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12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3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14.xml" ContentType="application/vnd.openxmlformats-officedocument.drawing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5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6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7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8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9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energy_costs/1_Results_bau/"/>
    </mc:Choice>
  </mc:AlternateContent>
  <xr:revisionPtr revIDLastSave="20" documentId="14_{1844FDA0-EB85-4BE1-A6FB-FAEDE5C125CE}" xr6:coauthVersionLast="47" xr6:coauthVersionMax="47" xr10:uidLastSave="{39FD31B6-7708-4A33-B4E4-55CB19A36198}"/>
  <bookViews>
    <workbookView xWindow="-110" yWindow="-110" windowWidth="19420" windowHeight="10300" firstSheet="7" activeTab="10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95" i="17" l="1"/>
  <c r="AY95" i="17"/>
  <c r="AZ95" i="17"/>
  <c r="BA95" i="17"/>
  <c r="BB95" i="17"/>
  <c r="BC95" i="17"/>
  <c r="BD95" i="17"/>
  <c r="BE95" i="17"/>
  <c r="AW95" i="17"/>
  <c r="AX99" i="17"/>
  <c r="AY99" i="17"/>
  <c r="AZ99" i="17"/>
  <c r="BA99" i="17"/>
  <c r="BB99" i="17"/>
  <c r="BC99" i="17"/>
  <c r="BD99" i="17"/>
  <c r="BE99" i="17"/>
  <c r="AW99" i="17"/>
  <c r="AX92" i="17"/>
  <c r="AY92" i="17"/>
  <c r="AZ92" i="17"/>
  <c r="BA92" i="17"/>
  <c r="BB92" i="17"/>
  <c r="BC92" i="17"/>
  <c r="BD92" i="17"/>
  <c r="BE92" i="17"/>
  <c r="AX93" i="17"/>
  <c r="AY93" i="17"/>
  <c r="AZ93" i="17"/>
  <c r="BA93" i="17"/>
  <c r="BB93" i="17"/>
  <c r="BC93" i="17"/>
  <c r="BD93" i="17"/>
  <c r="BE93" i="17"/>
  <c r="AX94" i="17"/>
  <c r="AY94" i="17"/>
  <c r="AZ94" i="17"/>
  <c r="BA94" i="17"/>
  <c r="BB94" i="17"/>
  <c r="BC94" i="17"/>
  <c r="BD94" i="17"/>
  <c r="BE94" i="17"/>
  <c r="AX98" i="17"/>
  <c r="AY98" i="17"/>
  <c r="AZ98" i="17"/>
  <c r="BA98" i="17"/>
  <c r="BB98" i="17"/>
  <c r="BC98" i="17"/>
  <c r="BD98" i="17"/>
  <c r="BE98" i="17"/>
  <c r="AX96" i="17"/>
  <c r="AY96" i="17"/>
  <c r="AZ96" i="17"/>
  <c r="BA96" i="17"/>
  <c r="BB96" i="17"/>
  <c r="BC96" i="17"/>
  <c r="BD96" i="17"/>
  <c r="BE96" i="17"/>
  <c r="AX97" i="17"/>
  <c r="AY97" i="17"/>
  <c r="AZ97" i="17"/>
  <c r="BA97" i="17"/>
  <c r="BB97" i="17"/>
  <c r="BC97" i="17"/>
  <c r="BD97" i="17"/>
  <c r="BE97" i="17"/>
  <c r="AW97" i="17"/>
  <c r="AW96" i="17"/>
  <c r="AW98" i="17"/>
  <c r="AW94" i="17"/>
  <c r="AW93" i="17"/>
  <c r="AW92" i="17"/>
  <c r="BE90" i="17"/>
  <c r="BD90" i="17"/>
  <c r="BC90" i="17"/>
  <c r="BB90" i="17"/>
  <c r="BA90" i="17"/>
  <c r="AZ90" i="17"/>
  <c r="AY90" i="17"/>
  <c r="AX90" i="17"/>
  <c r="AW90" i="17"/>
  <c r="BE89" i="17"/>
  <c r="BD89" i="17"/>
  <c r="BC89" i="17"/>
  <c r="BB89" i="17"/>
  <c r="BA89" i="17"/>
  <c r="AZ89" i="17"/>
  <c r="AY89" i="17"/>
  <c r="AX89" i="17"/>
  <c r="AW89" i="17"/>
  <c r="BE88" i="17"/>
  <c r="BD88" i="17"/>
  <c r="BC88" i="17"/>
  <c r="BB88" i="17"/>
  <c r="BA88" i="17"/>
  <c r="AZ88" i="17"/>
  <c r="AY88" i="17"/>
  <c r="AX88" i="17"/>
  <c r="AW88" i="17"/>
  <c r="BE87" i="17"/>
  <c r="BD87" i="17"/>
  <c r="BC87" i="17"/>
  <c r="BB87" i="17"/>
  <c r="BA87" i="17"/>
  <c r="AZ87" i="17"/>
  <c r="AY87" i="17"/>
  <c r="AX87" i="17"/>
  <c r="AW87" i="17"/>
  <c r="BE86" i="17"/>
  <c r="BD86" i="17"/>
  <c r="BC86" i="17"/>
  <c r="BB86" i="17"/>
  <c r="BA86" i="17"/>
  <c r="AZ86" i="17"/>
  <c r="AY86" i="17"/>
  <c r="AX86" i="17"/>
  <c r="AW86" i="17"/>
  <c r="BE85" i="17"/>
  <c r="BD85" i="17"/>
  <c r="BC85" i="17"/>
  <c r="BB85" i="17"/>
  <c r="BA85" i="17"/>
  <c r="AZ85" i="17"/>
  <c r="AY85" i="17"/>
  <c r="AX85" i="17"/>
  <c r="AW85" i="17"/>
  <c r="BE84" i="17"/>
  <c r="BD84" i="17"/>
  <c r="BC84" i="17"/>
  <c r="BB84" i="17"/>
  <c r="BA84" i="17"/>
  <c r="AZ84" i="17"/>
  <c r="AY84" i="17"/>
  <c r="AX84" i="17"/>
  <c r="AW84" i="17"/>
  <c r="BE83" i="17"/>
  <c r="BD83" i="17"/>
  <c r="BC83" i="17"/>
  <c r="BB83" i="17"/>
  <c r="BA83" i="17"/>
  <c r="AZ83" i="17"/>
  <c r="AY83" i="17"/>
  <c r="AX83" i="17"/>
  <c r="AW83" i="17"/>
  <c r="BE82" i="17"/>
  <c r="BD82" i="17"/>
  <c r="BC82" i="17"/>
  <c r="BB82" i="17"/>
  <c r="BA82" i="17"/>
  <c r="AZ82" i="17"/>
  <c r="AY82" i="17"/>
  <c r="AX82" i="17"/>
  <c r="AW82" i="17"/>
  <c r="BE81" i="17"/>
  <c r="BD81" i="17"/>
  <c r="BC81" i="17"/>
  <c r="BB81" i="17"/>
  <c r="BA81" i="17"/>
  <c r="AZ81" i="17"/>
  <c r="AY81" i="17"/>
  <c r="AX81" i="17"/>
  <c r="AW81" i="17"/>
  <c r="BE80" i="17"/>
  <c r="BD80" i="17"/>
  <c r="BC80" i="17"/>
  <c r="BB80" i="17"/>
  <c r="BA80" i="17"/>
  <c r="AZ80" i="17"/>
  <c r="AY80" i="17"/>
  <c r="AX80" i="17"/>
  <c r="AW80" i="17"/>
  <c r="A2" i="38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7" i="33"/>
  <c r="AE8" i="33"/>
  <c r="AE9" i="33"/>
  <c r="AE10" i="33"/>
  <c r="AE11" i="33"/>
  <c r="AE12" i="33"/>
  <c r="AE13" i="33"/>
  <c r="AB5" i="33"/>
  <c r="AB12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T13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R8" i="33"/>
  <c r="R13" i="33"/>
  <c r="S11" i="33"/>
  <c r="W12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O3" i="25" l="1"/>
  <c r="U4" i="33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R3" i="29" l="1"/>
  <c r="O16" i="29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AA3" i="29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AN14" i="23" l="1"/>
  <c r="T13" i="23"/>
  <c r="AN6" i="23" s="1"/>
  <c r="AJ14" i="23"/>
  <c r="T6" i="22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V31" i="17" l="1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<sst xmlns="http://schemas.openxmlformats.org/spreadsheetml/2006/main" count="853" uniqueCount="246">
  <si>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</si>
  <si>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</si>
  <si>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</si>
  <si>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</si>
  <si>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</si>
  <si>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</si>
  <si>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</si>
  <si>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</si>
  <si>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</si>
  <si>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</si>
  <si>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</si>
  <si>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</si>
  <si>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</si>
  <si>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</si>
  <si>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</si>
  <si>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</si>
  <si>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</si>
  <si>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</si>
  <si>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</si>
  <si>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</si>
  <si>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</si>
  <si>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</si>
  <si>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</si>
  <si>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</si>
  <si>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</si>
  <si>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</si>
  <si>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</si>
  <si>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</si>
  <si>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</si>
  <si>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</si>
  <si>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</si>
  <si>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</si>
  <si>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</si>
  <si>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</si>
  <si>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</si>
  <si>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</si>
  <si>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</si>
  <si>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</si>
  <si>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</si>
  <si>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</si>
  <si>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</si>
  <si>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</si>
  <si>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</si>
  <si>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</si>
  <si>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</si>
  <si>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</si>
  <si>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</si>
  <si>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</si>
  <si>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</si>
  <si>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</si>
  <si>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</si>
  <si>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</si>
  <si>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</si>
  <si>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</si>
  <si>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</si>
  <si>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</si>
  <si>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</si>
  <si>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</si>
  <si>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</si>
  <si>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</si>
  <si>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</si>
  <si>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</si>
  <si>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</si>
  <si>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</si>
  <si>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</si>
  <si>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</si>
  <si>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</si>
  <si>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</si>
  <si>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</si>
  <si>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</si>
  <si>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</si>
  <si>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</si>
  <si>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</si>
  <si>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</si>
  <si>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</si>
  <si>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</si>
  <si>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</si>
  <si>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</si>
  <si>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</si>
  <si>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</si>
  <si>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</si>
  <si>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</si>
  <si>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</si>
  <si>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</si>
  <si>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</si>
  <si>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</si>
  <si>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</si>
  <si>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</si>
  <si>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</si>
  <si>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</si>
  <si>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</si>
  <si>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</si>
  <si>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</si>
  <si>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</si>
  <si>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</si>
  <si>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</si>
  <si>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</si>
  <si>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</si>
  <si>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</si>
  <si>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</si>
  <si>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</si>
  <si>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</si>
  <si>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</si>
  <si>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</si>
  <si>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</si>
  <si>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</si>
  <si>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</si>
  <si>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</si>
  <si>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</si>
  <si>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</si>
  <si>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</si>
  <si>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</si>
  <si>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</si>
  <si>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</si>
  <si>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</si>
  <si>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</si>
  <si>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</si>
  <si>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</si>
  <si>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</si>
  <si>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</si>
  <si>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</si>
  <si>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</si>
  <si>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</si>
  <si>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</si>
  <si>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</si>
  <si>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</si>
  <si>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</si>
  <si>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</si>
  <si>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</si>
  <si>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</si>
  <si>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</si>
  <si>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</si>
  <si>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</si>
  <si>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</si>
  <si>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</si>
  <si>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</si>
  <si>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</si>
  <si>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</si>
  <si>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</si>
  <si>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</si>
  <si>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</si>
  <si>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</si>
  <si>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</si>
  <si>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</si>
  <si>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</si>
  <si>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</si>
  <si>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</si>
  <si>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</si>
  <si>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</si>
  <si>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</si>
  <si>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</si>
  <si>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</si>
  <si>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</si>
  <si>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</si>
  <si>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</si>
  <si>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</si>
  <si>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</si>
  <si>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</si>
  <si>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</si>
  <si>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</si>
  <si>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</si>
  <si>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</si>
  <si>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</si>
  <si>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</si>
  <si>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</si>
  <si>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</si>
  <si>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</si>
  <si>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</si>
  <si>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</si>
  <si>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</si>
  <si>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</si>
  <si>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</si>
  <si>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</si>
  <si>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</si>
  <si>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</si>
  <si>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</si>
  <si>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</si>
  <si>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</si>
  <si>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</si>
  <si>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</si>
  <si>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</si>
  <si>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</si>
  <si>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</si>
  <si>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</si>
  <si>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</si>
  <si>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</si>
  <si>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</si>
  <si>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</si>
  <si>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</si>
  <si>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</si>
  <si>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</si>
  <si>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</si>
  <si>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</si>
  <si>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</si>
  <si>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</si>
  <si>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</si>
  <si>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</si>
  <si>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</si>
  <si>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</si>
  <si>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</si>
  <si>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</si>
  <si>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</si>
  <si>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</si>
  <si>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</si>
  <si>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</si>
  <si>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</si>
  <si>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</si>
  <si>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</si>
  <si>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</si>
  <si>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</si>
  <si>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</si>
  <si>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</si>
  <si>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</si>
  <si>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</si>
  <si>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</si>
  <si>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</si>
  <si>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</si>
  <si>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</si>
  <si>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</si>
  <si>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</si>
  <si>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</si>
  <si>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</si>
  <si>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</si>
  <si>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</si>
  <si>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</si>
  <si>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</si>
  <si>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</si>
  <si>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</si>
  <si>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</si>
  <si>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</si>
  <si>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</si>
  <si>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</si>
  <si>
    <t>Constraints</t>
  </si>
  <si>
    <t>Africa (pipeline)</t>
  </si>
  <si>
    <t>Russia (pipeline)</t>
  </si>
  <si>
    <t>Central Asia (pipeline)</t>
  </si>
  <si>
    <t>Middle East Asia (pipeline)</t>
  </si>
  <si>
    <t>Africa (LNG)</t>
  </si>
  <si>
    <t>Latin America (LNG)</t>
  </si>
  <si>
    <t>Middle East Asia (LNG)</t>
  </si>
  <si>
    <t>Other (LNG)</t>
  </si>
  <si>
    <t>USA (LNG)</t>
  </si>
  <si>
    <t>Russia (LNG)</t>
  </si>
  <si>
    <t>Global</t>
  </si>
  <si>
    <t>Asia</t>
  </si>
  <si>
    <t>Inland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</si>
</sst>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4" applyNumberFormat="0" applyAlignment="0" applyProtection="0"/>
    <xf numFmtId="0" fontId="16" fillId="8" borderId="5" applyNumberFormat="0" applyAlignment="0" applyProtection="0"/>
    <xf numFmtId="0" fontId="17" fillId="8" borderId="4" applyNumberFormat="0" applyAlignment="0" applyProtection="0"/>
    <xf numFmtId="0" fontId="18" fillId="0" borderId="6" applyNumberFormat="0" applyFill="0" applyAlignment="0" applyProtection="0"/>
    <xf numFmtId="0" fontId="19" fillId="9" borderId="7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1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1" fontId="6" fillId="0" borderId="0" xfId="0" applyNumberFormat="1" applyFont="1" applyAlignment="1">
      <alignment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6600"/>
      <color rgb="FFFF0000"/>
      <color rgb="FFFFCCFF"/>
      <color rgb="FFFF33CC"/>
      <color rgb="FF0066FF"/>
      <color rgb="FF00CC00"/>
      <color rgb="FF33CCFF"/>
      <color rgb="FF00CC99"/>
      <color rgb="FF0000F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79217.141867487488</c:v>
                </c:pt>
                <c:pt idx="1">
                  <c:v>70720.613816237645</c:v>
                </c:pt>
                <c:pt idx="2">
                  <c:v>64227.975325187523</c:v>
                </c:pt>
                <c:pt idx="3">
                  <c:v>72919.246827636642</c:v>
                </c:pt>
                <c:pt idx="4">
                  <c:v>53669.122129933457</c:v>
                </c:pt>
                <c:pt idx="5">
                  <c:v>49908.771499770417</c:v>
                </c:pt>
                <c:pt idx="6">
                  <c:v>44856.311965364453</c:v>
                </c:pt>
                <c:pt idx="7">
                  <c:v>66891.536607413742</c:v>
                </c:pt>
                <c:pt idx="8">
                  <c:v>77603.84341784018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6544.0247629663581</c:v>
                </c:pt>
                <c:pt idx="1">
                  <c:v>5842.1376630805034</c:v>
                </c:pt>
                <c:pt idx="2">
                  <c:v>5305.7892659937525</c:v>
                </c:pt>
                <c:pt idx="3">
                  <c:v>6023.7638683699824</c:v>
                </c:pt>
                <c:pt idx="4">
                  <c:v>4682.9543993971793</c:v>
                </c:pt>
                <c:pt idx="5">
                  <c:v>4122.898515198427</c:v>
                </c:pt>
                <c:pt idx="6">
                  <c:v>3705.521423225759</c:v>
                </c:pt>
                <c:pt idx="7">
                  <c:v>5525.8225893080917</c:v>
                </c:pt>
                <c:pt idx="8">
                  <c:v>6410.7522823433192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344.4223559455977</c:v>
                </c:pt>
                <c:pt idx="1">
                  <c:v>307.48092963581593</c:v>
                </c:pt>
                <c:pt idx="2">
                  <c:v>279.25206663124999</c:v>
                </c:pt>
                <c:pt idx="3">
                  <c:v>317.04020359842008</c:v>
                </c:pt>
                <c:pt idx="4">
                  <c:v>3265.744515369086</c:v>
                </c:pt>
                <c:pt idx="5">
                  <c:v>216.99465869465399</c:v>
                </c:pt>
                <c:pt idx="6">
                  <c:v>195.02744332767151</c:v>
                </c:pt>
                <c:pt idx="7">
                  <c:v>290.83276785832061</c:v>
                </c:pt>
                <c:pt idx="8">
                  <c:v>337.40801486017477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209055.02629194825</c:v>
                </c:pt>
                <c:pt idx="1">
                  <c:v>222979.03311282824</c:v>
                </c:pt>
                <c:pt idx="2">
                  <c:v>212529.02691331125</c:v>
                </c:pt>
                <c:pt idx="3">
                  <c:v>214498.18498586249</c:v>
                </c:pt>
                <c:pt idx="4">
                  <c:v>204749.87432149009</c:v>
                </c:pt>
                <c:pt idx="5">
                  <c:v>192224.53698495036</c:v>
                </c:pt>
                <c:pt idx="6">
                  <c:v>172144.93024979197</c:v>
                </c:pt>
                <c:pt idx="7">
                  <c:v>145084.16657852527</c:v>
                </c:pt>
                <c:pt idx="8">
                  <c:v>73845.660839310833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5592.2731215018403</c:v>
                </c:pt>
                <c:pt idx="1">
                  <c:v>0</c:v>
                </c:pt>
                <c:pt idx="2">
                  <c:v>0</c:v>
                </c:pt>
                <c:pt idx="3">
                  <c:v>9597.3999999999942</c:v>
                </c:pt>
                <c:pt idx="4">
                  <c:v>12181.8</c:v>
                </c:pt>
                <c:pt idx="5">
                  <c:v>14426.4</c:v>
                </c:pt>
                <c:pt idx="6">
                  <c:v>16671</c:v>
                </c:pt>
                <c:pt idx="7">
                  <c:v>18915.649999999998</c:v>
                </c:pt>
                <c:pt idx="8">
                  <c:v>21160.3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10.236304722524579</c:v>
                </c:pt>
                <c:pt idx="1">
                  <c:v>5.190823895803538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10.514112903225801</c:v>
                </c:pt>
                <c:pt idx="6">
                  <c:v>7.0094086021505362</c:v>
                </c:pt>
                <c:pt idx="7">
                  <c:v>3.504704301075269</c:v>
                </c:pt>
                <c:pt idx="8">
                  <c:v>18.005418346774199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0.14534306908249911</c:v>
                </c:pt>
                <c:pt idx="1">
                  <c:v>0</c:v>
                </c:pt>
                <c:pt idx="2">
                  <c:v>0</c:v>
                </c:pt>
                <c:pt idx="3">
                  <c:v>8.761760752688172</c:v>
                </c:pt>
                <c:pt idx="4">
                  <c:v>8.2798639112903203</c:v>
                </c:pt>
                <c:pt idx="5">
                  <c:v>15.77116935483871</c:v>
                </c:pt>
                <c:pt idx="6">
                  <c:v>19.27587365591398</c:v>
                </c:pt>
                <c:pt idx="7">
                  <c:v>22.780577956989251</c:v>
                </c:pt>
                <c:pt idx="8">
                  <c:v>8.2798639112901498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1960.3820087418906</c:v>
                </c:pt>
                <c:pt idx="5">
                  <c:v>1960.3820087418906</c:v>
                </c:pt>
                <c:pt idx="6">
                  <c:v>1960.3820087418906</c:v>
                </c:pt>
                <c:pt idx="7">
                  <c:v>1957.1659097361539</c:v>
                </c:pt>
                <c:pt idx="8">
                  <c:v>1960.3820087418906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8989.3661305537735</c:v>
                </c:pt>
                <c:pt idx="1">
                  <c:v>9588.0984238516139</c:v>
                </c:pt>
                <c:pt idx="2">
                  <c:v>9138.7481572723827</c:v>
                </c:pt>
                <c:pt idx="3">
                  <c:v>9223.4219543920863</c:v>
                </c:pt>
                <c:pt idx="4">
                  <c:v>8804.2445958240733</c:v>
                </c:pt>
                <c:pt idx="5">
                  <c:v>8265.6550903528641</c:v>
                </c:pt>
                <c:pt idx="6">
                  <c:v>7402.2320007410544</c:v>
                </c:pt>
                <c:pt idx="7">
                  <c:v>6238.6191628765864</c:v>
                </c:pt>
                <c:pt idx="8">
                  <c:v>3175.3634160903657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215.30251517782085</c:v>
                </c:pt>
                <c:pt idx="1">
                  <c:v>0</c:v>
                </c:pt>
                <c:pt idx="2">
                  <c:v>0</c:v>
                </c:pt>
                <c:pt idx="3">
                  <c:v>369.4998999999998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728.25252499999988</c:v>
                </c:pt>
                <c:pt idx="8">
                  <c:v>814.67154999999991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3406.3371003019615</c:v>
                </c:pt>
                <c:pt idx="1">
                  <c:v>3040.9863940982186</c:v>
                </c:pt>
                <c:pt idx="2">
                  <c:v>2761.8029389830631</c:v>
                </c:pt>
                <c:pt idx="3">
                  <c:v>3135.5276135883755</c:v>
                </c:pt>
                <c:pt idx="4">
                  <c:v>2307.7722515871383</c:v>
                </c:pt>
                <c:pt idx="5">
                  <c:v>2146.0771744901276</c:v>
                </c:pt>
                <c:pt idx="6">
                  <c:v>1928.8214145106713</c:v>
                </c:pt>
                <c:pt idx="7">
                  <c:v>2876.3360741187907</c:v>
                </c:pt>
                <c:pt idx="8">
                  <c:v>3336.9652669671273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235.58489146678889</c:v>
                </c:pt>
                <c:pt idx="1">
                  <c:v>210.31695587089811</c:v>
                </c:pt>
                <c:pt idx="2">
                  <c:v>191.00841357577508</c:v>
                </c:pt>
                <c:pt idx="3">
                  <c:v>216.85549926131935</c:v>
                </c:pt>
                <c:pt idx="4">
                  <c:v>168.58635837829843</c:v>
                </c:pt>
                <c:pt idx="5">
                  <c:v>148.42434654714336</c:v>
                </c:pt>
                <c:pt idx="6">
                  <c:v>133.39877123612732</c:v>
                </c:pt>
                <c:pt idx="7">
                  <c:v>198.92961321509128</c:v>
                </c:pt>
                <c:pt idx="8">
                  <c:v>230.78708216435948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9.2994036105311384</c:v>
                </c:pt>
                <c:pt idx="1">
                  <c:v>8.3019851001670304</c:v>
                </c:pt>
                <c:pt idx="2">
                  <c:v>7.5398057990437497</c:v>
                </c:pt>
                <c:pt idx="3">
                  <c:v>8.5600854971573419</c:v>
                </c:pt>
                <c:pt idx="4">
                  <c:v>88.175101914965325</c:v>
                </c:pt>
                <c:pt idx="5">
                  <c:v>5.8588557847556579</c:v>
                </c:pt>
                <c:pt idx="6">
                  <c:v>5.2657409698471307</c:v>
                </c:pt>
                <c:pt idx="7">
                  <c:v>7.8524847321746565</c:v>
                </c:pt>
                <c:pt idx="8">
                  <c:v>9.1100164012247191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00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887.2098399241047</c:v>
                </c:pt>
                <c:pt idx="1">
                  <c:v>907.76851897033021</c:v>
                </c:pt>
                <c:pt idx="2">
                  <c:v>971.56848717990783</c:v>
                </c:pt>
                <c:pt idx="3">
                  <c:v>1094.791068801776</c:v>
                </c:pt>
                <c:pt idx="4">
                  <c:v>694.40956475555095</c:v>
                </c:pt>
                <c:pt idx="5">
                  <c:v>405.11007457743062</c:v>
                </c:pt>
                <c:pt idx="6">
                  <c:v>154.32330303145821</c:v>
                </c:pt>
                <c:pt idx="7">
                  <c:v>739.19986602430333</c:v>
                </c:pt>
                <c:pt idx="8">
                  <c:v>1343.0564879737319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424.41341007589517</c:v>
                </c:pt>
                <c:pt idx="1">
                  <c:v>430.26779442967029</c:v>
                </c:pt>
                <c:pt idx="2">
                  <c:v>369.75915416203168</c:v>
                </c:pt>
                <c:pt idx="3">
                  <c:v>306.03924133160172</c:v>
                </c:pt>
                <c:pt idx="4">
                  <c:v>421.19336463721032</c:v>
                </c:pt>
                <c:pt idx="5">
                  <c:v>319.16080490484939</c:v>
                </c:pt>
                <c:pt idx="6">
                  <c:v>280.97922125025332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76.226551299846989</c:v>
                </c:pt>
                <c:pt idx="5">
                  <c:v>101.52581675332139</c:v>
                </c:pt>
                <c:pt idx="6">
                  <c:v>101.1285696971227</c:v>
                </c:pt>
                <c:pt idx="7">
                  <c:v>98.85621295135482</c:v>
                </c:pt>
                <c:pt idx="8">
                  <c:v>96.804400474198061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9.4508837500000009</c:v>
                </c:pt>
                <c:pt idx="8">
                  <c:v>9.4508837499999334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FF66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297.00000000000011</c:v>
                </c:pt>
                <c:pt idx="5">
                  <c:v>694.00000000000011</c:v>
                </c:pt>
                <c:pt idx="6">
                  <c:v>1009.472190698079</c:v>
                </c:pt>
                <c:pt idx="7">
                  <c:v>762.87219069807691</c:v>
                </c:pt>
                <c:pt idx="8">
                  <c:v>182.93609534903931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40.238201099011228</c:v>
                </c:pt>
                <c:pt idx="5">
                  <c:v>40.238201099011228</c:v>
                </c:pt>
                <c:pt idx="6">
                  <c:v>40.238201099011228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38.055999999999948</c:v>
                </c:pt>
                <c:pt idx="1">
                  <c:v>39.586170799999948</c:v>
                </c:pt>
                <c:pt idx="2">
                  <c:v>40.199907038120983</c:v>
                </c:pt>
                <c:pt idx="3">
                  <c:v>43.050472431863199</c:v>
                </c:pt>
                <c:pt idx="4">
                  <c:v>42.508239394042263</c:v>
                </c:pt>
                <c:pt idx="5">
                  <c:v>32.270568594041407</c:v>
                </c:pt>
                <c:pt idx="6">
                  <c:v>22.94933235592022</c:v>
                </c:pt>
                <c:pt idx="7">
                  <c:v>20.098766962178431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1.2520000000000009</c:v>
                </c:pt>
                <c:pt idx="1">
                  <c:v>1.4827999999999999</c:v>
                </c:pt>
                <c:pt idx="2">
                  <c:v>1.482799999999997</c:v>
                </c:pt>
                <c:pt idx="3">
                  <c:v>0.93600000000000005</c:v>
                </c:pt>
                <c:pt idx="4">
                  <c:v>0.23079999999999909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0.36399999999999999</c:v>
                </c:pt>
                <c:pt idx="1">
                  <c:v>0.182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19.692236772230601</c:v>
                </c:pt>
                <c:pt idx="7">
                  <c:v>24.705742634895909</c:v>
                </c:pt>
                <c:pt idx="8">
                  <c:v>50.064803250782397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4.8199999999999996E-3</c:v>
                </c:pt>
                <c:pt idx="3">
                  <c:v>0.187</c:v>
                </c:pt>
                <c:pt idx="4">
                  <c:v>1.1599999999999999</c:v>
                </c:pt>
                <c:pt idx="5">
                  <c:v>5.1527295838511202</c:v>
                </c:pt>
                <c:pt idx="6">
                  <c:v>4.9705495838511231</c:v>
                </c:pt>
                <c:pt idx="7">
                  <c:v>3.9927295838508789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216.21599638865689</c:v>
                </c:pt>
                <c:pt idx="4">
                  <c:v>223.0323407693962</c:v>
                </c:pt>
                <c:pt idx="5">
                  <c:v>229.66845164630891</c:v>
                </c:pt>
                <c:pt idx="6">
                  <c:v>227.54301893779089</c:v>
                </c:pt>
                <c:pt idx="7">
                  <c:v>211.87554246620161</c:v>
                </c:pt>
                <c:pt idx="8">
                  <c:v>127.0865620330808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2.8300500000000062E-2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0.96216749999999984</c:v>
                </c:pt>
                <c:pt idx="4">
                  <c:v>0.96216749999999984</c:v>
                </c:pt>
                <c:pt idx="5">
                  <c:v>0.96216749999999984</c:v>
                </c:pt>
                <c:pt idx="6">
                  <c:v>0.96216749999999984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4.4013224817742458</c:v>
                </c:pt>
                <c:pt idx="8">
                  <c:v>59.199999999999982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183.93802522750701</c:v>
                </c:pt>
                <c:pt idx="5">
                  <c:v>189.28994782406079</c:v>
                </c:pt>
                <c:pt idx="6">
                  <c:v>193.617264570777</c:v>
                </c:pt>
                <c:pt idx="7">
                  <c:v>207.15900615344501</c:v>
                </c:pt>
                <c:pt idx="8">
                  <c:v>210.51168217515669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9.69</c:v>
                </c:pt>
                <c:pt idx="6">
                  <c:v>9.69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3.9134619808427158</c:v>
                </c:pt>
                <c:pt idx="3">
                  <c:v>4.3173216559755474</c:v>
                </c:pt>
                <c:pt idx="4">
                  <c:v>4.43629073424861</c:v>
                </c:pt>
                <c:pt idx="5">
                  <c:v>4.5609144184214747</c:v>
                </c:pt>
                <c:pt idx="6">
                  <c:v>4.6666539280100974</c:v>
                </c:pt>
                <c:pt idx="7">
                  <c:v>4.7828123187949894</c:v>
                </c:pt>
                <c:pt idx="8">
                  <c:v>4.9070513362057273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161.84162025073934</c:v>
                </c:pt>
                <c:pt idx="2">
                  <c:v>165.52377800491831</c:v>
                </c:pt>
                <c:pt idx="3">
                  <c:v>179.18273633008371</c:v>
                </c:pt>
                <c:pt idx="4">
                  <c:v>183.32065370867579</c:v>
                </c:pt>
                <c:pt idx="5">
                  <c:v>180.63176851530091</c:v>
                </c:pt>
                <c:pt idx="6">
                  <c:v>131.15841082019429</c:v>
                </c:pt>
                <c:pt idx="7">
                  <c:v>117.49945249502881</c:v>
                </c:pt>
                <c:pt idx="8">
                  <c:v>24.709587587754591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1.475195</c:v>
                </c:pt>
                <c:pt idx="3">
                  <c:v>1.475195</c:v>
                </c:pt>
                <c:pt idx="4">
                  <c:v>1.475195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46.077683700547553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1.01</c:v>
                </c:pt>
                <c:pt idx="5">
                  <c:v>6.2600000000000016</c:v>
                </c:pt>
                <c:pt idx="6">
                  <c:v>36.899999999999977</c:v>
                </c:pt>
                <c:pt idx="7">
                  <c:v>35.889999999999993</c:v>
                </c:pt>
                <c:pt idx="8">
                  <c:v>75.985738861578142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0.35324539866405491</c:v>
                </c:pt>
                <c:pt idx="1">
                  <c:v>0.45356322756703388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0.39006923133594296</c:v>
                </c:pt>
                <c:pt idx="1">
                  <c:v>0.33003622409989225</c:v>
                </c:pt>
                <c:pt idx="2">
                  <c:v>0.50681309402801733</c:v>
                </c:pt>
                <c:pt idx="3">
                  <c:v>0.66617149584534074</c:v>
                </c:pt>
                <c:pt idx="4">
                  <c:v>0.76255502371974015</c:v>
                </c:pt>
                <c:pt idx="5">
                  <c:v>0.85558484726806627</c:v>
                </c:pt>
                <c:pt idx="6">
                  <c:v>0.87419168015905291</c:v>
                </c:pt>
                <c:pt idx="7">
                  <c:v>0.89075360898535361</c:v>
                </c:pt>
                <c:pt idx="8">
                  <c:v>0.90516962845537496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0.1450597971590076</c:v>
                </c:pt>
                <c:pt idx="3">
                  <c:v>0.17446551540814609</c:v>
                </c:pt>
                <c:pt idx="4">
                  <c:v>0.18144223258577</c:v>
                </c:pt>
                <c:pt idx="5">
                  <c:v>0.1871080287570491</c:v>
                </c:pt>
                <c:pt idx="6">
                  <c:v>0.19275126272463519</c:v>
                </c:pt>
                <c:pt idx="7">
                  <c:v>0.19275126272463519</c:v>
                </c:pt>
                <c:pt idx="8">
                  <c:v>0.13631819010742521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0.12996281444357974</c:v>
                </c:pt>
                <c:pt idx="2">
                  <c:v>0.14688221503123891</c:v>
                </c:pt>
                <c:pt idx="3">
                  <c:v>0.1502804951487707</c:v>
                </c:pt>
                <c:pt idx="4">
                  <c:v>0.15366677526630249</c:v>
                </c:pt>
                <c:pt idx="5">
                  <c:v>0.15705305538383429</c:v>
                </c:pt>
                <c:pt idx="6">
                  <c:v>0.15705305538383441</c:v>
                </c:pt>
                <c:pt idx="7">
                  <c:v>0.15212920780606401</c:v>
                </c:pt>
                <c:pt idx="8">
                  <c:v>0.15705305538383441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3.2650626856335761E-2</c:v>
                </c:pt>
                <c:pt idx="4">
                  <c:v>3.943644651650418E-2</c:v>
                </c:pt>
                <c:pt idx="5">
                  <c:v>4.4770360969053111E-2</c:v>
                </c:pt>
                <c:pt idx="6">
                  <c:v>5.2475841730163453E-2</c:v>
                </c:pt>
                <c:pt idx="7">
                  <c:v>5.2452824636822909E-2</c:v>
                </c:pt>
                <c:pt idx="8">
                  <c:v>2.4943754589521552E-2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0.36440124290598314</c:v>
                </c:pt>
                <c:pt idx="5">
                  <c:v>0.36840174000000009</c:v>
                </c:pt>
                <c:pt idx="6">
                  <c:v>0.36840174000000009</c:v>
                </c:pt>
                <c:pt idx="7">
                  <c:v>0.36840174000000009</c:v>
                </c:pt>
                <c:pt idx="8">
                  <c:v>0.36840174000000009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6.8500000000000002E-3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5548.6360000000013</c:v>
                </c:pt>
                <c:pt idx="7">
                  <c:v>5155.7603120492631</c:v>
                </c:pt>
                <c:pt idx="8">
                  <c:v>4613.7698073334741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6539.5989999999983</c:v>
                </c:pt>
                <c:pt idx="4">
                  <c:v>5558.6589999999987</c:v>
                </c:pt>
                <c:pt idx="5">
                  <c:v>4724.8599999999988</c:v>
                </c:pt>
                <c:pt idx="6">
                  <c:v>4016.1310000000003</c:v>
                </c:pt>
                <c:pt idx="7">
                  <c:v>3413.7120000000004</c:v>
                </c:pt>
                <c:pt idx="8">
                  <c:v>2450.951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2535.4079999999999</c:v>
                </c:pt>
                <c:pt idx="6">
                  <c:v>2205.4880000000003</c:v>
                </c:pt>
                <c:pt idx="7">
                  <c:v>1923.837</c:v>
                </c:pt>
                <c:pt idx="8">
                  <c:v>1682.5719999999997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5948.2265775185215</c:v>
                </c:pt>
                <c:pt idx="2">
                  <c:v>6776.6339999999991</c:v>
                </c:pt>
                <c:pt idx="3">
                  <c:v>6578.0963588753575</c:v>
                </c:pt>
                <c:pt idx="4">
                  <c:v>5762.6581307947927</c:v>
                </c:pt>
                <c:pt idx="5">
                  <c:v>5356.7870763356977</c:v>
                </c:pt>
                <c:pt idx="6">
                  <c:v>4946.1254370348979</c:v>
                </c:pt>
                <c:pt idx="7">
                  <c:v>4938.8336336255998</c:v>
                </c:pt>
                <c:pt idx="8">
                  <c:v>5063.6000005369106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2231.010000000002</c:v>
                </c:pt>
                <c:pt idx="3">
                  <c:v>2284.910204596446</c:v>
                </c:pt>
                <c:pt idx="4">
                  <c:v>2296.8671251624578</c:v>
                </c:pt>
                <c:pt idx="5">
                  <c:v>2115.4358109766072</c:v>
                </c:pt>
                <c:pt idx="6">
                  <c:v>1678.421574331353</c:v>
                </c:pt>
                <c:pt idx="7">
                  <c:v>1350.1639138902381</c:v>
                </c:pt>
                <c:pt idx="8">
                  <c:v>1323.5024806067261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226.50834135578521</c:v>
                </c:pt>
                <c:pt idx="1">
                  <c:v>269.37921742804861</c:v>
                </c:pt>
                <c:pt idx="2">
                  <c:v>277.11827931687708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431.51665864421477</c:v>
                </c:pt>
                <c:pt idx="1">
                  <c:v>973.91278257195108</c:v>
                </c:pt>
                <c:pt idx="2">
                  <c:v>1479.3907206831229</c:v>
                </c:pt>
                <c:pt idx="3">
                  <c:v>2351.9087477220378</c:v>
                </c:pt>
                <c:pt idx="4">
                  <c:v>3005.5194343238386</c:v>
                </c:pt>
                <c:pt idx="5">
                  <c:v>3589.5780054346574</c:v>
                </c:pt>
                <c:pt idx="6">
                  <c:v>3551.9440509734063</c:v>
                </c:pt>
                <c:pt idx="7">
                  <c:v>3569.3630352475261</c:v>
                </c:pt>
                <c:pt idx="8">
                  <c:v>3704.9173051876692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3406.2446861683061</c:v>
                </c:pt>
                <c:pt idx="4">
                  <c:v>5139.5223031594396</c:v>
                </c:pt>
                <c:pt idx="5">
                  <c:v>5468.8851644214865</c:v>
                </c:pt>
                <c:pt idx="6">
                  <c:v>7041.2198286496096</c:v>
                </c:pt>
                <c:pt idx="7">
                  <c:v>7977.4984292410518</c:v>
                </c:pt>
                <c:pt idx="8">
                  <c:v>8767.3808286563417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66.217968273837911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</c:v>
                </c:pt>
                <c:pt idx="2">
                  <c:v>603.20000000000005</c:v>
                </c:pt>
                <c:pt idx="3">
                  <c:v>742.85000000000014</c:v>
                </c:pt>
                <c:pt idx="4">
                  <c:v>249.92808262166329</c:v>
                </c:pt>
                <c:pt idx="5">
                  <c:v>52.336599999999997</c:v>
                </c:pt>
                <c:pt idx="6">
                  <c:v>221.0115783811757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762.77657751852098</c:v>
                </c:pt>
                <c:pt idx="2">
                  <c:v>1294.6160317261611</c:v>
                </c:pt>
                <c:pt idx="3">
                  <c:v>934.14635887535792</c:v>
                </c:pt>
                <c:pt idx="4">
                  <c:v>596.73004817312903</c:v>
                </c:pt>
                <c:pt idx="5">
                  <c:v>654.20047633569766</c:v>
                </c:pt>
                <c:pt idx="6">
                  <c:v>64.785565896228036</c:v>
                </c:pt>
                <c:pt idx="7">
                  <c:v>198.93363362559941</c:v>
                </c:pt>
                <c:pt idx="8">
                  <c:v>5.3691101606161692E-7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93.949999999999989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174.99999999999989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943.9</c:v>
                </c:pt>
                <c:pt idx="7">
                  <c:v>923.14999999999986</c:v>
                </c:pt>
                <c:pt idx="8">
                  <c:v>902.4000000000002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</c:v>
                </c:pt>
                <c:pt idx="1">
                  <c:v>447.65</c:v>
                </c:pt>
                <c:pt idx="2">
                  <c:v>470.99999999999989</c:v>
                </c:pt>
                <c:pt idx="3">
                  <c:v>518</c:v>
                </c:pt>
                <c:pt idx="4">
                  <c:v>565.00000000000011</c:v>
                </c:pt>
                <c:pt idx="5">
                  <c:v>610.15000000000009</c:v>
                </c:pt>
                <c:pt idx="6">
                  <c:v>655.29999999999995</c:v>
                </c:pt>
                <c:pt idx="7">
                  <c:v>707.0999999999998</c:v>
                </c:pt>
                <c:pt idx="8">
                  <c:v>758.90000000000009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1.2282927574946569</c:v>
                </c:pt>
                <c:pt idx="7">
                  <c:v>48.3</c:v>
                </c:pt>
                <c:pt idx="8">
                  <c:v>53.600000000000009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</c:v>
                </c:pt>
                <c:pt idx="3">
                  <c:v>71.40000000000002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1.4366350663065419</c:v>
                </c:pt>
                <c:pt idx="1">
                  <c:v>1.2159381352815479</c:v>
                </c:pt>
                <c:pt idx="2">
                  <c:v>0.86241953628681922</c:v>
                </c:pt>
                <c:pt idx="3">
                  <c:v>0.4007815679051398</c:v>
                </c:pt>
                <c:pt idx="4">
                  <c:v>0.23630378055842249</c:v>
                </c:pt>
                <c:pt idx="5">
                  <c:v>7.481625475410289E-2</c:v>
                </c:pt>
                <c:pt idx="6">
                  <c:v>7.0554915176845008E-3</c:v>
                </c:pt>
                <c:pt idx="7">
                  <c:v>1.7440410515957641E-2</c:v>
                </c:pt>
                <c:pt idx="8" formatCode="0.000">
                  <c:v>1.7440410556233823E-2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0.21418218789695587</c:v>
                </c:pt>
                <c:pt idx="1">
                  <c:v>0.24860242942250252</c:v>
                </c:pt>
                <c:pt idx="2">
                  <c:v>0.22516977027850721</c:v>
                </c:pt>
                <c:pt idx="3">
                  <c:v>0.16890445827714035</c:v>
                </c:pt>
                <c:pt idx="4" formatCode="0.0">
                  <c:v>0.18263755882510982</c:v>
                </c:pt>
                <c:pt idx="5" formatCode="0.0">
                  <c:v>0.24530922078916262</c:v>
                </c:pt>
                <c:pt idx="6" formatCode="0.0">
                  <c:v>0.20250803859258273</c:v>
                </c:pt>
                <c:pt idx="7" formatCode="0.0">
                  <c:v>0.18803912859727756</c:v>
                </c:pt>
                <c:pt idx="8" formatCode="0.0">
                  <c:v>0.17156385779764222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1.4366350663065419</c:v>
                </c:pt>
                <c:pt idx="1">
                  <c:v>1.2159381352815479</c:v>
                </c:pt>
                <c:pt idx="2">
                  <c:v>0.86241953628681922</c:v>
                </c:pt>
                <c:pt idx="3">
                  <c:v>0.4007815679051398</c:v>
                </c:pt>
                <c:pt idx="4">
                  <c:v>0.23630378055842249</c:v>
                </c:pt>
                <c:pt idx="5">
                  <c:v>7.481625475410289E-2</c:v>
                </c:pt>
                <c:pt idx="6">
                  <c:v>7.0554915176845008E-3</c:v>
                </c:pt>
                <c:pt idx="7">
                  <c:v>1.7440410515957641E-2</c:v>
                </c:pt>
                <c:pt idx="8" formatCode="0.000">
                  <c:v>1.7440410556233823E-2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6.6211824741490774E-2</c:v>
                </c:pt>
                <c:pt idx="1">
                  <c:v>6.7085167902279405E-2</c:v>
                </c:pt>
                <c:pt idx="2">
                  <c:v>6.7618333068946906E-2</c:v>
                </c:pt>
                <c:pt idx="3">
                  <c:v>6.3947751402200326E-2</c:v>
                </c:pt>
                <c:pt idx="4">
                  <c:v>6.0580647968005837E-2</c:v>
                </c:pt>
                <c:pt idx="5">
                  <c:v>6.3608812271386997E-2</c:v>
                </c:pt>
                <c:pt idx="6">
                  <c:v>6.3324537414797974E-2</c:v>
                </c:pt>
                <c:pt idx="7">
                  <c:v>6.389878816632566E-2</c:v>
                </c:pt>
                <c:pt idx="8">
                  <c:v>7.0297510949385522E-2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0.45414470915964106</c:v>
                </c:pt>
                <c:pt idx="2">
                  <c:v>0.43582262423947021</c:v>
                </c:pt>
                <c:pt idx="3">
                  <c:v>0.48210682885358147</c:v>
                </c:pt>
                <c:pt idx="4">
                  <c:v>0.43664622922917296</c:v>
                </c:pt>
                <c:pt idx="5">
                  <c:v>0.43342108563271009</c:v>
                </c:pt>
                <c:pt idx="6">
                  <c:v>0.47392105847645427</c:v>
                </c:pt>
                <c:pt idx="7">
                  <c:v>0.48413991383572258</c:v>
                </c:pt>
                <c:pt idx="8">
                  <c:v>0.50262434363808495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0.19895277447208806</c:v>
                </c:pt>
                <c:pt idx="1">
                  <c:v>0.19100385591562399</c:v>
                </c:pt>
                <c:pt idx="2">
                  <c:v>0.17473221721743232</c:v>
                </c:pt>
                <c:pt idx="3">
                  <c:v>0.22254340381062643</c:v>
                </c:pt>
                <c:pt idx="4">
                  <c:v>0.17474835435489139</c:v>
                </c:pt>
                <c:pt idx="5">
                  <c:v>0.18556645227307278</c:v>
                </c:pt>
                <c:pt idx="6">
                  <c:v>0.19078089322919434</c:v>
                </c:pt>
                <c:pt idx="7">
                  <c:v>0.18688526568919092</c:v>
                </c:pt>
                <c:pt idx="8">
                  <c:v>0.19466734805008559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0.98054699901235731</c:v>
                </c:pt>
                <c:pt idx="1">
                  <c:v>1.0079411139148322</c:v>
                </c:pt>
                <c:pt idx="2">
                  <c:v>0.94522190012379315</c:v>
                </c:pt>
                <c:pt idx="3">
                  <c:v>0.99063958378273598</c:v>
                </c:pt>
                <c:pt idx="4">
                  <c:v>0.90489253525228663</c:v>
                </c:pt>
                <c:pt idx="5">
                  <c:v>0.8538573126460034</c:v>
                </c:pt>
                <c:pt idx="6">
                  <c:v>0.75780441165721235</c:v>
                </c:pt>
                <c:pt idx="7">
                  <c:v>0.75650954534503356</c:v>
                </c:pt>
                <c:pt idx="8">
                  <c:v>0.54617228022187014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0.60476793432170961</c:v>
                </c:pt>
                <c:pt idx="1">
                  <c:v>0.56298260031249203</c:v>
                </c:pt>
                <c:pt idx="2">
                  <c:v>0.54646554800636071</c:v>
                </c:pt>
                <c:pt idx="3">
                  <c:v>0.63380395681902191</c:v>
                </c:pt>
                <c:pt idx="4">
                  <c:v>0.62340791734531298</c:v>
                </c:pt>
                <c:pt idx="5">
                  <c:v>0.60854786532248695</c:v>
                </c:pt>
                <c:pt idx="6">
                  <c:v>0.61768771692952407</c:v>
                </c:pt>
                <c:pt idx="7">
                  <c:v>0.61110875827875843</c:v>
                </c:pt>
                <c:pt idx="8" formatCode="0.000">
                  <c:v>0.61053884686499049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0.1530622595681698</c:v>
                </c:pt>
                <c:pt idx="4" formatCode="0.0">
                  <c:v>0.15292875142955306</c:v>
                </c:pt>
                <c:pt idx="5" formatCode="0.0">
                  <c:v>0.15221626463288218</c:v>
                </c:pt>
                <c:pt idx="6" formatCode="0.0">
                  <c:v>0.16729179034164832</c:v>
                </c:pt>
                <c:pt idx="7" formatCode="0.0">
                  <c:v>0.14972823203805286</c:v>
                </c:pt>
                <c:pt idx="8" formatCode="0.0">
                  <c:v>0.15656236382062019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4.0450829857354957</c:v>
                </c:pt>
                <c:pt idx="1">
                  <c:v>3.746770193500637</c:v>
                </c:pt>
                <c:pt idx="2">
                  <c:v>3.2525012836475309</c:v>
                </c:pt>
                <c:pt idx="3">
                  <c:v>2.9353466422016665</c:v>
                </c:pt>
                <c:pt idx="4">
                  <c:v>2.58362764332901</c:v>
                </c:pt>
                <c:pt idx="5">
                  <c:v>2.4212018990606037</c:v>
                </c:pt>
                <c:pt idx="6">
                  <c:v>2.2466326975964974</c:v>
                </c:pt>
                <c:pt idx="7">
                  <c:v>2.2377524211390125</c:v>
                </c:pt>
                <c:pt idx="8">
                  <c:v>2.0344120004401445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-9.2781840828193296E-4</c:v>
                </c:pt>
                <c:pt idx="2">
                  <c:v>-4.9486455737985935E-3</c:v>
                </c:pt>
                <c:pt idx="3">
                  <c:v>-2.7380908648779734E-2</c:v>
                </c:pt>
                <c:pt idx="4">
                  <c:v>-3.5589380204192E-2</c:v>
                </c:pt>
                <c:pt idx="5">
                  <c:v>-4.3925104628321776E-2</c:v>
                </c:pt>
                <c:pt idx="6">
                  <c:v>-6.6449450220952944E-2</c:v>
                </c:pt>
                <c:pt idx="7">
                  <c:v>-7.0269389289253859E-2</c:v>
                </c:pt>
                <c:pt idx="8">
                  <c:v>-7.8892597638148487E-2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3.8499558849381726E-3</c:v>
                </c:pt>
                <c:pt idx="1">
                  <c:v>7.2550674948692832E-3</c:v>
                </c:pt>
                <c:pt idx="2">
                  <c:v>6.9541393369688355E-3</c:v>
                </c:pt>
                <c:pt idx="3">
                  <c:v>6.605073038574963E-3</c:v>
                </c:pt>
                <c:pt idx="4">
                  <c:v>7.6830994032201982E-3</c:v>
                </c:pt>
                <c:pt idx="5">
                  <c:v>1.6058350721896115E-2</c:v>
                </c:pt>
                <c:pt idx="6">
                  <c:v>1.2509151998380558E-2</c:v>
                </c:pt>
                <c:pt idx="7">
                  <c:v>1.0127758098786084E-2</c:v>
                </c:pt>
                <c:pt idx="8">
                  <c:v>7.1202512373598611E-3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0.20338074097236791</c:v>
                </c:pt>
                <c:pt idx="1">
                  <c:v>0.21490728610454277</c:v>
                </c:pt>
                <c:pt idx="2">
                  <c:v>0.18947189514081231</c:v>
                </c:pt>
                <c:pt idx="3">
                  <c:v>0.13708802038936133</c:v>
                </c:pt>
                <c:pt idx="4">
                  <c:v>8.9982840696615551E-2</c:v>
                </c:pt>
                <c:pt idx="5">
                  <c:v>6.1788348203369536E-2</c:v>
                </c:pt>
                <c:pt idx="6">
                  <c:v>2.5658029822872425E-2</c:v>
                </c:pt>
                <c:pt idx="7">
                  <c:v>2.6389643891308726E-2</c:v>
                </c:pt>
                <c:pt idx="8">
                  <c:v>3.0467564226033157E-2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2.5191130857269233E-3</c:v>
                </c:pt>
                <c:pt idx="1">
                  <c:v>2.5824581179189031E-3</c:v>
                </c:pt>
                <c:pt idx="2">
                  <c:v>2.6481127608511271E-3</c:v>
                </c:pt>
                <c:pt idx="3">
                  <c:v>2.4547480989579001E-3</c:v>
                </c:pt>
                <c:pt idx="4">
                  <c:v>2.3523208589199605E-3</c:v>
                </c:pt>
                <c:pt idx="5">
                  <c:v>2.4672396975660769E-3</c:v>
                </c:pt>
                <c:pt idx="6">
                  <c:v>2.463785950831532E-3</c:v>
                </c:pt>
                <c:pt idx="7">
                  <c:v>2.47209609604248E-3</c:v>
                </c:pt>
                <c:pt idx="8">
                  <c:v>2.6957459756868948E-3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6.9953416579999997E-2</c:v>
                </c:pt>
                <c:pt idx="1">
                  <c:v>6.0425409500863003E-2</c:v>
                </c:pt>
                <c:pt idx="2">
                  <c:v>5.7583953361448274E-2</c:v>
                </c:pt>
                <c:pt idx="3">
                  <c:v>6.1550945120197841E-2</c:v>
                </c:pt>
                <c:pt idx="4">
                  <c:v>6.7881190378570044E-2</c:v>
                </c:pt>
                <c:pt idx="5">
                  <c:v>6.6521731838366294E-2</c:v>
                </c:pt>
                <c:pt idx="6">
                  <c:v>6.7543476694488347E-2</c:v>
                </c:pt>
                <c:pt idx="7">
                  <c:v>6.7324331417180278E-2</c:v>
                </c:pt>
                <c:pt idx="8">
                  <c:v>6.8586325228617642E-2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1.2324229266214003E-2</c:v>
                </c:pt>
                <c:pt idx="1">
                  <c:v>1.2354622270553462E-2</c:v>
                </c:pt>
                <c:pt idx="2">
                  <c:v>1.2147369707618341E-2</c:v>
                </c:pt>
                <c:pt idx="3">
                  <c:v>1.0680655520828622E-2</c:v>
                </c:pt>
                <c:pt idx="4">
                  <c:v>1.341745380793409E-2</c:v>
                </c:pt>
                <c:pt idx="5">
                  <c:v>1.3622103786118681E-2</c:v>
                </c:pt>
                <c:pt idx="6">
                  <c:v>1.3728749207599443E-2</c:v>
                </c:pt>
                <c:pt idx="7">
                  <c:v>1.360420186472789E-2</c:v>
                </c:pt>
                <c:pt idx="8">
                  <c:v>1.3802629591170514E-2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4.0722178175428725E-2</c:v>
                </c:pt>
                <c:pt idx="1">
                  <c:v>4.1828921053296816E-2</c:v>
                </c:pt>
                <c:pt idx="2">
                  <c:v>3.9204408251267552E-2</c:v>
                </c:pt>
                <c:pt idx="3">
                  <c:v>4.1103934201360624E-2</c:v>
                </c:pt>
                <c:pt idx="4">
                  <c:v>3.7521318866165408E-2</c:v>
                </c:pt>
                <c:pt idx="5">
                  <c:v>3.5446123166559387E-2</c:v>
                </c:pt>
                <c:pt idx="6">
                  <c:v>3.1500732308186771E-2</c:v>
                </c:pt>
                <c:pt idx="7">
                  <c:v>3.1589152035983011E-2</c:v>
                </c:pt>
                <c:pt idx="8">
                  <c:v>2.2966914889355261E-2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4.9578395521593793E-2</c:v>
                </c:pt>
                <c:pt idx="1">
                  <c:v>5.2140002927721793E-2</c:v>
                </c:pt>
                <c:pt idx="2">
                  <c:v>4.4261126333704805E-2</c:v>
                </c:pt>
                <c:pt idx="3">
                  <c:v>5.964396913244386E-2</c:v>
                </c:pt>
                <c:pt idx="4">
                  <c:v>5.8816952821261967E-2</c:v>
                </c:pt>
                <c:pt idx="5">
                  <c:v>5.8602457348466828E-2</c:v>
                </c:pt>
                <c:pt idx="6">
                  <c:v>6.0556457636321392E-2</c:v>
                </c:pt>
                <c:pt idx="7">
                  <c:v>5.9564430089597983E-2</c:v>
                </c:pt>
                <c:pt idx="8">
                  <c:v>5.913768456253006E-2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1.2448627884938171E-3</c:v>
                </c:pt>
                <c:pt idx="1">
                  <c:v>1.7237610226157932E-3</c:v>
                </c:pt>
                <c:pt idx="2">
                  <c:v>1.6936682068257488E-3</c:v>
                </c:pt>
                <c:pt idx="3">
                  <c:v>2.0142543769863614E-3</c:v>
                </c:pt>
                <c:pt idx="4">
                  <c:v>2.4775498134508847E-3</c:v>
                </c:pt>
                <c:pt idx="5">
                  <c:v>3.5951728996022982E-3</c:v>
                </c:pt>
                <c:pt idx="6">
                  <c:v>1.7830460271823537E-3</c:v>
                </c:pt>
                <c:pt idx="7">
                  <c:v>1.4308205849983488E-3</c:v>
                </c:pt>
                <c:pt idx="8">
                  <c:v>9.8553191991000407E-4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2.8171915349093895E-2</c:v>
                </c:pt>
                <c:pt idx="1">
                  <c:v>2.9629711171644219E-2</c:v>
                </c:pt>
                <c:pt idx="2">
                  <c:v>2.5590541417226349E-2</c:v>
                </c:pt>
                <c:pt idx="3">
                  <c:v>1.8454339466411597E-2</c:v>
                </c:pt>
                <c:pt idx="4">
                  <c:v>1.2082680885445458E-2</c:v>
                </c:pt>
                <c:pt idx="5">
                  <c:v>8.2076031509135706E-3</c:v>
                </c:pt>
                <c:pt idx="6">
                  <c:v>3.3792612917172872E-3</c:v>
                </c:pt>
                <c:pt idx="7">
                  <c:v>3.4924256361726063E-3</c:v>
                </c:pt>
                <c:pt idx="8">
                  <c:v>4.0276526801051879E-3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7.3145750435885907E-4</c:v>
                </c:pt>
                <c:pt idx="1">
                  <c:v>7.7018236959665158E-4</c:v>
                </c:pt>
                <c:pt idx="2">
                  <c:v>7.2018897016820204E-4</c:v>
                </c:pt>
                <c:pt idx="3">
                  <c:v>6.1235521470211869E-4</c:v>
                </c:pt>
                <c:pt idx="4">
                  <c:v>4.8119172686208653E-4</c:v>
                </c:pt>
                <c:pt idx="5">
                  <c:v>4.8163707470066111E-4</c:v>
                </c:pt>
                <c:pt idx="6">
                  <c:v>4.8162786449993739E-4</c:v>
                </c:pt>
                <c:pt idx="7">
                  <c:v>4.819936618483957E-4</c:v>
                </c:pt>
                <c:pt idx="8">
                  <c:v>5.2172185060563806E-4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1.0997709506E-2</c:v>
                </c:pt>
                <c:pt idx="1">
                  <c:v>9.6318293735210385E-3</c:v>
                </c:pt>
                <c:pt idx="2">
                  <c:v>9.2222713438558056E-3</c:v>
                </c:pt>
                <c:pt idx="3">
                  <c:v>9.8191511318658515E-3</c:v>
                </c:pt>
                <c:pt idx="4">
                  <c:v>1.0711200564552849E-2</c:v>
                </c:pt>
                <c:pt idx="5">
                  <c:v>1.0397483539398528E-2</c:v>
                </c:pt>
                <c:pt idx="6">
                  <c:v>1.0542162013129009E-2</c:v>
                </c:pt>
                <c:pt idx="7">
                  <c:v>1.0542117120253006E-2</c:v>
                </c:pt>
                <c:pt idx="8">
                  <c:v>1.0737559266837948E-2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1.7679026584084033E-3</c:v>
                </c:pt>
                <c:pt idx="1">
                  <c:v>1.7475604049029458E-3</c:v>
                </c:pt>
                <c:pt idx="2">
                  <c:v>1.7121196838139146E-3</c:v>
                </c:pt>
                <c:pt idx="3">
                  <c:v>1.6297438262560453E-3</c:v>
                </c:pt>
                <c:pt idx="4">
                  <c:v>2.015701690725459E-3</c:v>
                </c:pt>
                <c:pt idx="5">
                  <c:v>2.0362112585908536E-3</c:v>
                </c:pt>
                <c:pt idx="6">
                  <c:v>2.0484386204236093E-3</c:v>
                </c:pt>
                <c:pt idx="7">
                  <c:v>2.0260246711837479E-3</c:v>
                </c:pt>
                <c:pt idx="8">
                  <c:v>2.0557747263449853E-3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8.1961389880919212E-3</c:v>
                </c:pt>
                <c:pt idx="1">
                  <c:v>8.3899671065591191E-3</c:v>
                </c:pt>
                <c:pt idx="2">
                  <c:v>7.8636895941119542E-3</c:v>
                </c:pt>
                <c:pt idx="3">
                  <c:v>8.2714630872297579E-3</c:v>
                </c:pt>
                <c:pt idx="4">
                  <c:v>7.5666726179467484E-3</c:v>
                </c:pt>
                <c:pt idx="5">
                  <c:v>7.1417918238588975E-3</c:v>
                </c:pt>
                <c:pt idx="6">
                  <c:v>6.3770787299538591E-3</c:v>
                </c:pt>
                <c:pt idx="7">
                  <c:v>6.3843506702764138E-3</c:v>
                </c:pt>
                <c:pt idx="8">
                  <c:v>4.7083319721944539E-3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7.1907499443489972E-3</c:v>
                </c:pt>
                <c:pt idx="1">
                  <c:v>7.4468459887186474E-3</c:v>
                </c:pt>
                <c:pt idx="2">
                  <c:v>6.3881609120686892E-3</c:v>
                </c:pt>
                <c:pt idx="3">
                  <c:v>8.5571414823576997E-3</c:v>
                </c:pt>
                <c:pt idx="4">
                  <c:v>8.3779466756562435E-3</c:v>
                </c:pt>
                <c:pt idx="5">
                  <c:v>8.3356764704209108E-3</c:v>
                </c:pt>
                <c:pt idx="6">
                  <c:v>8.5823771281048952E-3</c:v>
                </c:pt>
                <c:pt idx="7">
                  <c:v>8.4405566198100523E-3</c:v>
                </c:pt>
                <c:pt idx="8">
                  <c:v>8.3746141837167526E-3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8.3777419431504147E-3</c:v>
                </c:pt>
                <c:pt idx="1">
                  <c:v>8.7378043937696558E-3</c:v>
                </c:pt>
                <c:pt idx="2">
                  <c:v>7.8245573589122396E-3</c:v>
                </c:pt>
                <c:pt idx="3">
                  <c:v>7.0421943030650573E-3</c:v>
                </c:pt>
                <c:pt idx="4">
                  <c:v>6.0431746021158582E-3</c:v>
                </c:pt>
                <c:pt idx="5">
                  <c:v>5.5418633873130186E-3</c:v>
                </c:pt>
                <c:pt idx="6">
                  <c:v>4.5568796142941509E-3</c:v>
                </c:pt>
                <c:pt idx="7">
                  <c:v>4.5725212133993593E-3</c:v>
                </c:pt>
                <c:pt idx="8" formatCode="0E+00">
                  <c:v>4.5340705910025241E-3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3.9208197598676149E-3</c:v>
                </c:pt>
                <c:pt idx="1">
                  <c:v>4.6828138300779422E-3</c:v>
                </c:pt>
                <c:pt idx="2">
                  <c:v>5.2438264004726794E-3</c:v>
                </c:pt>
                <c:pt idx="3">
                  <c:v>4.7712672296161083E-3</c:v>
                </c:pt>
                <c:pt idx="4">
                  <c:v>3.5191924816781244E-3</c:v>
                </c:pt>
                <c:pt idx="5">
                  <c:v>2.9440050233956352E-3</c:v>
                </c:pt>
                <c:pt idx="6">
                  <c:v>2.3412058303108542E-3</c:v>
                </c:pt>
                <c:pt idx="7">
                  <c:v>2.6046293865483994E-3</c:v>
                </c:pt>
                <c:pt idx="8" formatCode="0E+00">
                  <c:v>2.5258602015037885E-3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4.0450829857354957</c:v>
                </c:pt>
                <c:pt idx="1">
                  <c:v>3.746770193500637</c:v>
                </c:pt>
                <c:pt idx="2">
                  <c:v>3.2525012836475309</c:v>
                </c:pt>
                <c:pt idx="3">
                  <c:v>2.9353466422016665</c:v>
                </c:pt>
                <c:pt idx="4">
                  <c:v>2.58362764332901</c:v>
                </c:pt>
                <c:pt idx="5">
                  <c:v>2.4212018990606037</c:v>
                </c:pt>
                <c:pt idx="6">
                  <c:v>2.2466326975964974</c:v>
                </c:pt>
                <c:pt idx="7">
                  <c:v>2.2377524211390125</c:v>
                </c:pt>
                <c:pt idx="8">
                  <c:v>2.0344120004401445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2.3942657315319993</c:v>
                </c:pt>
                <c:pt idx="1">
                  <c:v>2.2831574472048688</c:v>
                </c:pt>
                <c:pt idx="2">
                  <c:v>2.1698606226560031</c:v>
                </c:pt>
                <c:pt idx="3">
                  <c:v>2.393041524668166</c:v>
                </c:pt>
                <c:pt idx="4">
                  <c:v>2.2002756841496698</c:v>
                </c:pt>
                <c:pt idx="5">
                  <c:v>2.1450015281456603</c:v>
                </c:pt>
                <c:pt idx="6">
                  <c:v>2.103518617707183</c:v>
                </c:pt>
                <c:pt idx="7">
                  <c:v>2.1025422713150315</c:v>
                </c:pt>
                <c:pt idx="8">
                  <c:v>1.9243003297244168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0.60476793432170961</c:v>
                </c:pt>
                <c:pt idx="1">
                  <c:v>0.56298260031249203</c:v>
                </c:pt>
                <c:pt idx="2">
                  <c:v>0.54646554800636071</c:v>
                </c:pt>
                <c:pt idx="3">
                  <c:v>0.63380395681902191</c:v>
                </c:pt>
                <c:pt idx="4">
                  <c:v>0.62340791734531298</c:v>
                </c:pt>
                <c:pt idx="5">
                  <c:v>0.60854786532248695</c:v>
                </c:pt>
                <c:pt idx="6">
                  <c:v>0.61768771692952407</c:v>
                </c:pt>
                <c:pt idx="7">
                  <c:v>0.61110875827875843</c:v>
                </c:pt>
                <c:pt idx="8" formatCode="0.000">
                  <c:v>0.61053884686499049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0.98054699901235731</c:v>
                </c:pt>
                <c:pt idx="1">
                  <c:v>1.0079411139148322</c:v>
                </c:pt>
                <c:pt idx="2">
                  <c:v>0.94522190012379315</c:v>
                </c:pt>
                <c:pt idx="3">
                  <c:v>0.99063958378273598</c:v>
                </c:pt>
                <c:pt idx="4">
                  <c:v>0.90489253525228663</c:v>
                </c:pt>
                <c:pt idx="5">
                  <c:v>0.8538573126460034</c:v>
                </c:pt>
                <c:pt idx="6">
                  <c:v>0.75780441165721235</c:v>
                </c:pt>
                <c:pt idx="7">
                  <c:v>0.75650954534503356</c:v>
                </c:pt>
                <c:pt idx="8">
                  <c:v>0.54617228022187014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0.45414470915964106</c:v>
                </c:pt>
                <c:pt idx="2">
                  <c:v>0.43582262423947021</c:v>
                </c:pt>
                <c:pt idx="3">
                  <c:v>0.48210682885358147</c:v>
                </c:pt>
                <c:pt idx="4">
                  <c:v>0.43664622922917296</c:v>
                </c:pt>
                <c:pt idx="5">
                  <c:v>0.43342108563271009</c:v>
                </c:pt>
                <c:pt idx="6">
                  <c:v>0.47392105847645427</c:v>
                </c:pt>
                <c:pt idx="7">
                  <c:v>0.48413991383572258</c:v>
                </c:pt>
                <c:pt idx="8">
                  <c:v>0.50262434363808495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0.19895277447208806</c:v>
                </c:pt>
                <c:pt idx="1">
                  <c:v>0.19100385591562399</c:v>
                </c:pt>
                <c:pt idx="2">
                  <c:v>0.17473221721743232</c:v>
                </c:pt>
                <c:pt idx="3">
                  <c:v>0.22254340381062643</c:v>
                </c:pt>
                <c:pt idx="4">
                  <c:v>0.17474835435489139</c:v>
                </c:pt>
                <c:pt idx="5">
                  <c:v>0.18556645227307278</c:v>
                </c:pt>
                <c:pt idx="6">
                  <c:v>0.19078089322919434</c:v>
                </c:pt>
                <c:pt idx="7">
                  <c:v>0.18688526568919092</c:v>
                </c:pt>
                <c:pt idx="8">
                  <c:v>0.19466734805008559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6.6211824741490774E-2</c:v>
                </c:pt>
                <c:pt idx="1">
                  <c:v>6.7085167902279405E-2</c:v>
                </c:pt>
                <c:pt idx="2">
                  <c:v>6.7618333068946906E-2</c:v>
                </c:pt>
                <c:pt idx="3">
                  <c:v>6.3947751402200326E-2</c:v>
                </c:pt>
                <c:pt idx="4">
                  <c:v>6.0580647968005837E-2</c:v>
                </c:pt>
                <c:pt idx="5">
                  <c:v>6.3608812271386997E-2</c:v>
                </c:pt>
                <c:pt idx="6">
                  <c:v>6.3324537414797974E-2</c:v>
                </c:pt>
                <c:pt idx="7">
                  <c:v>6.389878816632566E-2</c:v>
                </c:pt>
                <c:pt idx="8">
                  <c:v>7.0297510949385522E-2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1.4366350663065419</c:v>
                </c:pt>
                <c:pt idx="1">
                  <c:v>1.2159381352815479</c:v>
                </c:pt>
                <c:pt idx="2">
                  <c:v>0.86241953628681922</c:v>
                </c:pt>
                <c:pt idx="3">
                  <c:v>0.4007815679051398</c:v>
                </c:pt>
                <c:pt idx="4">
                  <c:v>0.23630378055842249</c:v>
                </c:pt>
                <c:pt idx="5">
                  <c:v>7.481625475410289E-2</c:v>
                </c:pt>
                <c:pt idx="6">
                  <c:v>7.0554915176845008E-3</c:v>
                </c:pt>
                <c:pt idx="7">
                  <c:v>1.7440410515957641E-2</c:v>
                </c:pt>
                <c:pt idx="8" formatCode="0.000">
                  <c:v>1.7440410556233823E-2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0.21418218789695587</c:v>
                </c:pt>
                <c:pt idx="1">
                  <c:v>0.24860242942250252</c:v>
                </c:pt>
                <c:pt idx="2">
                  <c:v>0.22516977027850721</c:v>
                </c:pt>
                <c:pt idx="3">
                  <c:v>0.16890445827714035</c:v>
                </c:pt>
                <c:pt idx="4" formatCode="0.0">
                  <c:v>0.18263755882510982</c:v>
                </c:pt>
                <c:pt idx="5" formatCode="0.0">
                  <c:v>0.24530922078916262</c:v>
                </c:pt>
                <c:pt idx="6" formatCode="0.0">
                  <c:v>0.20250803859258273</c:v>
                </c:pt>
                <c:pt idx="7" formatCode="0.0">
                  <c:v>0.18803912859727756</c:v>
                </c:pt>
                <c:pt idx="8" formatCode="0.0">
                  <c:v>0.17156385779764222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0.1530622595681698</c:v>
                </c:pt>
                <c:pt idx="4" formatCode="0.0">
                  <c:v>0.15292875142955306</c:v>
                </c:pt>
                <c:pt idx="5" formatCode="0.0">
                  <c:v>0.15221626463288218</c:v>
                </c:pt>
                <c:pt idx="6" formatCode="0.0">
                  <c:v>0.16729179034164832</c:v>
                </c:pt>
                <c:pt idx="7" formatCode="0.0">
                  <c:v>0.14972823203805286</c:v>
                </c:pt>
                <c:pt idx="8" formatCode="0.0">
                  <c:v>0.15656236382062019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-9.2781840828193296E-4</c:v>
                </c:pt>
                <c:pt idx="2">
                  <c:v>-4.9486455737985935E-3</c:v>
                </c:pt>
                <c:pt idx="3">
                  <c:v>-2.7380908648779734E-2</c:v>
                </c:pt>
                <c:pt idx="4">
                  <c:v>-3.5589380204192E-2</c:v>
                </c:pt>
                <c:pt idx="5">
                  <c:v>-4.3925104628321776E-2</c:v>
                </c:pt>
                <c:pt idx="6">
                  <c:v>-6.6449450220952944E-2</c:v>
                </c:pt>
                <c:pt idx="7">
                  <c:v>-7.0269389289253859E-2</c:v>
                </c:pt>
                <c:pt idx="8">
                  <c:v>-7.8892597638148487E-2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1.89</c:v>
                </c:pt>
                <c:pt idx="5">
                  <c:v>1.4175</c:v>
                </c:pt>
                <c:pt idx="6">
                  <c:v>0.94499999999999995</c:v>
                </c:pt>
                <c:pt idx="7">
                  <c:v>0.47249999999999998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4.0720148060208166</c:v>
                </c:pt>
                <c:pt idx="1">
                  <c:v>3.7741868722730616</c:v>
                </c:pt>
                <c:pt idx="2">
                  <c:v>3.2768711575760481</c:v>
                </c:pt>
                <c:pt idx="3">
                  <c:v>2.9564417302242485</c:v>
                </c:pt>
                <c:pt idx="4">
                  <c:v>2.6015263300423981</c:v>
                </c:pt>
                <c:pt idx="5">
                  <c:v>2.4369890544896626</c:v>
                </c:pt>
                <c:pt idx="6">
                  <c:v>2.2580101765769922</c:v>
                </c:pt>
                <c:pt idx="7">
                  <c:v>2.2487176719779454</c:v>
                </c:pt>
                <c:pt idx="8">
                  <c:v>2.0443051830071775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328.69508300038052</c:v>
                </c:pt>
                <c:pt idx="1">
                  <c:v>292.9273089619669</c:v>
                </c:pt>
                <c:pt idx="2">
                  <c:v>246.20082668200288</c:v>
                </c:pt>
                <c:pt idx="3">
                  <c:v>191.26969611486288</c:v>
                </c:pt>
                <c:pt idx="4">
                  <c:v>127.7647443330835</c:v>
                </c:pt>
                <c:pt idx="5">
                  <c:v>67.627625603696671</c:v>
                </c:pt>
                <c:pt idx="6">
                  <c:v>3.2429061370083758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0.30320590684119703</c:v>
                </c:pt>
                <c:pt idx="1">
                  <c:v>0.33562914295146085</c:v>
                </c:pt>
                <c:pt idx="2">
                  <c:v>0.21844779164518957</c:v>
                </c:pt>
                <c:pt idx="3">
                  <c:v>0.11815913371970296</c:v>
                </c:pt>
                <c:pt idx="4">
                  <c:v>8.3103304423652491E-2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312.75885313517529</c:v>
                </c:pt>
                <c:pt idx="4">
                  <c:v>263.5807536772125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0.21303325815559412</c:v>
                </c:pt>
                <c:pt idx="3">
                  <c:v>6.1309510005834816E-2</c:v>
                </c:pt>
                <c:pt idx="4">
                  <c:v>3.3836264423572161E-2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31.79947866554954</c:v>
                </c:pt>
                <c:pt idx="4">
                  <c:v>24.621437269575505</c:v>
                </c:pt>
                <c:pt idx="5">
                  <c:v>15.257737972794095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0.15883403573305263</c:v>
                </c:pt>
                <c:pt idx="2">
                  <c:v>0.12047257601946745</c:v>
                </c:pt>
                <c:pt idx="3">
                  <c:v>0.11171271272157778</c:v>
                </c:pt>
                <c:pt idx="4">
                  <c:v>9.1734206565642087E-2</c:v>
                </c:pt>
                <c:pt idx="5">
                  <c:v>6.3236765614956392E-2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170.11141428571429</c:v>
                </c:pt>
                <c:pt idx="8">
                  <c:v>164.85032354094142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0.46644210774540706</c:v>
                </c:pt>
                <c:pt idx="1">
                  <c:v>0.42886382805456186</c:v>
                </c:pt>
                <c:pt idx="2">
                  <c:v>0.42362193421376459</c:v>
                </c:pt>
                <c:pt idx="3">
                  <c:v>0.42522406555082659</c:v>
                </c:pt>
                <c:pt idx="4">
                  <c:v>0.41067134914088377</c:v>
                </c:pt>
                <c:pt idx="5">
                  <c:v>0.36492115286637133</c:v>
                </c:pt>
                <c:pt idx="6">
                  <c:v>0.27986196859618673</c:v>
                </c:pt>
                <c:pt idx="7">
                  <c:v>0.25118947439666456</c:v>
                </c:pt>
                <c:pt idx="8">
                  <c:v>0.25374059811433053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110.99</c:v>
                </c:pt>
                <c:pt idx="4">
                  <c:v>96.792672222222222</c:v>
                </c:pt>
                <c:pt idx="5">
                  <c:v>82.595344444444422</c:v>
                </c:pt>
                <c:pt idx="6">
                  <c:v>68.398016666666663</c:v>
                </c:pt>
                <c:pt idx="7">
                  <c:v>54.200688888888891</c:v>
                </c:pt>
                <c:pt idx="8">
                  <c:v>40.003361111111133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0.73757133383592832</c:v>
                </c:pt>
                <c:pt idx="3">
                  <c:v>0.81162538667147199</c:v>
                </c:pt>
                <c:pt idx="4">
                  <c:v>0.81333057179890955</c:v>
                </c:pt>
                <c:pt idx="5">
                  <c:v>0.81562196604839587</c:v>
                </c:pt>
                <c:pt idx="6">
                  <c:v>0.81886460645423231</c:v>
                </c:pt>
                <c:pt idx="7">
                  <c:v>0.82380600123573666</c:v>
                </c:pt>
                <c:pt idx="8">
                  <c:v>0.832254831364864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37.295341742464558</c:v>
                </c:pt>
                <c:pt idx="1">
                  <c:v>45.773519025427809</c:v>
                </c:pt>
                <c:pt idx="2">
                  <c:v>53.703519025427823</c:v>
                </c:pt>
                <c:pt idx="3">
                  <c:v>53.239394495285033</c:v>
                </c:pt>
                <c:pt idx="4">
                  <c:v>49.018828524526484</c:v>
                </c:pt>
                <c:pt idx="5">
                  <c:v>31.497192926930826</c:v>
                </c:pt>
                <c:pt idx="6">
                  <c:v>9.6570791893773027</c:v>
                </c:pt>
                <c:pt idx="7">
                  <c:v>14.256607759816188</c:v>
                </c:pt>
                <c:pt idx="8">
                  <c:v>12.121786692409071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0.44611812297558517</c:v>
                </c:pt>
                <c:pt idx="1">
                  <c:v>0.50938900132693055</c:v>
                </c:pt>
                <c:pt idx="2">
                  <c:v>0.49418568619769065</c:v>
                </c:pt>
                <c:pt idx="3">
                  <c:v>0.39288148161603842</c:v>
                </c:pt>
                <c:pt idx="4">
                  <c:v>0.2476574196532238</c:v>
                </c:pt>
                <c:pt idx="5">
                  <c:v>0.26071730976539176</c:v>
                </c:pt>
                <c:pt idx="6">
                  <c:v>0.25061132397929092</c:v>
                </c:pt>
                <c:pt idx="7">
                  <c:v>0.24196708318786908</c:v>
                </c:pt>
                <c:pt idx="8">
                  <c:v>0.23861959382634396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1.7743518122146116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4.2717522656678675</c:v>
                </c:pt>
                <c:pt idx="4">
                  <c:v>4.0664487312955595</c:v>
                </c:pt>
                <c:pt idx="5">
                  <c:v>3.864086046019775</c:v>
                </c:pt>
                <c:pt idx="6">
                  <c:v>3.7419431888769181</c:v>
                </c:pt>
                <c:pt idx="7">
                  <c:v>3.6198003317340608</c:v>
                </c:pt>
                <c:pt idx="8">
                  <c:v>2.640302058407733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0.69072179019718816</c:v>
                </c:pt>
                <c:pt idx="1">
                  <c:v>0.698149293250513</c:v>
                </c:pt>
                <c:pt idx="2">
                  <c:v>0.71806852111964226</c:v>
                </c:pt>
                <c:pt idx="3">
                  <c:v>0.59019550734056525</c:v>
                </c:pt>
                <c:pt idx="4">
                  <c:v>0.32985850734996186</c:v>
                </c:pt>
                <c:pt idx="5">
                  <c:v>0.51789075293363596</c:v>
                </c:pt>
                <c:pt idx="6">
                  <c:v>2.6285044398726715E-2</c:v>
                </c:pt>
                <c:pt idx="7">
                  <c:v>0</c:v>
                </c:pt>
                <c:pt idx="8">
                  <c:v>0.13586156686260129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0.20334486330647258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0.29173056785531737</c:v>
                </c:pt>
                <c:pt idx="4">
                  <c:v>0.30160846094421168</c:v>
                </c:pt>
                <c:pt idx="5">
                  <c:v>0.29735951279204859</c:v>
                </c:pt>
                <c:pt idx="6">
                  <c:v>0.31398030308989905</c:v>
                </c:pt>
                <c:pt idx="7">
                  <c:v>0.30591530380889348</c:v>
                </c:pt>
                <c:pt idx="8">
                  <c:v>0.33180960957671524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167.59033581365711</c:v>
                </c:pt>
                <c:pt idx="6">
                  <c:v>266.742582526192</c:v>
                </c:pt>
                <c:pt idx="7">
                  <c:v>315.36152484152609</c:v>
                </c:pt>
                <c:pt idx="8">
                  <c:v>335.02401127253148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0.44376960359625678</c:v>
                </c:pt>
                <c:pt idx="4">
                  <c:v>0.41562714199549111</c:v>
                </c:pt>
                <c:pt idx="5">
                  <c:v>0.42782588795611676</c:v>
                </c:pt>
                <c:pt idx="6">
                  <c:v>0.44860200483065887</c:v>
                </c:pt>
                <c:pt idx="7">
                  <c:v>0.46283178661422142</c:v>
                </c:pt>
                <c:pt idx="8">
                  <c:v>0.50907143142532352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460.81131519421848</c:v>
                </c:pt>
                <c:pt idx="5">
                  <c:v>587.53166787747273</c:v>
                </c:pt>
                <c:pt idx="6">
                  <c:v>582.1090604667703</c:v>
                </c:pt>
                <c:pt idx="7">
                  <c:v>591.54375808719976</c:v>
                </c:pt>
                <c:pt idx="8">
                  <c:v>598.96928453854628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0.11545362974913422</c:v>
                </c:pt>
                <c:pt idx="3">
                  <c:v>0.14391250000000003</c:v>
                </c:pt>
                <c:pt idx="4">
                  <c:v>0.1461699461063907</c:v>
                </c:pt>
                <c:pt idx="5">
                  <c:v>0.15049503003380219</c:v>
                </c:pt>
                <c:pt idx="6">
                  <c:v>0.14471111739180209</c:v>
                </c:pt>
                <c:pt idx="7">
                  <c:v>0.15030984200477643</c:v>
                </c:pt>
                <c:pt idx="8">
                  <c:v>0.14234129975108634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1.1080241783940192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2.3200000000000003</c:v>
                </c:pt>
                <c:pt idx="4">
                  <c:v>2.3200000000000003</c:v>
                </c:pt>
                <c:pt idx="5">
                  <c:v>1.7217799715534521</c:v>
                </c:pt>
                <c:pt idx="6">
                  <c:v>0.51980414994747126</c:v>
                </c:pt>
                <c:pt idx="7">
                  <c:v>0.51980414994739765</c:v>
                </c:pt>
                <c:pt idx="8">
                  <c:v>9.9999999999997886E-3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0.27632818728709135</c:v>
                </c:pt>
                <c:pt idx="2">
                  <c:v>0.27964756206371699</c:v>
                </c:pt>
                <c:pt idx="3">
                  <c:v>0.23764756206371709</c:v>
                </c:pt>
                <c:pt idx="4">
                  <c:v>0.23764756206371709</c:v>
                </c:pt>
                <c:pt idx="5">
                  <c:v>0.26842999017647678</c:v>
                </c:pt>
                <c:pt idx="6">
                  <c:v>0.44705999999999979</c:v>
                </c:pt>
                <c:pt idx="7">
                  <c:v>0.25858093350977779</c:v>
                </c:pt>
                <c:pt idx="8">
                  <c:v>0.44706000000001989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0.13000000000000009</c:v>
                </c:pt>
                <c:pt idx="5">
                  <c:v>0.1000000000000001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0.27632818728709135</c:v>
                </c:pt>
                <c:pt idx="2">
                  <c:v>0.27964756206371699</c:v>
                </c:pt>
                <c:pt idx="3">
                  <c:v>0.23764756206371709</c:v>
                </c:pt>
                <c:pt idx="4">
                  <c:v>0.23764756206371709</c:v>
                </c:pt>
                <c:pt idx="5">
                  <c:v>0.26842999017647678</c:v>
                </c:pt>
                <c:pt idx="6">
                  <c:v>0.44705999999999979</c:v>
                </c:pt>
                <c:pt idx="7">
                  <c:v>0.25858093350977779</c:v>
                </c:pt>
                <c:pt idx="8">
                  <c:v>0.44706000000001989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1418.9253968065673</c:v>
                </c:pt>
                <c:pt idx="1">
                  <c:v>1493.8939504648656</c:v>
                </c:pt>
                <c:pt idx="2">
                  <c:v>1962.4329866191658</c:v>
                </c:pt>
                <c:pt idx="3">
                  <c:v>2169.3217278696688</c:v>
                </c:pt>
                <c:pt idx="4">
                  <c:v>2460.1411516604762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1508.9861111111111</c:v>
                </c:pt>
                <c:pt idx="2">
                  <c:v>1243.3277777777776</c:v>
                </c:pt>
                <c:pt idx="3">
                  <c:v>397.07117462447292</c:v>
                </c:pt>
                <c:pt idx="4">
                  <c:v>190.92322355555547</c:v>
                </c:pt>
                <c:pt idx="5">
                  <c:v>8.4520859999999995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631.72500000000036</c:v>
                </c:pt>
                <c:pt idx="3">
                  <c:v>652.61910479045684</c:v>
                </c:pt>
                <c:pt idx="4">
                  <c:v>649.79740976528069</c:v>
                </c:pt>
                <c:pt idx="5">
                  <c:v>596.23059150523636</c:v>
                </c:pt>
                <c:pt idx="6">
                  <c:v>473.879715179649</c:v>
                </c:pt>
                <c:pt idx="7">
                  <c:v>386.31652347132399</c:v>
                </c:pt>
                <c:pt idx="8">
                  <c:v>378.42396452486582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789.12096259999998</c:v>
                </c:pt>
                <c:pt idx="4">
                  <c:v>689.62608953333324</c:v>
                </c:pt>
                <c:pt idx="5">
                  <c:v>590.1312164666665</c:v>
                </c:pt>
                <c:pt idx="6">
                  <c:v>490.63634340000016</c:v>
                </c:pt>
                <c:pt idx="7">
                  <c:v>391.14147033333336</c:v>
                </c:pt>
                <c:pt idx="8">
                  <c:v>291.64659726666667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204.25277777777765</c:v>
                </c:pt>
                <c:pt idx="2">
                  <c:v>232.4861111111112</c:v>
                </c:pt>
                <c:pt idx="3">
                  <c:v>183.23092438131948</c:v>
                </c:pt>
                <c:pt idx="4">
                  <c:v>106.34531890043871</c:v>
                </c:pt>
                <c:pt idx="5">
                  <c:v>71.935923428421347</c:v>
                </c:pt>
                <c:pt idx="6">
                  <c:v>21.200718996462882</c:v>
                </c:pt>
                <c:pt idx="7">
                  <c:v>30.218757011175263</c:v>
                </c:pt>
                <c:pt idx="8">
                  <c:v>25.338263356851968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4.0495496062422251E-8</c:v>
                </c:pt>
                <c:pt idx="7">
                  <c:v>1.8139019510473311E-7</c:v>
                </c:pt>
                <c:pt idx="8">
                  <c:v>7.9341541410171694E-8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22.611111111111107</c:v>
                </c:pt>
                <c:pt idx="3">
                  <c:v>22.085440402060932</c:v>
                </c:pt>
                <c:pt idx="4">
                  <c:v>11.750249728389823</c:v>
                </c:pt>
                <c:pt idx="5">
                  <c:v>17.53028802233619</c:v>
                </c:pt>
                <c:pt idx="6">
                  <c:v>0.86160857142857106</c:v>
                </c:pt>
                <c:pt idx="7">
                  <c:v>0</c:v>
                </c:pt>
                <c:pt idx="8">
                  <c:v>3.1423484338974363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949.65811657786753</c:v>
                </c:pt>
                <c:pt idx="4">
                  <c:v>1418.9253968065673</c:v>
                </c:pt>
                <c:pt idx="5">
                  <c:v>1493.8939504648656</c:v>
                </c:pt>
                <c:pt idx="6">
                  <c:v>1962.4329866191658</c:v>
                </c:pt>
                <c:pt idx="7">
                  <c:v>2169.3217278696688</c:v>
                </c:pt>
                <c:pt idx="8">
                  <c:v>2460.1411516604762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395.41162270333336</c:v>
                </c:pt>
                <c:pt idx="4">
                  <c:v>594.87502127200173</c:v>
                </c:pt>
                <c:pt idx="5">
                  <c:v>778.61309484279138</c:v>
                </c:pt>
                <c:pt idx="6">
                  <c:v>739.95751735126998</c:v>
                </c:pt>
                <c:pt idx="7">
                  <c:v>780.07151987176883</c:v>
                </c:pt>
                <c:pt idx="8">
                  <c:v>746.89982475242778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0.21892992000000022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34.81961929663909</c:v>
                </c:pt>
                <c:pt idx="4">
                  <c:v>38.841866280000005</c:v>
                </c:pt>
                <c:pt idx="5">
                  <c:v>24.404128344</c:v>
                </c:pt>
                <c:pt idx="6">
                  <c:v>7.1619566504376522</c:v>
                </c:pt>
                <c:pt idx="7">
                  <c:v>3.4062945550846502</c:v>
                </c:pt>
                <c:pt idx="8">
                  <c:v>56.905569417124106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1508.9861111111111</c:v>
                </c:pt>
                <c:pt idx="2">
                  <c:v>1243.3277777777776</c:v>
                </c:pt>
                <c:pt idx="3">
                  <c:v>397.07117462447292</c:v>
                </c:pt>
                <c:pt idx="4">
                  <c:v>190.92322355555547</c:v>
                </c:pt>
                <c:pt idx="5">
                  <c:v>8.4520859999999995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631.72500000000036</c:v>
                </c:pt>
                <c:pt idx="3">
                  <c:v>652.61910479045684</c:v>
                </c:pt>
                <c:pt idx="4">
                  <c:v>649.79740976528069</c:v>
                </c:pt>
                <c:pt idx="5">
                  <c:v>596.23059150523636</c:v>
                </c:pt>
                <c:pt idx="6">
                  <c:v>473.879715179649</c:v>
                </c:pt>
                <c:pt idx="7">
                  <c:v>386.31652347132399</c:v>
                </c:pt>
                <c:pt idx="8">
                  <c:v>378.42396452486582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789.12096259999998</c:v>
                </c:pt>
                <c:pt idx="4">
                  <c:v>689.62608953333324</c:v>
                </c:pt>
                <c:pt idx="5">
                  <c:v>590.1312164666665</c:v>
                </c:pt>
                <c:pt idx="6">
                  <c:v>490.63634340000016</c:v>
                </c:pt>
                <c:pt idx="7">
                  <c:v>391.14147033333336</c:v>
                </c:pt>
                <c:pt idx="8">
                  <c:v>291.64659726666667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204.25277777777765</c:v>
                </c:pt>
                <c:pt idx="2">
                  <c:v>232.4861111111112</c:v>
                </c:pt>
                <c:pt idx="3">
                  <c:v>183.23092438131948</c:v>
                </c:pt>
                <c:pt idx="4">
                  <c:v>106.34531890043871</c:v>
                </c:pt>
                <c:pt idx="5">
                  <c:v>71.935923428421347</c:v>
                </c:pt>
                <c:pt idx="6">
                  <c:v>21.200718996462882</c:v>
                </c:pt>
                <c:pt idx="7">
                  <c:v>30.218757011175263</c:v>
                </c:pt>
                <c:pt idx="8">
                  <c:v>25.338263356851968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4.0495496062422251E-8</c:v>
                </c:pt>
                <c:pt idx="7">
                  <c:v>1.8139019510473311E-7</c:v>
                </c:pt>
                <c:pt idx="8">
                  <c:v>7.9341541410171694E-8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22.611111111111107</c:v>
                </c:pt>
                <c:pt idx="3">
                  <c:v>22.085440402060932</c:v>
                </c:pt>
                <c:pt idx="4">
                  <c:v>11.750249728389823</c:v>
                </c:pt>
                <c:pt idx="5">
                  <c:v>17.53028802233619</c:v>
                </c:pt>
                <c:pt idx="6">
                  <c:v>0.86160857142857106</c:v>
                </c:pt>
                <c:pt idx="7">
                  <c:v>0</c:v>
                </c:pt>
                <c:pt idx="8">
                  <c:v>3.1423484338974363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949.65811657786753</c:v>
                </c:pt>
                <c:pt idx="4">
                  <c:v>1418.9253968065673</c:v>
                </c:pt>
                <c:pt idx="5">
                  <c:v>1493.8939504648656</c:v>
                </c:pt>
                <c:pt idx="6">
                  <c:v>1962.4329866191658</c:v>
                </c:pt>
                <c:pt idx="7">
                  <c:v>2169.3217278696688</c:v>
                </c:pt>
                <c:pt idx="8">
                  <c:v>2460.1411516604762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395.41162270333336</c:v>
                </c:pt>
                <c:pt idx="4">
                  <c:v>594.87502127200173</c:v>
                </c:pt>
                <c:pt idx="5">
                  <c:v>778.61309484279138</c:v>
                </c:pt>
                <c:pt idx="6">
                  <c:v>739.95751735126998</c:v>
                </c:pt>
                <c:pt idx="7">
                  <c:v>780.07151987176883</c:v>
                </c:pt>
                <c:pt idx="8">
                  <c:v>746.89982475242778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0.21892992000000022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34.81961929663909</c:v>
                </c:pt>
                <c:pt idx="4">
                  <c:v>38.841866280000005</c:v>
                </c:pt>
                <c:pt idx="5">
                  <c:v>24.404128344</c:v>
                </c:pt>
                <c:pt idx="6">
                  <c:v>7.1619566504376522</c:v>
                </c:pt>
                <c:pt idx="7">
                  <c:v>3.4062945550846502</c:v>
                </c:pt>
                <c:pt idx="8">
                  <c:v>56.905569417124106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873.04166666666663</c:v>
                </c:pt>
                <c:pt idx="1">
                  <c:v>471.13055555555547</c:v>
                </c:pt>
                <c:pt idx="2">
                  <c:v>93.010810599999942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44.594444444444449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727.60277777777765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592.2166666666667</c:v>
                </c:pt>
                <c:pt idx="1">
                  <c:v>631.72500000000036</c:v>
                </c:pt>
                <c:pt idx="2">
                  <c:v>649.79740976528069</c:v>
                </c:pt>
                <c:pt idx="3">
                  <c:v>473.879715179649</c:v>
                </c:pt>
                <c:pt idx="4">
                  <c:v>378.42396452486582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729.71944444444466</c:v>
                </c:pt>
                <c:pt idx="2">
                  <c:v>689.62608953333324</c:v>
                </c:pt>
                <c:pt idx="3">
                  <c:v>490.63634340000016</c:v>
                </c:pt>
                <c:pt idx="4">
                  <c:v>291.64659726666667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232.4861111111112</c:v>
                </c:pt>
                <c:pt idx="2">
                  <c:v>106.34531890043871</c:v>
                </c:pt>
                <c:pt idx="3">
                  <c:v>21.200718996462882</c:v>
                </c:pt>
                <c:pt idx="4">
                  <c:v>25.338263356851968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152.79999999999998</c:v>
                </c:pt>
                <c:pt idx="1">
                  <c:v>425.19166666666666</c:v>
                </c:pt>
                <c:pt idx="2">
                  <c:v>845.81230943413732</c:v>
                </c:pt>
                <c:pt idx="3">
                  <c:v>914.20037271534079</c:v>
                </c:pt>
                <c:pt idx="4">
                  <c:v>966.11305155251125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573.11308737242973</c:v>
                </c:pt>
                <c:pt idx="3">
                  <c:v>1048.232613903825</c:v>
                </c:pt>
                <c:pt idx="4">
                  <c:v>1494.028100107965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</c:v>
                </c:pt>
                <c:pt idx="2">
                  <c:v>590.04526233866841</c:v>
                </c:pt>
                <c:pt idx="3">
                  <c:v>737.92183663617652</c:v>
                </c:pt>
                <c:pt idx="4">
                  <c:v>746.86066229642768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23.124999999999996</c:v>
                </c:pt>
                <c:pt idx="2">
                  <c:v>11.969179648389824</c:v>
                </c:pt>
                <c:pt idx="3">
                  <c:v>0.86160857142857106</c:v>
                </c:pt>
                <c:pt idx="4">
                  <c:v>3.1423484338974363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4.0495496062422251E-8</c:v>
                </c:pt>
                <c:pt idx="4">
                  <c:v>7.9341541410171694E-8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38.841866280000005</c:v>
                </c:pt>
                <c:pt idx="3">
                  <c:v>7.1619566504376522</c:v>
                </c:pt>
                <c:pt idx="4">
                  <c:v>56.905569417124106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689.62608953333324</c:v>
                </c:pt>
                <c:pt idx="1">
                  <c:v>590.1312164666665</c:v>
                </c:pt>
                <c:pt idx="2">
                  <c:v>490.63634340000016</c:v>
                </c:pt>
                <c:pt idx="3">
                  <c:v>391.14147033333336</c:v>
                </c:pt>
                <c:pt idx="4">
                  <c:v>291.64659726666667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1508.9861111111111</c:v>
                </c:pt>
                <c:pt idx="2">
                  <c:v>1243.3277777777776</c:v>
                </c:pt>
                <c:pt idx="3">
                  <c:v>397.07117462447292</c:v>
                </c:pt>
                <c:pt idx="4">
                  <c:v>190.92322355555547</c:v>
                </c:pt>
                <c:pt idx="5">
                  <c:v>8.4520859999999995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631.72500000000036</c:v>
                </c:pt>
                <c:pt idx="3">
                  <c:v>652.61910479045684</c:v>
                </c:pt>
                <c:pt idx="4">
                  <c:v>649.79740976528069</c:v>
                </c:pt>
                <c:pt idx="5">
                  <c:v>596.23059150523636</c:v>
                </c:pt>
                <c:pt idx="6">
                  <c:v>473.879715179649</c:v>
                </c:pt>
                <c:pt idx="7">
                  <c:v>386.31652347132399</c:v>
                </c:pt>
                <c:pt idx="8">
                  <c:v>378.42396452486582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789.12096259999998</c:v>
                </c:pt>
                <c:pt idx="4">
                  <c:v>689.62608953333324</c:v>
                </c:pt>
                <c:pt idx="5">
                  <c:v>590.1312164666665</c:v>
                </c:pt>
                <c:pt idx="6">
                  <c:v>490.63634340000016</c:v>
                </c:pt>
                <c:pt idx="7">
                  <c:v>391.14147033333336</c:v>
                </c:pt>
                <c:pt idx="8">
                  <c:v>291.64659726666667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204.25277777777765</c:v>
                </c:pt>
                <c:pt idx="2">
                  <c:v>232.4861111111112</c:v>
                </c:pt>
                <c:pt idx="3">
                  <c:v>183.23092438131948</c:v>
                </c:pt>
                <c:pt idx="4">
                  <c:v>106.34531890043871</c:v>
                </c:pt>
                <c:pt idx="5">
                  <c:v>71.935923428421347</c:v>
                </c:pt>
                <c:pt idx="6">
                  <c:v>21.200718996462882</c:v>
                </c:pt>
                <c:pt idx="7">
                  <c:v>30.218757011175263</c:v>
                </c:pt>
                <c:pt idx="8">
                  <c:v>25.338263356851968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4.0495496062422251E-8</c:v>
                </c:pt>
                <c:pt idx="7">
                  <c:v>1.8139019510473311E-7</c:v>
                </c:pt>
                <c:pt idx="8">
                  <c:v>7.9341541410171694E-8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22.611111111111107</c:v>
                </c:pt>
                <c:pt idx="3">
                  <c:v>22.085440402060932</c:v>
                </c:pt>
                <c:pt idx="4">
                  <c:v>11.750249728389823</c:v>
                </c:pt>
                <c:pt idx="5">
                  <c:v>17.53028802233619</c:v>
                </c:pt>
                <c:pt idx="6">
                  <c:v>0.86160857142857106</c:v>
                </c:pt>
                <c:pt idx="7">
                  <c:v>0</c:v>
                </c:pt>
                <c:pt idx="8">
                  <c:v>3.1423484338974363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949.65811657786753</c:v>
                </c:pt>
                <c:pt idx="4">
                  <c:v>1418.9253968065673</c:v>
                </c:pt>
                <c:pt idx="5">
                  <c:v>1493.8939504648656</c:v>
                </c:pt>
                <c:pt idx="6">
                  <c:v>1962.4329866191658</c:v>
                </c:pt>
                <c:pt idx="7">
                  <c:v>2169.3217278696688</c:v>
                </c:pt>
                <c:pt idx="8">
                  <c:v>2460.1411516604762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395.41162270333336</c:v>
                </c:pt>
                <c:pt idx="4">
                  <c:v>594.87502127200173</c:v>
                </c:pt>
                <c:pt idx="5">
                  <c:v>778.61309484279138</c:v>
                </c:pt>
                <c:pt idx="6">
                  <c:v>739.95751735126998</c:v>
                </c:pt>
                <c:pt idx="7">
                  <c:v>780.07151987176883</c:v>
                </c:pt>
                <c:pt idx="8">
                  <c:v>746.89982475242778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0.21892992000000022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34.81961929663909</c:v>
                </c:pt>
                <c:pt idx="4">
                  <c:v>38.841866280000005</c:v>
                </c:pt>
                <c:pt idx="5">
                  <c:v>24.404128344</c:v>
                </c:pt>
                <c:pt idx="6">
                  <c:v>7.1619566504376522</c:v>
                </c:pt>
                <c:pt idx="7">
                  <c:v>3.4062945550846502</c:v>
                </c:pt>
                <c:pt idx="8">
                  <c:v>56.905569417124106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2144.084096275787</c:v>
                </c:pt>
                <c:pt idx="1">
                  <c:v>2379.8392279807508</c:v>
                </c:pt>
                <c:pt idx="2">
                  <c:v>2725.3144401502514</c:v>
                </c:pt>
                <c:pt idx="3">
                  <c:v>2979.6120049340025</c:v>
                </c:pt>
                <c:pt idx="4">
                  <c:v>3238.6639367168923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3662.4616394815666</c:v>
                </c:pt>
                <c:pt idx="1">
                  <c:v>3556.9549923303175</c:v>
                </c:pt>
                <c:pt idx="2">
                  <c:v>3688.9688901584718</c:v>
                </c:pt>
                <c:pt idx="3">
                  <c:v>3757.0699987386606</c:v>
                </c:pt>
                <c:pt idx="4">
                  <c:v>3905.5921500745276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590.04526233866841</c:v>
                </c:pt>
                <c:pt idx="1">
                  <c:v>774.56442098654406</c:v>
                </c:pt>
                <c:pt idx="2">
                  <c:v>737.92183663617652</c:v>
                </c:pt>
                <c:pt idx="3">
                  <c:v>778.8940756369085</c:v>
                </c:pt>
                <c:pt idx="4">
                  <c:v>746.86066229642768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152.79999999999998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679.6766776027697</c:v>
                </c:pt>
                <c:pt idx="4">
                  <c:v>845.81230943413732</c:v>
                </c:pt>
                <c:pt idx="5">
                  <c:v>865.80646858955276</c:v>
                </c:pt>
                <c:pt idx="6">
                  <c:v>914.20037271534079</c:v>
                </c:pt>
                <c:pt idx="7">
                  <c:v>890.71792723680005</c:v>
                </c:pt>
                <c:pt idx="8">
                  <c:v>966.11305155251125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1B-43B4-9E38-D102858A1CFE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269.98143897509789</c:v>
                </c:pt>
                <c:pt idx="4">
                  <c:v>573.11308737242973</c:v>
                </c:pt>
                <c:pt idx="5">
                  <c:v>628.08748187531285</c:v>
                </c:pt>
                <c:pt idx="6">
                  <c:v>1048.232613903825</c:v>
                </c:pt>
                <c:pt idx="7">
                  <c:v>1278.6038006328688</c:v>
                </c:pt>
                <c:pt idx="8">
                  <c:v>1494.028100107965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41B-43B4-9E38-D102858A1CFE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</c:v>
                </c:pt>
                <c:pt idx="3">
                  <c:v>390.58186376999998</c:v>
                </c:pt>
                <c:pt idx="4">
                  <c:v>590.04526233866841</c:v>
                </c:pt>
                <c:pt idx="5">
                  <c:v>774.56442098654406</c:v>
                </c:pt>
                <c:pt idx="6">
                  <c:v>737.92183663617652</c:v>
                </c:pt>
                <c:pt idx="7">
                  <c:v>778.8940756369085</c:v>
                </c:pt>
                <c:pt idx="8">
                  <c:v>746.86066229642768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41B-43B4-9E38-D102858A1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41B-43B4-9E38-D102858A1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147.3089406</c:v>
                </c:pt>
                <c:pt idx="5">
                  <c:v>134.595001</c:v>
                </c:pt>
                <c:pt idx="6">
                  <c:v>134.595001</c:v>
                </c:pt>
                <c:pt idx="7">
                  <c:v>134.595001</c:v>
                </c:pt>
                <c:pt idx="8">
                  <c:v>134.595001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220.76864711484558</c:v>
                </c:pt>
                <c:pt idx="4">
                  <c:v>92.474511193522957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335.54483870000001</c:v>
                </c:pt>
                <c:pt idx="5">
                  <c:v>327.44979648354297</c:v>
                </c:pt>
                <c:pt idx="6">
                  <c:v>252.1253794053996</c:v>
                </c:pt>
                <c:pt idx="7">
                  <c:v>231.87781791730978</c:v>
                </c:pt>
                <c:pt idx="8">
                  <c:v>161.89534034895132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132.61240040000004</c:v>
                </c:pt>
                <c:pt idx="7">
                  <c:v>123.2226714579774</c:v>
                </c:pt>
                <c:pt idx="8">
                  <c:v>110.26909839527003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8.1277777777777747</c:v>
                </c:pt>
                <c:pt idx="3">
                  <c:v>5.1071763600000004</c:v>
                </c:pt>
                <c:pt idx="4">
                  <c:v>6.7853646000000003</c:v>
                </c:pt>
                <c:pt idx="5">
                  <c:v>4.7077028400000005</c:v>
                </c:pt>
                <c:pt idx="6">
                  <c:v>0.31592991115786667</c:v>
                </c:pt>
                <c:pt idx="7">
                  <c:v>0</c:v>
                </c:pt>
                <c:pt idx="8">
                  <c:v>11.948394720000003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12.355799212631624</c:v>
                </c:pt>
                <c:pt idx="4">
                  <c:v>19.404652680000002</c:v>
                </c:pt>
                <c:pt idx="5">
                  <c:v>13.367018904</c:v>
                </c:pt>
                <c:pt idx="6">
                  <c:v>4.0651060319999992</c:v>
                </c:pt>
                <c:pt idx="7">
                  <c:v>0</c:v>
                </c:pt>
                <c:pt idx="8">
                  <c:v>22.076382955855603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16.479005399999998</c:v>
                </c:pt>
                <c:pt idx="4">
                  <c:v>12.651849000000002</c:v>
                </c:pt>
                <c:pt idx="5">
                  <c:v>6.3294066000000004</c:v>
                </c:pt>
                <c:pt idx="6">
                  <c:v>0.26455200000000018</c:v>
                </c:pt>
                <c:pt idx="7">
                  <c:v>0</c:v>
                </c:pt>
                <c:pt idx="8">
                  <c:v>9.7120367999999981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615.53547600000002</c:v>
                </c:pt>
                <c:pt idx="5">
                  <c:v>500.48211600000002</c:v>
                </c:pt>
                <c:pt idx="6">
                  <c:v>615.53547600000002</c:v>
                </c:pt>
                <c:pt idx="7">
                  <c:v>615.53547600000002</c:v>
                </c:pt>
                <c:pt idx="8">
                  <c:v>615.53547600000002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868.65286800000013</c:v>
                </c:pt>
                <c:pt idx="5">
                  <c:v>732.89018036208267</c:v>
                </c:pt>
                <c:pt idx="6">
                  <c:v>868.65286800000013</c:v>
                </c:pt>
                <c:pt idx="7">
                  <c:v>868.65286800000013</c:v>
                </c:pt>
                <c:pt idx="8">
                  <c:v>868.65286800000013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2535.4079999999999</c:v>
                </c:pt>
                <c:pt idx="6">
                  <c:v>2205.4880000000003</c:v>
                </c:pt>
                <c:pt idx="7">
                  <c:v>1923.837</c:v>
                </c:pt>
                <c:pt idx="8">
                  <c:v>1682.5719999999997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78.999999999999986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383.10653966448706</c:v>
                </c:pt>
                <c:pt idx="3">
                  <c:v>193.11560406596536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7.92</c:v>
                </c:pt>
                <c:pt idx="3">
                  <c:v>14.040000000000001</c:v>
                </c:pt>
                <c:pt idx="4">
                  <c:v>20.000000000000011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8.5675256916736302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12.022744810690332</c:v>
                </c:pt>
                <c:pt idx="7">
                  <c:v>12.998389061339777</c:v>
                </c:pt>
                <c:pt idx="8">
                  <c:v>55.114587089549779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27.826684674438436</c:v>
                </c:pt>
                <c:pt idx="3">
                  <c:v>20.254860311617932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23.530022746659078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8.2891468343461732</c:v>
                </c:pt>
                <c:pt idx="1">
                  <c:v>0</c:v>
                </c:pt>
                <c:pt idx="2">
                  <c:v>0</c:v>
                </c:pt>
                <c:pt idx="3">
                  <c:v>14.225746150000001</c:v>
                </c:pt>
                <c:pt idx="4">
                  <c:v>18.056473050000001</c:v>
                </c:pt>
                <c:pt idx="5">
                  <c:v>21.383531399999999</c:v>
                </c:pt>
                <c:pt idx="6">
                  <c:v>24.710589749999993</c:v>
                </c:pt>
                <c:pt idx="7">
                  <c:v>28.037722212499993</c:v>
                </c:pt>
                <c:pt idx="8">
                  <c:v>31.364854675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2.1934760690366977</c:v>
                </c:pt>
                <c:pt idx="1">
                  <c:v>1.9582122042851564</c:v>
                </c:pt>
                <c:pt idx="2">
                  <c:v>0</c:v>
                </c:pt>
                <c:pt idx="3">
                  <c:v>2.0190910593082902</c:v>
                </c:pt>
                <c:pt idx="4">
                  <c:v>3.6158297966847419</c:v>
                </c:pt>
                <c:pt idx="5">
                  <c:v>1.3819445304261595</c:v>
                </c:pt>
                <c:pt idx="6">
                  <c:v>1.2420448973765976</c:v>
                </c:pt>
                <c:pt idx="7">
                  <c:v>1.852187308333991</c:v>
                </c:pt>
                <c:pt idx="8">
                  <c:v>2.1488047837808413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517</c:v>
                </c:pt>
                <c:pt idx="5">
                  <c:v>479.59682730002288</c:v>
                </c:pt>
                <c:pt idx="6">
                  <c:v>0</c:v>
                </c:pt>
                <c:pt idx="7">
                  <c:v>0</c:v>
                </c:pt>
                <c:pt idx="8">
                  <c:v>2.825112197823803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7.5000000000000012E-4</c:v>
                </c:pt>
                <c:pt idx="4">
                  <c:v>4.410400790768277E-2</c:v>
                </c:pt>
                <c:pt idx="5">
                  <c:v>4.3732297373863777E-2</c:v>
                </c:pt>
                <c:pt idx="6">
                  <c:v>1.4080778716724243</c:v>
                </c:pt>
                <c:pt idx="7">
                  <c:v>1.765713041846581</c:v>
                </c:pt>
                <c:pt idx="8">
                  <c:v>3.4838303491367926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5.548636000000001</c:v>
                </c:pt>
                <c:pt idx="7">
                  <c:v>5.1557603120492628</c:v>
                </c:pt>
                <c:pt idx="8">
                  <c:v>4.6137698073334743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29.44026888765044</c:v>
                </c:pt>
                <c:pt idx="4">
                  <c:v>24.072313409770832</c:v>
                </c:pt>
                <c:pt idx="5">
                  <c:v>19.33241830475075</c:v>
                </c:pt>
                <c:pt idx="6">
                  <c:v>16.18076905461923</c:v>
                </c:pt>
                <c:pt idx="7">
                  <c:v>15.333590749678233</c:v>
                </c:pt>
                <c:pt idx="8">
                  <c:v>12.405453612926834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-12.61725809470733</c:v>
                </c:pt>
                <c:pt idx="4">
                  <c:v>-7.6017831820328965</c:v>
                </c:pt>
                <c:pt idx="5">
                  <c:v>-4.2437015790916268</c:v>
                </c:pt>
                <c:pt idx="6">
                  <c:v>-2.206468507448077</c:v>
                </c:pt>
                <c:pt idx="7">
                  <c:v>-0.97873983508584483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6.5395989999999982</c:v>
                </c:pt>
                <c:pt idx="4">
                  <c:v>5.5586589999999987</c:v>
                </c:pt>
                <c:pt idx="5">
                  <c:v>4.7248599999999987</c:v>
                </c:pt>
                <c:pt idx="6">
                  <c:v>4.0161310000000006</c:v>
                </c:pt>
                <c:pt idx="7">
                  <c:v>3.4137120000000003</c:v>
                </c:pt>
                <c:pt idx="8">
                  <c:v>2.4509509999999999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16.289066599999991</c:v>
                </c:pt>
                <c:pt idx="2">
                  <c:v>15.17327140000001</c:v>
                </c:pt>
                <c:pt idx="3">
                  <c:v>9.385311595000001</c:v>
                </c:pt>
                <c:pt idx="4">
                  <c:v>3.8687000000000005</c:v>
                </c:pt>
                <c:pt idx="5">
                  <c:v>3.9478324999999996</c:v>
                </c:pt>
                <c:pt idx="6">
                  <c:v>4.0269649999999988</c:v>
                </c:pt>
                <c:pt idx="7">
                  <c:v>4.092315261470552</c:v>
                </c:pt>
                <c:pt idx="8">
                  <c:v>3.5072139610947457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2.7337234371596022</c:v>
                </c:pt>
                <c:pt idx="4">
                  <c:v>3.9518349999999995</c:v>
                </c:pt>
                <c:pt idx="5">
                  <c:v>3.9518349999999995</c:v>
                </c:pt>
                <c:pt idx="6">
                  <c:v>4.3746749349919796</c:v>
                </c:pt>
                <c:pt idx="7">
                  <c:v>4.4089883432873194</c:v>
                </c:pt>
                <c:pt idx="8">
                  <c:v>5.8902150279394654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-7.3550549999999975</c:v>
                </c:pt>
                <c:pt idx="3">
                  <c:v>-5.1938721566398316</c:v>
                </c:pt>
                <c:pt idx="4">
                  <c:v>-2.4696426315789481</c:v>
                </c:pt>
                <c:pt idx="5">
                  <c:v>-1.7340733536585367</c:v>
                </c:pt>
                <c:pt idx="6">
                  <c:v>-1.145678172953452</c:v>
                </c:pt>
                <c:pt idx="7">
                  <c:v>-0.54263640030369398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10.263044999999993</c:v>
                </c:pt>
                <c:pt idx="1">
                  <c:v>9.25394399999999</c:v>
                </c:pt>
                <c:pt idx="2">
                  <c:v>11.367604000000014</c:v>
                </c:pt>
                <c:pt idx="3">
                  <c:v>6.9251628755197716</c:v>
                </c:pt>
                <c:pt idx="4">
                  <c:v>5.3508923684210519</c:v>
                </c:pt>
                <c:pt idx="5">
                  <c:v>6.165594146341463</c:v>
                </c:pt>
                <c:pt idx="6">
                  <c:v>7.2559617620385266</c:v>
                </c:pt>
                <c:pt idx="7">
                  <c:v>7.9586672044541782</c:v>
                </c:pt>
                <c:pt idx="8">
                  <c:v>9.3974289890342106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2.5354079999999999</c:v>
                </c:pt>
                <c:pt idx="6">
                  <c:v>2.2054880000000003</c:v>
                </c:pt>
                <c:pt idx="7">
                  <c:v>1.923837</c:v>
                </c:pt>
                <c:pt idx="8">
                  <c:v>1.6825719999999997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2.5944532680000001</c:v>
                </c:pt>
                <c:pt idx="5">
                  <c:v>2.343637220362083</c:v>
                </c:pt>
                <c:pt idx="6">
                  <c:v>2.5944532680000001</c:v>
                </c:pt>
                <c:pt idx="7">
                  <c:v>2.5944532680000001</c:v>
                </c:pt>
                <c:pt idx="8">
                  <c:v>2.5944532680000001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-0.225604632</c:v>
                </c:pt>
                <c:pt idx="5">
                  <c:v>-0.1495938651294933</c:v>
                </c:pt>
                <c:pt idx="6">
                  <c:v>-0.1081022195</c:v>
                </c:pt>
                <c:pt idx="7">
                  <c:v>-5.2948025877551035E-2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16.289066599999991</c:v>
                </c:pt>
                <c:pt idx="2">
                  <c:v>15.17327140000001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36.450773853413423</c:v>
                </c:pt>
                <c:pt idx="2">
                  <c:v>92.47300053311254</c:v>
                </c:pt>
                <c:pt idx="3">
                  <c:v>71.890167300544263</c:v>
                </c:pt>
                <c:pt idx="4">
                  <c:v>107.34790372872395</c:v>
                </c:pt>
                <c:pt idx="5">
                  <c:v>108.47152493554563</c:v>
                </c:pt>
                <c:pt idx="6">
                  <c:v>121.14607194563509</c:v>
                </c:pt>
                <c:pt idx="7">
                  <c:v>123.40576662914441</c:v>
                </c:pt>
                <c:pt idx="8">
                  <c:v>165.14365981046063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77.728843820290081</c:v>
                </c:pt>
                <c:pt idx="4">
                  <c:v>112.36380437873186</c:v>
                </c:pt>
                <c:pt idx="5">
                  <c:v>112.36380437873186</c:v>
                </c:pt>
                <c:pt idx="6">
                  <c:v>124.3865491894222</c:v>
                </c:pt>
                <c:pt idx="7">
                  <c:v>125.36219344007164</c:v>
                </c:pt>
                <c:pt idx="8">
                  <c:v>167.47839146828164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727.98352573215766</c:v>
                </c:pt>
                <c:pt idx="2">
                  <c:v>650.18246801251087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246.59347455217511</c:v>
                </c:pt>
                <c:pt idx="6">
                  <c:v>228.69195336934885</c:v>
                </c:pt>
                <c:pt idx="7">
                  <c:v>213.42130399404471</c:v>
                </c:pt>
                <c:pt idx="8">
                  <c:v>169.41043392364929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78.999999999999986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383.10653966448706</c:v>
                </c:pt>
                <c:pt idx="3">
                  <c:v>193.11560406596536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7.92</c:v>
                </c:pt>
                <c:pt idx="3">
                  <c:v>14.040000000000001</c:v>
                </c:pt>
                <c:pt idx="4">
                  <c:v>20.000000000000011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8.5675256916736302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10.999999999999993</c:v>
                </c:pt>
                <c:pt idx="5">
                  <c:v>13.249999999999995</c:v>
                </c:pt>
                <c:pt idx="6">
                  <c:v>15.499999999999986</c:v>
                </c:pt>
                <c:pt idx="7">
                  <c:v>17.358125148437658</c:v>
                </c:pt>
                <c:pt idx="8">
                  <c:v>12.154224694870189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12.022744810690332</c:v>
                </c:pt>
                <c:pt idx="7">
                  <c:v>12.998389061339777</c:v>
                </c:pt>
                <c:pt idx="8">
                  <c:v>55.114587089549779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27.826684674438436</c:v>
                </c:pt>
                <c:pt idx="3">
                  <c:v>20.254860311617932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23.530022746659078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0"/>
          <c:tx>
            <c:strRef>
              <c:f>[4]Imports!$AU$80</c:f>
              <c:strCache>
                <c:ptCount val="1"/>
                <c:pt idx="0">
                  <c:v>Africa (pipeline)</c:v>
                </c:pt>
              </c:strCache>
            </c:strRef>
          </c:tx>
          <c:spPr>
            <a:solidFill>
              <a:srgbClr val="FF5050"/>
            </a:solid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[4]Imports!$AV$80:$BD$80</c:f>
              <c:numCache>
                <c:formatCode>General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78.999999999999986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2-44A9-8DF7-C641CD8BE79B}"/>
            </c:ext>
          </c:extLst>
        </c:ser>
        <c:ser>
          <c:idx val="2"/>
          <c:order val="1"/>
          <c:tx>
            <c:strRef>
              <c:f>[4]Imports!$AU$81</c:f>
              <c:strCache>
                <c:ptCount val="1"/>
                <c:pt idx="0">
                  <c:v>Russia (pipeline)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[4]Imports!$AV$81:$BD$81</c:f>
              <c:numCache>
                <c:formatCode>General</c:formatCode>
                <c:ptCount val="9"/>
                <c:pt idx="0">
                  <c:v>381.89398038100649</c:v>
                </c:pt>
                <c:pt idx="1">
                  <c:v>415.33353824282057</c:v>
                </c:pt>
                <c:pt idx="2">
                  <c:v>386.2312081319306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2-44A9-8DF7-C641CD8BE79B}"/>
            </c:ext>
          </c:extLst>
        </c:ser>
        <c:ser>
          <c:idx val="3"/>
          <c:order val="2"/>
          <c:tx>
            <c:strRef>
              <c:f>[4]Imports!$AU$82</c:f>
              <c:strCache>
                <c:ptCount val="1"/>
                <c:pt idx="0">
                  <c:v>Central Asia (pipeline)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[4]Imports!$AV$82:$BD$82</c:f>
              <c:numCache>
                <c:formatCode>General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8.08</c:v>
                </c:pt>
                <c:pt idx="3">
                  <c:v>14.040000000000001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2-44A9-8DF7-C641CD8BE79B}"/>
            </c:ext>
          </c:extLst>
        </c:ser>
        <c:ser>
          <c:idx val="4"/>
          <c:order val="3"/>
          <c:tx>
            <c:strRef>
              <c:f>[4]Imports!$AU$83</c:f>
              <c:strCache>
                <c:ptCount val="1"/>
                <c:pt idx="0">
                  <c:v>Middle East Asia (pipeline)</c:v>
                </c:pt>
              </c:strCache>
            </c:strRef>
          </c:tx>
          <c:spPr>
            <a:solidFill>
              <a:srgbClr val="7030A0"/>
            </a:solid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[4]Imports!$AV$83:$BD$83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13.25</c:v>
                </c:pt>
                <c:pt idx="6">
                  <c:v>15.499999999999998</c:v>
                </c:pt>
                <c:pt idx="7">
                  <c:v>17.75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2-44A9-8DF7-C641CD8BE79B}"/>
            </c:ext>
          </c:extLst>
        </c:ser>
        <c:ser>
          <c:idx val="5"/>
          <c:order val="4"/>
          <c:tx>
            <c:strRef>
              <c:f>[4]Imports!$AU$84</c:f>
              <c:strCache>
                <c:ptCount val="1"/>
                <c:pt idx="0">
                  <c:v>Africa (LNG)</c:v>
                </c:pt>
              </c:strCache>
            </c:strRef>
          </c:tx>
          <c:spPr>
            <a:pattFill prst="wdDnDiag">
              <a:fgClr>
                <a:srgbClr val="FF505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[4]Imports!$AV$84:$BD$84</c:f>
              <c:numCache>
                <c:formatCode>General</c:formatCode>
                <c:ptCount val="9"/>
                <c:pt idx="0">
                  <c:v>45.647290304236563</c:v>
                </c:pt>
                <c:pt idx="1">
                  <c:v>15.634754051748647</c:v>
                </c:pt>
                <c:pt idx="2">
                  <c:v>29.02436167187944</c:v>
                </c:pt>
                <c:pt idx="3">
                  <c:v>57.473983508672156</c:v>
                </c:pt>
                <c:pt idx="4">
                  <c:v>57.473983508672156</c:v>
                </c:pt>
                <c:pt idx="5">
                  <c:v>57.473983508672156</c:v>
                </c:pt>
                <c:pt idx="6">
                  <c:v>57.473983508672156</c:v>
                </c:pt>
                <c:pt idx="7">
                  <c:v>57.473983508672156</c:v>
                </c:pt>
                <c:pt idx="8">
                  <c:v>57.473983508672156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02-44A9-8DF7-C641CD8BE79B}"/>
            </c:ext>
          </c:extLst>
        </c:ser>
        <c:ser>
          <c:idx val="6"/>
          <c:order val="5"/>
          <c:tx>
            <c:strRef>
              <c:f>[4]Imports!$AU$85</c:f>
              <c:strCache>
                <c:ptCount val="1"/>
                <c:pt idx="0">
                  <c:v>Latin America (LNG)</c:v>
                </c:pt>
              </c:strCache>
            </c:strRef>
          </c:tx>
          <c:spPr>
            <a:pattFill prst="wdDnDiag">
              <a:fgClr>
                <a:schemeClr val="bg1">
                  <a:lumMod val="7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[4]Imports!$AV$85:$BD$85</c:f>
              <c:numCache>
                <c:formatCode>General</c:formatCode>
                <c:ptCount val="9"/>
                <c:pt idx="0">
                  <c:v>6.017785044071652</c:v>
                </c:pt>
                <c:pt idx="1">
                  <c:v>2.8683195905601364</c:v>
                </c:pt>
                <c:pt idx="2">
                  <c:v>5.2263264145578612</c:v>
                </c:pt>
                <c:pt idx="3">
                  <c:v>10.349161216946261</c:v>
                </c:pt>
                <c:pt idx="4">
                  <c:v>10.349161216946261</c:v>
                </c:pt>
                <c:pt idx="5">
                  <c:v>10.349161216946261</c:v>
                </c:pt>
                <c:pt idx="6">
                  <c:v>10.349161216946261</c:v>
                </c:pt>
                <c:pt idx="7">
                  <c:v>10.349161216946261</c:v>
                </c:pt>
                <c:pt idx="8">
                  <c:v>10.349161216946261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02-44A9-8DF7-C641CD8BE79B}"/>
            </c:ext>
          </c:extLst>
        </c:ser>
        <c:ser>
          <c:idx val="7"/>
          <c:order val="6"/>
          <c:tx>
            <c:strRef>
              <c:f>[4]Imports!$AU$86</c:f>
              <c:strCache>
                <c:ptCount val="1"/>
                <c:pt idx="0">
                  <c:v>Middle East Asia (LNG)</c:v>
                </c:pt>
              </c:strCache>
            </c:strRef>
          </c:tx>
          <c:spPr>
            <a:pattFill prst="wdDnDiag">
              <a:fgClr>
                <a:srgbClr val="7030A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[4]Imports!$AV$86:$BD$86</c:f>
              <c:numCache>
                <c:formatCode>General</c:formatCode>
                <c:ptCount val="9"/>
                <c:pt idx="0">
                  <c:v>40.056249644583446</c:v>
                </c:pt>
                <c:pt idx="1">
                  <c:v>26.441782769405741</c:v>
                </c:pt>
                <c:pt idx="2">
                  <c:v>28.388839920386694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02-44A9-8DF7-C641CD8BE79B}"/>
            </c:ext>
          </c:extLst>
        </c:ser>
        <c:ser>
          <c:idx val="8"/>
          <c:order val="7"/>
          <c:tx>
            <c:strRef>
              <c:f>[4]Imports!$AU$87</c:f>
              <c:strCache>
                <c:ptCount val="1"/>
                <c:pt idx="0">
                  <c:v>Other (LNG)</c:v>
                </c:pt>
              </c:strCache>
            </c:strRef>
          </c:tx>
          <c:spPr>
            <a:pattFill prst="wdDnDiag">
              <a:fgClr>
                <a:srgbClr val="FF66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[4]Imports!$AV$87:$BD$87</c:f>
              <c:numCache>
                <c:formatCode>General</c:formatCode>
                <c:ptCount val="9"/>
                <c:pt idx="0">
                  <c:v>8.4447142450952519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02-44A9-8DF7-C641CD8BE79B}"/>
            </c:ext>
          </c:extLst>
        </c:ser>
        <c:ser>
          <c:idx val="9"/>
          <c:order val="8"/>
          <c:tx>
            <c:strRef>
              <c:f>[4]Imports!$AU$88</c:f>
              <c:strCache>
                <c:ptCount val="1"/>
                <c:pt idx="0">
                  <c:v>USA (LNG)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[4]Imports!$AV$88:$BD$88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24.005376741541085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02-44A9-8DF7-C641CD8BE79B}"/>
            </c:ext>
          </c:extLst>
        </c:ser>
        <c:ser>
          <c:idx val="10"/>
          <c:order val="9"/>
          <c:tx>
            <c:strRef>
              <c:f>[4]Imports!$AU$89</c:f>
              <c:strCache>
                <c:ptCount val="1"/>
                <c:pt idx="0">
                  <c:v>Russia (LNG)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[4]Imports!$AV$89:$BD$89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16.314788171737277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02-44A9-8DF7-C641CD8BE79B}"/>
            </c:ext>
          </c:extLst>
        </c:ser>
        <c:ser>
          <c:idx val="0"/>
          <c:order val="10"/>
          <c:tx>
            <c:strRef>
              <c:f>[4]Imports!$AU$79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[4]Imports!$AV$66:$BD$66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[4]Imports!$AV$79:$BD$79</c:f>
              <c:numCache>
                <c:formatCode>General</c:formatCode>
                <c:ptCount val="9"/>
                <c:pt idx="0">
                  <c:v>322.41202729599087</c:v>
                </c:pt>
                <c:pt idx="1">
                  <c:v>264.83121978959338</c:v>
                </c:pt>
                <c:pt idx="2">
                  <c:v>218.75592834802387</c:v>
                </c:pt>
                <c:pt idx="3">
                  <c:v>185.94253625248791</c:v>
                </c:pt>
                <c:pt idx="4">
                  <c:v>158.05115154961612</c:v>
                </c:pt>
                <c:pt idx="5">
                  <c:v>134.34347455217514</c:v>
                </c:pt>
                <c:pt idx="6">
                  <c:v>114.19195336934887</c:v>
                </c:pt>
                <c:pt idx="7">
                  <c:v>97.063178845607041</c:v>
                </c:pt>
                <c:pt idx="8">
                  <c:v>82.503696332101228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02-44A9-8DF7-C641CD8BE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073775"/>
        <c:axId val="2071073359"/>
      </c:areaChart>
      <c:catAx>
        <c:axId val="2071073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1073359"/>
        <c:crosses val="autoZero"/>
        <c:auto val="1"/>
        <c:lblAlgn val="ctr"/>
        <c:lblOffset val="100"/>
        <c:noMultiLvlLbl val="0"/>
      </c:catAx>
      <c:valAx>
        <c:axId val="207107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constraint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107377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6903100775193795E-2"/>
          <c:y val="0.74867613168724279"/>
          <c:w val="0.97275710594315234"/>
          <c:h val="0.23564485596707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20308641975309"/>
          <c:y val="5.0299582242789249E-2"/>
          <c:w val="0.74232201646090534"/>
          <c:h val="0.61033882505955395"/>
        </c:manualLayout>
      </c:layout>
      <c:areaChart>
        <c:grouping val="stacked"/>
        <c:varyColors val="0"/>
        <c:ser>
          <c:idx val="1"/>
          <c:order val="0"/>
          <c:tx>
            <c:strRef>
              <c:f>Imports!$AV$93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cat>
            <c:numRef>
              <c:f>Imports!$AW$67:$BE$67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Imports!$AW$93:$BE$93</c:f>
              <c:numCache>
                <c:formatCode>0.0</c:formatCode>
                <c:ptCount val="9"/>
                <c:pt idx="0">
                  <c:v>92.548393517202157</c:v>
                </c:pt>
                <c:pt idx="1">
                  <c:v>66.851546772817741</c:v>
                </c:pt>
                <c:pt idx="2">
                  <c:v>69.424361671879439</c:v>
                </c:pt>
                <c:pt idx="3">
                  <c:v>117.17398350867215</c:v>
                </c:pt>
                <c:pt idx="4">
                  <c:v>136.47398350867215</c:v>
                </c:pt>
                <c:pt idx="5">
                  <c:v>136.47398350867215</c:v>
                </c:pt>
                <c:pt idx="6">
                  <c:v>136.47398350867215</c:v>
                </c:pt>
                <c:pt idx="7">
                  <c:v>136.47398350867215</c:v>
                </c:pt>
                <c:pt idx="8">
                  <c:v>136.47398350867215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1-4090-A73B-3ACBED538692}"/>
            </c:ext>
          </c:extLst>
        </c:ser>
        <c:ser>
          <c:idx val="2"/>
          <c:order val="1"/>
          <c:tx>
            <c:strRef>
              <c:f>Imports!$AV$94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cat>
            <c:numRef>
              <c:f>Imports!$AW$67:$BE$67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Imports!$AW$94:$BE$94</c:f>
              <c:numCache>
                <c:formatCode>0.0</c:formatCode>
                <c:ptCount val="9"/>
                <c:pt idx="0">
                  <c:v>381.89398038100649</c:v>
                </c:pt>
                <c:pt idx="1">
                  <c:v>415.33353824282057</c:v>
                </c:pt>
                <c:pt idx="2">
                  <c:v>402.54599630366789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1-4090-A73B-3ACBED538692}"/>
            </c:ext>
          </c:extLst>
        </c:ser>
        <c:ser>
          <c:idx val="3"/>
          <c:order val="2"/>
          <c:tx>
            <c:strRef>
              <c:f>Imports!$AV$95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cat>
            <c:numRef>
              <c:f>Imports!$AW$67:$BE$67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Imports!$AW$95:$BE$95</c:f>
              <c:numCache>
                <c:formatCode>0.0</c:formatCode>
                <c:ptCount val="9"/>
                <c:pt idx="0">
                  <c:v>40.774191071936301</c:v>
                </c:pt>
                <c:pt idx="1">
                  <c:v>27.225774808075062</c:v>
                </c:pt>
                <c:pt idx="2">
                  <c:v>36.468839920386692</c:v>
                </c:pt>
                <c:pt idx="3">
                  <c:v>47.532472277509235</c:v>
                </c:pt>
                <c:pt idx="4">
                  <c:v>69.596104634631786</c:v>
                </c:pt>
                <c:pt idx="5">
                  <c:v>71.846104634631786</c:v>
                </c:pt>
                <c:pt idx="6">
                  <c:v>74.096104634631786</c:v>
                </c:pt>
                <c:pt idx="7">
                  <c:v>76.346104634631786</c:v>
                </c:pt>
                <c:pt idx="8">
                  <c:v>78.596104634631786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71-4090-A73B-3ACBED538692}"/>
            </c:ext>
          </c:extLst>
        </c:ser>
        <c:ser>
          <c:idx val="6"/>
          <c:order val="3"/>
          <c:tx>
            <c:strRef>
              <c:f>Imports!$AV$96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Imports!$AW$67:$BE$67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Imports!$AW$96:$BE$96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24.005376741541085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71-4090-A73B-3ACBED538692}"/>
            </c:ext>
          </c:extLst>
        </c:ser>
        <c:ser>
          <c:idx val="5"/>
          <c:order val="4"/>
          <c:tx>
            <c:strRef>
              <c:f>Imports!$AV$99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Imports!$AW$67:$BE$67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Imports!$AW$99:$BE$99</c:f>
              <c:numCache>
                <c:formatCode>0.0</c:formatCode>
                <c:ptCount val="9"/>
                <c:pt idx="0">
                  <c:v>14.462499289166903</c:v>
                </c:pt>
                <c:pt idx="1">
                  <c:v>2.8683195905601364</c:v>
                </c:pt>
                <c:pt idx="2">
                  <c:v>5.2263264145578612</c:v>
                </c:pt>
                <c:pt idx="3">
                  <c:v>10.349161216946261</c:v>
                </c:pt>
                <c:pt idx="4">
                  <c:v>10.349161216946261</c:v>
                </c:pt>
                <c:pt idx="5">
                  <c:v>10.349161216946261</c:v>
                </c:pt>
                <c:pt idx="6">
                  <c:v>10.349161216946261</c:v>
                </c:pt>
                <c:pt idx="7">
                  <c:v>10.349161216946261</c:v>
                </c:pt>
                <c:pt idx="8">
                  <c:v>10.349161216946261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71-4090-A73B-3ACBED538692}"/>
            </c:ext>
          </c:extLst>
        </c:ser>
        <c:ser>
          <c:idx val="0"/>
          <c:order val="5"/>
          <c:tx>
            <c:strRef>
              <c:f>Imports!$AV$92</c:f>
              <c:strCache>
                <c:ptCount val="1"/>
                <c:pt idx="0">
                  <c:v>Inland</c:v>
                </c:pt>
              </c:strCache>
            </c:strRef>
          </c:tx>
          <c:spPr>
            <a:pattFill prst="dkVert">
              <a:fgClr>
                <a:srgbClr val="FFC000"/>
              </a:fgClr>
              <a:bgClr>
                <a:schemeClr val="bg1"/>
              </a:bgClr>
            </a:pattFill>
            <a:ln>
              <a:noFill/>
            </a:ln>
            <a:effectLst/>
          </c:spPr>
          <c:cat>
            <c:numRef>
              <c:f>Imports!$AW$67:$BE$67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Imports!$AW$92:$BE$92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264.83121978959338</c:v>
                </c:pt>
                <c:pt idx="2">
                  <c:v>218.75592834802387</c:v>
                </c:pt>
                <c:pt idx="3">
                  <c:v>185.94253625248791</c:v>
                </c:pt>
                <c:pt idx="4">
                  <c:v>158.05115154961612</c:v>
                </c:pt>
                <c:pt idx="5">
                  <c:v>134.34347455217514</c:v>
                </c:pt>
                <c:pt idx="6">
                  <c:v>114.19195336934887</c:v>
                </c:pt>
                <c:pt idx="7">
                  <c:v>97.063178845607041</c:v>
                </c:pt>
                <c:pt idx="8">
                  <c:v>82.503696332101228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1-4090-A73B-3ACBED538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45232"/>
        <c:axId val="206242320"/>
      </c:areaChart>
      <c:catAx>
        <c:axId val="206245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6242320"/>
        <c:crosses val="autoZero"/>
        <c:auto val="1"/>
        <c:lblAlgn val="ctr"/>
        <c:lblOffset val="100"/>
        <c:tickLblSkip val="2"/>
        <c:noMultiLvlLbl val="0"/>
      </c:catAx>
      <c:valAx>
        <c:axId val="2062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availability (bcm)</a:t>
                </a:r>
              </a:p>
            </c:rich>
          </c:tx>
          <c:layout>
            <c:manualLayout>
              <c:xMode val="edge"/>
              <c:yMode val="edge"/>
              <c:x val="9.6707818930041158E-6"/>
              <c:y val="6.545306055199312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6245232"/>
        <c:crosses val="autoZero"/>
        <c:crossBetween val="midCat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8744855967078188E-2"/>
          <c:y val="0.86699485777166774"/>
          <c:w val="0.93728395061728409"/>
          <c:h val="0.12282453530710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18.444369000000002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64.184378321937999</c:v>
                </c:pt>
                <c:pt idx="1">
                  <c:v>61.140724555655019</c:v>
                </c:pt>
                <c:pt idx="2">
                  <c:v>59.207199952145345</c:v>
                </c:pt>
                <c:pt idx="3">
                  <c:v>59.064026069868696</c:v>
                </c:pt>
                <c:pt idx="4">
                  <c:v>56.766695438736434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23.780901502988755</c:v>
                </c:pt>
                <c:pt idx="4">
                  <c:v>22.604144458490453</c:v>
                </c:pt>
                <c:pt idx="5">
                  <c:v>20.809723282777487</c:v>
                </c:pt>
                <c:pt idx="6">
                  <c:v>19.434298596440961</c:v>
                </c:pt>
                <c:pt idx="7">
                  <c:v>19.377919834532733</c:v>
                </c:pt>
                <c:pt idx="8">
                  <c:v>16.963418368584328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12.757159568470465</c:v>
                </c:pt>
                <c:pt idx="4">
                  <c:v>10.909551368421051</c:v>
                </c:pt>
                <c:pt idx="5">
                  <c:v>10.890454146341465</c:v>
                </c:pt>
                <c:pt idx="6">
                  <c:v>11.30154515993279</c:v>
                </c:pt>
                <c:pt idx="7">
                  <c:v>11.406532264452832</c:v>
                </c:pt>
                <c:pt idx="8">
                  <c:v>11.898291910622284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4.8554977217566506</c:v>
                </c:pt>
                <c:pt idx="6">
                  <c:v>4.6918390485000012</c:v>
                </c:pt>
                <c:pt idx="7">
                  <c:v>4.4653422421224498</c:v>
                </c:pt>
                <c:pt idx="8">
                  <c:v>4.0642860877302338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7.4255075004532642</c:v>
                </c:pt>
                <c:pt idx="4">
                  <c:v>6.8903156714509217</c:v>
                </c:pt>
                <c:pt idx="5">
                  <c:v>6.4708361527980722</c:v>
                </c:pt>
                <c:pt idx="6">
                  <c:v>5.6667285503911442</c:v>
                </c:pt>
                <c:pt idx="7">
                  <c:v>6.2241698860623229</c:v>
                </c:pt>
                <c:pt idx="8">
                  <c:v>6.4432277596989174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2.3062287772456447</c:v>
                </c:pt>
                <c:pt idx="4">
                  <c:v>2.2960706751550108</c:v>
                </c:pt>
                <c:pt idx="5">
                  <c:v>2.1032301294188511</c:v>
                </c:pt>
                <c:pt idx="6">
                  <c:v>1.6627669746467371</c:v>
                </c:pt>
                <c:pt idx="7">
                  <c:v>1.3475394844967659</c:v>
                </c:pt>
                <c:pt idx="8">
                  <c:v>1.3191262722895181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0.22650834135578521</c:v>
                </c:pt>
                <c:pt idx="1">
                  <c:v>0.2693774493301237</c:v>
                </c:pt>
                <c:pt idx="2">
                  <c:v>0.27760003025751251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0.43151665864421468</c:v>
                </c:pt>
                <c:pt idx="1">
                  <c:v>0.97391455066987631</c:v>
                </c:pt>
                <c:pt idx="2">
                  <c:v>1.478908969742488</c:v>
                </c:pt>
                <c:pt idx="3">
                  <c:v>2.3200039086993658</c:v>
                </c:pt>
                <c:pt idx="4">
                  <c:v>3.0379196474572856</c:v>
                </c:pt>
                <c:pt idx="5">
                  <c:v>3.6984786060370545</c:v>
                </c:pt>
                <c:pt idx="6">
                  <c:v>3.5574857171605099</c:v>
                </c:pt>
                <c:pt idx="7">
                  <c:v>3.7018961262343053</c:v>
                </c:pt>
                <c:pt idx="8">
                  <c:v>3.5824780238046774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3.4187692196803217</c:v>
                </c:pt>
                <c:pt idx="4">
                  <c:v>5.1081314285036434</c:v>
                </c:pt>
                <c:pt idx="5">
                  <c:v>5.378018221673516</c:v>
                </c:pt>
                <c:pt idx="6">
                  <c:v>7.0647587518289967</c:v>
                </c:pt>
                <c:pt idx="7">
                  <c:v>7.8095582203308078</c:v>
                </c:pt>
                <c:pt idx="8">
                  <c:v>8.8565081459777151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7.7811954364596385</c:v>
                </c:pt>
                <c:pt idx="5">
                  <c:v>6.6294862948519198</c:v>
                </c:pt>
                <c:pt idx="6">
                  <c:v>5.4777771532442054</c:v>
                </c:pt>
                <c:pt idx="7">
                  <c:v>4.3260680116364876</c:v>
                </c:pt>
                <c:pt idx="8">
                  <c:v>3.1743588700287702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23.780901502988755</c:v>
                </c:pt>
                <c:pt idx="4">
                  <c:v>22.604144458490453</c:v>
                </c:pt>
                <c:pt idx="5">
                  <c:v>20.809723282777487</c:v>
                </c:pt>
                <c:pt idx="6">
                  <c:v>19.434298596440961</c:v>
                </c:pt>
                <c:pt idx="7">
                  <c:v>19.377919834532733</c:v>
                </c:pt>
                <c:pt idx="8">
                  <c:v>16.963418368584328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12.757159568470465</c:v>
                </c:pt>
                <c:pt idx="4">
                  <c:v>10.909551368421051</c:v>
                </c:pt>
                <c:pt idx="5">
                  <c:v>10.890454146341465</c:v>
                </c:pt>
                <c:pt idx="6">
                  <c:v>11.30154515993279</c:v>
                </c:pt>
                <c:pt idx="7">
                  <c:v>11.406532264452832</c:v>
                </c:pt>
                <c:pt idx="8">
                  <c:v>11.898291910622284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4.8554977217566506</c:v>
                </c:pt>
                <c:pt idx="6">
                  <c:v>4.6918390485000012</c:v>
                </c:pt>
                <c:pt idx="7">
                  <c:v>4.4653422421224498</c:v>
                </c:pt>
                <c:pt idx="8">
                  <c:v>4.0642860877302338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7.4255075004532642</c:v>
                </c:pt>
                <c:pt idx="4">
                  <c:v>6.8903156714509217</c:v>
                </c:pt>
                <c:pt idx="5">
                  <c:v>6.4708361527980722</c:v>
                </c:pt>
                <c:pt idx="6">
                  <c:v>5.6667285503911442</c:v>
                </c:pt>
                <c:pt idx="7">
                  <c:v>6.2241698860623229</c:v>
                </c:pt>
                <c:pt idx="8">
                  <c:v>6.4432277596989174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2.3062287772456447</c:v>
                </c:pt>
                <c:pt idx="4">
                  <c:v>2.2960706751550108</c:v>
                </c:pt>
                <c:pt idx="5">
                  <c:v>2.1032301294188511</c:v>
                </c:pt>
                <c:pt idx="6">
                  <c:v>1.6627669746467371</c:v>
                </c:pt>
                <c:pt idx="7">
                  <c:v>1.3475394844967659</c:v>
                </c:pt>
                <c:pt idx="8">
                  <c:v>1.3191262722895181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0.22650834135578521</c:v>
                </c:pt>
                <c:pt idx="1">
                  <c:v>0.2693774493301237</c:v>
                </c:pt>
                <c:pt idx="2">
                  <c:v>0.27760003025751251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0.43151665864421468</c:v>
                </c:pt>
                <c:pt idx="1">
                  <c:v>0.97391455066987631</c:v>
                </c:pt>
                <c:pt idx="2">
                  <c:v>1.478908969742488</c:v>
                </c:pt>
                <c:pt idx="3">
                  <c:v>2.3200039086993658</c:v>
                </c:pt>
                <c:pt idx="4">
                  <c:v>3.0379196474572856</c:v>
                </c:pt>
                <c:pt idx="5">
                  <c:v>3.6984786060370545</c:v>
                </c:pt>
                <c:pt idx="6">
                  <c:v>3.5574857171605099</c:v>
                </c:pt>
                <c:pt idx="7">
                  <c:v>3.7018961262343053</c:v>
                </c:pt>
                <c:pt idx="8">
                  <c:v>3.5824780238046774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3.4187692196803217</c:v>
                </c:pt>
                <c:pt idx="4">
                  <c:v>5.1081314285036434</c:v>
                </c:pt>
                <c:pt idx="5">
                  <c:v>5.378018221673516</c:v>
                </c:pt>
                <c:pt idx="6">
                  <c:v>7.0647587518289967</c:v>
                </c:pt>
                <c:pt idx="7">
                  <c:v>7.8095582203308078</c:v>
                </c:pt>
                <c:pt idx="8">
                  <c:v>8.8565081459777151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7.7811954364596385</c:v>
                </c:pt>
                <c:pt idx="5">
                  <c:v>6.6294862948519198</c:v>
                </c:pt>
                <c:pt idx="6">
                  <c:v>5.4777771532442054</c:v>
                </c:pt>
                <c:pt idx="7">
                  <c:v>4.3260680116364876</c:v>
                </c:pt>
                <c:pt idx="8">
                  <c:v>3.1743588700287702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17.597437422566863</c:v>
                </c:pt>
                <c:pt idx="1">
                  <c:v>17.955563109927493</c:v>
                </c:pt>
                <c:pt idx="2">
                  <c:v>18.30173999402739</c:v>
                </c:pt>
                <c:pt idx="3">
                  <c:v>19.488163717124202</c:v>
                </c:pt>
                <c:pt idx="4">
                  <c:v>20.666340201770829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64.184378321937999</c:v>
                </c:pt>
                <c:pt idx="1">
                  <c:v>61.140724555655019</c:v>
                </c:pt>
                <c:pt idx="2">
                  <c:v>59.207199952145345</c:v>
                </c:pt>
                <c:pt idx="3">
                  <c:v>59.064026069868696</c:v>
                </c:pt>
                <c:pt idx="4">
                  <c:v>56.766695438736434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23.780901502988755</c:v>
                </c:pt>
                <c:pt idx="4">
                  <c:v>22.604144458490453</c:v>
                </c:pt>
                <c:pt idx="5">
                  <c:v>20.809723282777487</c:v>
                </c:pt>
                <c:pt idx="6">
                  <c:v>19.434298596440961</c:v>
                </c:pt>
                <c:pt idx="7">
                  <c:v>19.377919834532733</c:v>
                </c:pt>
                <c:pt idx="8">
                  <c:v>16.963418368584328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12.757159568470465</c:v>
                </c:pt>
                <c:pt idx="4">
                  <c:v>10.909551368421051</c:v>
                </c:pt>
                <c:pt idx="5">
                  <c:v>10.890454146341465</c:v>
                </c:pt>
                <c:pt idx="6">
                  <c:v>11.30154515993279</c:v>
                </c:pt>
                <c:pt idx="7">
                  <c:v>11.406532264452832</c:v>
                </c:pt>
                <c:pt idx="8">
                  <c:v>11.898291910622284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4.8554977217566506</c:v>
                </c:pt>
                <c:pt idx="6">
                  <c:v>4.6918390485000012</c:v>
                </c:pt>
                <c:pt idx="7">
                  <c:v>4.4653422421224498</c:v>
                </c:pt>
                <c:pt idx="8">
                  <c:v>4.0642860877302338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7.4255075004532642</c:v>
                </c:pt>
                <c:pt idx="4">
                  <c:v>6.8903156714509217</c:v>
                </c:pt>
                <c:pt idx="5">
                  <c:v>6.4708361527980722</c:v>
                </c:pt>
                <c:pt idx="6">
                  <c:v>5.6667285503911442</c:v>
                </c:pt>
                <c:pt idx="7">
                  <c:v>6.2241698860623229</c:v>
                </c:pt>
                <c:pt idx="8">
                  <c:v>6.4432277596989174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2.3062287772456447</c:v>
                </c:pt>
                <c:pt idx="4">
                  <c:v>2.2960706751550108</c:v>
                </c:pt>
                <c:pt idx="5">
                  <c:v>2.1032301294188511</c:v>
                </c:pt>
                <c:pt idx="6">
                  <c:v>1.6627669746467371</c:v>
                </c:pt>
                <c:pt idx="7">
                  <c:v>1.3475394844967659</c:v>
                </c:pt>
                <c:pt idx="8">
                  <c:v>1.3191262722895181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0.22650834135578521</c:v>
                </c:pt>
                <c:pt idx="1">
                  <c:v>0.2693774493301237</c:v>
                </c:pt>
                <c:pt idx="2">
                  <c:v>0.27760003025751251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0.43151665864421468</c:v>
                </c:pt>
                <c:pt idx="1">
                  <c:v>0.97391455066987631</c:v>
                </c:pt>
                <c:pt idx="2">
                  <c:v>1.478908969742488</c:v>
                </c:pt>
                <c:pt idx="3">
                  <c:v>2.3200039086993658</c:v>
                </c:pt>
                <c:pt idx="4">
                  <c:v>3.0379196474572856</c:v>
                </c:pt>
                <c:pt idx="5">
                  <c:v>3.6984786060370545</c:v>
                </c:pt>
                <c:pt idx="6">
                  <c:v>3.5574857171605099</c:v>
                </c:pt>
                <c:pt idx="7">
                  <c:v>3.7018961262343053</c:v>
                </c:pt>
                <c:pt idx="8">
                  <c:v>3.5824780238046774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3.4187692196803217</c:v>
                </c:pt>
                <c:pt idx="4">
                  <c:v>5.1081314285036434</c:v>
                </c:pt>
                <c:pt idx="5">
                  <c:v>5.378018221673516</c:v>
                </c:pt>
                <c:pt idx="6">
                  <c:v>7.0647587518289967</c:v>
                </c:pt>
                <c:pt idx="7">
                  <c:v>7.8095582203308078</c:v>
                </c:pt>
                <c:pt idx="8">
                  <c:v>8.8565081459777151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7.7811954364596385</c:v>
                </c:pt>
                <c:pt idx="5">
                  <c:v>6.6294862948519198</c:v>
                </c:pt>
                <c:pt idx="6">
                  <c:v>5.4777771532442054</c:v>
                </c:pt>
                <c:pt idx="7">
                  <c:v>4.3260680116364876</c:v>
                </c:pt>
                <c:pt idx="8">
                  <c:v>3.1743588700287702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-6.5396226981845328E-9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-7.7445912527111875E-9</c:v>
                </c:pt>
                <c:pt idx="5">
                  <c:v>0</c:v>
                </c:pt>
                <c:pt idx="6">
                  <c:v>-1.0614414225525633E-9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7.5000000000275519E-4</c:v>
                </c:pt>
                <c:pt idx="1">
                  <c:v>7.4999999999999991E-4</c:v>
                </c:pt>
                <c:pt idx="2">
                  <c:v>0</c:v>
                </c:pt>
                <c:pt idx="3">
                  <c:v>-2.2904410493208485E-9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7.5001339134976206E-4</c:v>
                </c:pt>
                <c:pt idx="3">
                  <c:v>8.761658877223534E-2</c:v>
                </c:pt>
                <c:pt idx="4">
                  <c:v>8.7244868730831121E-2</c:v>
                </c:pt>
                <c:pt idx="5">
                  <c:v>1.6591500961157675</c:v>
                </c:pt>
                <c:pt idx="6">
                  <c:v>1.9621087501341621</c:v>
                </c:pt>
                <c:pt idx="7">
                  <c:v>3.6913899975303273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-7.8475472378214394E-7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-9.293509503253425E-7</c:v>
                </c:pt>
                <c:pt idx="5">
                  <c:v>0</c:v>
                </c:pt>
                <c:pt idx="6">
                  <c:v>-1.2737297070630759E-7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9.0000000000330621E-2</c:v>
                </c:pt>
                <c:pt idx="1">
                  <c:v>8.9999999999999983E-2</c:v>
                </c:pt>
                <c:pt idx="2">
                  <c:v>0</c:v>
                </c:pt>
                <c:pt idx="3">
                  <c:v>-2.748529259185018E-7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9.0001606961971445E-2</c:v>
                </c:pt>
                <c:pt idx="3">
                  <c:v>10.513990652668241</c:v>
                </c:pt>
                <c:pt idx="4">
                  <c:v>10.469384247699734</c:v>
                </c:pt>
                <c:pt idx="5">
                  <c:v>199.09801153389211</c:v>
                </c:pt>
                <c:pt idx="6">
                  <c:v>235.45305001609944</c:v>
                </c:pt>
                <c:pt idx="7">
                  <c:v>442.96679970363925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1508.4408791209073</c:v>
                </c:pt>
                <c:pt idx="2">
                  <c:v>1640.951797080992</c:v>
                </c:pt>
                <c:pt idx="3">
                  <c:v>1682.9178422725506</c:v>
                </c:pt>
                <c:pt idx="4">
                  <c:v>1974.8975119374581</c:v>
                </c:pt>
                <c:pt idx="5">
                  <c:v>2119.1471210819282</c:v>
                </c:pt>
                <c:pt idx="6">
                  <c:v>2224.8996254720669</c:v>
                </c:pt>
                <c:pt idx="7">
                  <c:v>2339.21123571415</c:v>
                </c:pt>
                <c:pt idx="8">
                  <c:v>2340.4483392056409</c:v>
                </c:pt>
                <c:pt idx="9">
                  <c:v>2347.7075260016477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1864.1527188171535</c:v>
                </c:pt>
                <c:pt idx="2">
                  <c:v>1678.5744824531375</c:v>
                </c:pt>
                <c:pt idx="3">
                  <c:v>1535.5088417844906</c:v>
                </c:pt>
                <c:pt idx="4">
                  <c:v>1527.2640721849161</c:v>
                </c:pt>
                <c:pt idx="5">
                  <c:v>1353.3790946737952</c:v>
                </c:pt>
                <c:pt idx="6">
                  <c:v>1332.0030529951077</c:v>
                </c:pt>
                <c:pt idx="7">
                  <c:v>1296.1778574639497</c:v>
                </c:pt>
                <c:pt idx="8">
                  <c:v>1184.7915244640935</c:v>
                </c:pt>
                <c:pt idx="9">
                  <c:v>1092.9396348215555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377.32246789741254</c:v>
                </c:pt>
                <c:pt idx="2">
                  <c:v>332.31056434058308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237.80029678012639</c:v>
                </c:pt>
                <c:pt idx="6">
                  <c:v>230.24521434681489</c:v>
                </c:pt>
                <c:pt idx="7">
                  <c:v>208.66871876089917</c:v>
                </c:pt>
                <c:pt idx="8">
                  <c:v>207.16018857656297</c:v>
                </c:pt>
                <c:pt idx="9">
                  <c:v>195.75166875105705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1605.589899081996</c:v>
                </c:pt>
                <c:pt idx="2">
                  <c:v>1639.7964208421517</c:v>
                </c:pt>
                <c:pt idx="3">
                  <c:v>1615.9075593106677</c:v>
                </c:pt>
                <c:pt idx="4">
                  <c:v>1652.2849525151805</c:v>
                </c:pt>
                <c:pt idx="5">
                  <c:v>1635.5730475860746</c:v>
                </c:pt>
                <c:pt idx="6">
                  <c:v>1639.2251523823438</c:v>
                </c:pt>
                <c:pt idx="7">
                  <c:v>1661.0986343847048</c:v>
                </c:pt>
                <c:pt idx="8">
                  <c:v>1675.2997367772286</c:v>
                </c:pt>
                <c:pt idx="9">
                  <c:v>1683.1870989461936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1035.8743374377038</c:v>
                </c:pt>
                <c:pt idx="2">
                  <c:v>966.21997018547631</c:v>
                </c:pt>
                <c:pt idx="3">
                  <c:v>833.29242397609539</c:v>
                </c:pt>
                <c:pt idx="4">
                  <c:v>777.40486559726185</c:v>
                </c:pt>
                <c:pt idx="5">
                  <c:v>641.51734446196122</c:v>
                </c:pt>
                <c:pt idx="6">
                  <c:v>504.10361478251582</c:v>
                </c:pt>
                <c:pt idx="7">
                  <c:v>593.5616708283959</c:v>
                </c:pt>
                <c:pt idx="8">
                  <c:v>599.25625417719698</c:v>
                </c:pt>
                <c:pt idx="9">
                  <c:v>592.11008340112562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4595.5768417457784</c:v>
                </c:pt>
                <c:pt idx="2">
                  <c:v>4526.0053972377245</c:v>
                </c:pt>
                <c:pt idx="3">
                  <c:v>4396.0335156496003</c:v>
                </c:pt>
                <c:pt idx="4">
                  <c:v>4615.7565255826512</c:v>
                </c:pt>
                <c:pt idx="5">
                  <c:v>4685.0559213460938</c:v>
                </c:pt>
                <c:pt idx="6">
                  <c:v>4530.4849565561281</c:v>
                </c:pt>
                <c:pt idx="7">
                  <c:v>4722.6015782428985</c:v>
                </c:pt>
                <c:pt idx="8">
                  <c:v>4763.3506304308921</c:v>
                </c:pt>
                <c:pt idx="9">
                  <c:v>4800.4571254433413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189.00699999999998</c:v>
                </c:pt>
                <c:pt idx="3">
                  <c:v>73.944727648862042</c:v>
                </c:pt>
                <c:pt idx="4">
                  <c:v>189.00700000000003</c:v>
                </c:pt>
                <c:pt idx="5">
                  <c:v>189.00699999999998</c:v>
                </c:pt>
                <c:pt idx="6">
                  <c:v>189.00699999999995</c:v>
                </c:pt>
                <c:pt idx="7">
                  <c:v>189.00700000000001</c:v>
                </c:pt>
                <c:pt idx="8">
                  <c:v>189.00700000000001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237.34899999999988</c:v>
                </c:pt>
                <c:pt idx="4">
                  <c:v>237.34899999999999</c:v>
                </c:pt>
                <c:pt idx="5">
                  <c:v>237.3489999999999</c:v>
                </c:pt>
                <c:pt idx="6">
                  <c:v>237.3489999999999</c:v>
                </c:pt>
                <c:pt idx="7">
                  <c:v>237.3489999999999</c:v>
                </c:pt>
                <c:pt idx="8">
                  <c:v>237.34899999999999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3261.2</c:v>
                </c:pt>
                <c:pt idx="2">
                  <c:v>3036.0450000000001</c:v>
                </c:pt>
                <c:pt idx="3">
                  <c:v>3351.5260804611949</c:v>
                </c:pt>
                <c:pt idx="4">
                  <c:v>4019.3269041887829</c:v>
                </c:pt>
                <c:pt idx="5">
                  <c:v>3823.8671590864628</c:v>
                </c:pt>
                <c:pt idx="6">
                  <c:v>3903.1694677727351</c:v>
                </c:pt>
                <c:pt idx="7">
                  <c:v>3863.2917986393759</c:v>
                </c:pt>
                <c:pt idx="8">
                  <c:v>3767.9019885554389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0.1947015814467149</c:v>
                </c:pt>
                <c:pt idx="5">
                  <c:v>0.2639831805060916</c:v>
                </c:pt>
                <c:pt idx="6">
                  <c:v>0.3322723593951088</c:v>
                </c:pt>
                <c:pt idx="7">
                  <c:v>0.39850130693383329</c:v>
                </c:pt>
                <c:pt idx="8">
                  <c:v>0.39850130693383329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363.92838486164641</c:v>
                </c:pt>
                <c:pt idx="4">
                  <c:v>502.42381047296823</c:v>
                </c:pt>
                <c:pt idx="5">
                  <c:v>185.32714309639189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2036.5931022395753</c:v>
                </c:pt>
                <c:pt idx="1">
                  <c:v>2084.9571231212381</c:v>
                </c:pt>
                <c:pt idx="2">
                  <c:v>2048.971835272936</c:v>
                </c:pt>
                <c:pt idx="3">
                  <c:v>2160.0157385239932</c:v>
                </c:pt>
                <c:pt idx="4">
                  <c:v>1300.6343815465621</c:v>
                </c:pt>
                <c:pt idx="5">
                  <c:v>1516.780655941812</c:v>
                </c:pt>
                <c:pt idx="6">
                  <c:v>1579.330200501362</c:v>
                </c:pt>
                <c:pt idx="7">
                  <c:v>1553.5862783626401</c:v>
                </c:pt>
                <c:pt idx="8">
                  <c:v>1658.362174005784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720.67865086554934</c:v>
                </c:pt>
                <c:pt idx="2">
                  <c:v>542.07320500502613</c:v>
                </c:pt>
                <c:pt idx="3">
                  <c:v>1031.9120955209337</c:v>
                </c:pt>
                <c:pt idx="4">
                  <c:v>1026.7016098923132</c:v>
                </c:pt>
                <c:pt idx="5">
                  <c:v>1026.7016098923132</c:v>
                </c:pt>
                <c:pt idx="6">
                  <c:v>1031.546574178029</c:v>
                </c:pt>
                <c:pt idx="7">
                  <c:v>995.69353846374463</c:v>
                </c:pt>
                <c:pt idx="8">
                  <c:v>1031.546574178029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181.7295367611745</c:v>
                </c:pt>
                <c:pt idx="1">
                  <c:v>479.06226312535682</c:v>
                </c:pt>
                <c:pt idx="2">
                  <c:v>736.83596291728486</c:v>
                </c:pt>
                <c:pt idx="3">
                  <c:v>758.60890359216239</c:v>
                </c:pt>
                <c:pt idx="4">
                  <c:v>758.60890359216239</c:v>
                </c:pt>
                <c:pt idx="5">
                  <c:v>758.60890359216205</c:v>
                </c:pt>
                <c:pt idx="6">
                  <c:v>758.60890359216251</c:v>
                </c:pt>
                <c:pt idx="7">
                  <c:v>758.60890359216239</c:v>
                </c:pt>
                <c:pt idx="8">
                  <c:v>758.60890359216205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227.32705139785011</c:v>
                </c:pt>
                <c:pt idx="4">
                  <c:v>275.44200000000029</c:v>
                </c:pt>
                <c:pt idx="5">
                  <c:v>364.11191769135928</c:v>
                </c:pt>
                <c:pt idx="6">
                  <c:v>594.28654454670573</c:v>
                </c:pt>
                <c:pt idx="7">
                  <c:v>808.59618973106603</c:v>
                </c:pt>
                <c:pt idx="8">
                  <c:v>1615.0825408468975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8.7146823294001596E-3</c:v>
                </c:pt>
                <c:pt idx="5">
                  <c:v>5.4108407617604493E-2</c:v>
                </c:pt>
                <c:pt idx="6">
                  <c:v>0.35071139596980472</c:v>
                </c:pt>
                <c:pt idx="7">
                  <c:v>43.265282819794152</c:v>
                </c:pt>
                <c:pt idx="8">
                  <c:v>254.63477447645212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381.84496190241578</c:v>
                </c:pt>
                <c:pt idx="5">
                  <c:v>398.91493120472251</c:v>
                </c:pt>
                <c:pt idx="6">
                  <c:v>416.23713460601624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10.236304722524579</c:v>
                </c:pt>
                <c:pt idx="1">
                  <c:v>5.190823895803538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10.514112903225801</c:v>
                </c:pt>
                <c:pt idx="6">
                  <c:v>7.0094086021505362</c:v>
                </c:pt>
                <c:pt idx="7">
                  <c:v>3.504704301075269</c:v>
                </c:pt>
                <c:pt idx="8">
                  <c:v>18.005418346774199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14503.24254990408</c:v>
                </c:pt>
                <c:pt idx="1">
                  <c:v>14873.533737783062</c:v>
                </c:pt>
                <c:pt idx="2">
                  <c:v>14027.910938979438</c:v>
                </c:pt>
                <c:pt idx="3">
                  <c:v>14525.096945024367</c:v>
                </c:pt>
                <c:pt idx="4">
                  <c:v>13356.465767244499</c:v>
                </c:pt>
                <c:pt idx="5">
                  <c:v>12656.181184676279</c:v>
                </c:pt>
                <c:pt idx="6">
                  <c:v>11575.502335084984</c:v>
                </c:pt>
                <c:pt idx="7">
                  <c:v>11356.188057822892</c:v>
                </c:pt>
                <c:pt idx="8">
                  <c:v>8756.7776028907811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460.33215332422338</c:v>
                </c:pt>
                <c:pt idx="1">
                  <c:v>218.61894097106514</c:v>
                </c:pt>
                <c:pt idx="2">
                  <c:v>198.54821937481884</c:v>
                </c:pt>
                <c:pt idx="3">
                  <c:v>603.67724551116464</c:v>
                </c:pt>
                <c:pt idx="4">
                  <c:v>734.04062420455409</c:v>
                </c:pt>
                <c:pt idx="5">
                  <c:v>725.47077168673763</c:v>
                </c:pt>
                <c:pt idx="6">
                  <c:v>799.7738858618884</c:v>
                </c:pt>
                <c:pt idx="7">
                  <c:v>957.81520090425511</c:v>
                </c:pt>
                <c:pt idx="8">
                  <c:v>1062.8485124768745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836.0240044347255</c:v>
                </c:pt>
                <c:pt idx="1">
                  <c:v>981.27266149685136</c:v>
                </c:pt>
                <c:pt idx="2">
                  <c:v>707.01664839880277</c:v>
                </c:pt>
                <c:pt idx="3">
                  <c:v>914.60559301849014</c:v>
                </c:pt>
                <c:pt idx="4">
                  <c:v>918.26702358507816</c:v>
                </c:pt>
                <c:pt idx="5">
                  <c:v>921.98521594222052</c:v>
                </c:pt>
                <c:pt idx="6">
                  <c:v>921.31901618255051</c:v>
                </c:pt>
                <c:pt idx="7">
                  <c:v>921.64599525434141</c:v>
                </c:pt>
                <c:pt idx="8">
                  <c:v>921.66641857799766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630.28202070925215</c:v>
                </c:pt>
                <c:pt idx="1">
                  <c:v>597.83126129597929</c:v>
                </c:pt>
                <c:pt idx="2">
                  <c:v>546.74894290785323</c:v>
                </c:pt>
                <c:pt idx="3">
                  <c:v>837.84233120339275</c:v>
                </c:pt>
                <c:pt idx="4">
                  <c:v>929.63739450925971</c:v>
                </c:pt>
                <c:pt idx="5">
                  <c:v>1069.4931975165223</c:v>
                </c:pt>
                <c:pt idx="6">
                  <c:v>1085.00860937211</c:v>
                </c:pt>
                <c:pt idx="7">
                  <c:v>1085.0086093721102</c:v>
                </c:pt>
                <c:pt idx="8">
                  <c:v>1038.0083118676398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4244.099259622104</c:v>
                </c:pt>
                <c:pt idx="4">
                  <c:v>4318.6885317472879</c:v>
                </c:pt>
                <c:pt idx="5">
                  <c:v>4234.8521117868449</c:v>
                </c:pt>
                <c:pt idx="6">
                  <c:v>4270.909631192605</c:v>
                </c:pt>
                <c:pt idx="7">
                  <c:v>4268.8371299029377</c:v>
                </c:pt>
                <c:pt idx="8">
                  <c:v>4264.8828377948857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142.41889237785421</c:v>
                </c:pt>
                <c:pt idx="2">
                  <c:v>142.41889237785418</c:v>
                </c:pt>
                <c:pt idx="3">
                  <c:v>177.73613615528129</c:v>
                </c:pt>
                <c:pt idx="4">
                  <c:v>225.48342712744559</c:v>
                </c:pt>
                <c:pt idx="5">
                  <c:v>249.05775019908108</c:v>
                </c:pt>
                <c:pt idx="6">
                  <c:v>252.00007894229458</c:v>
                </c:pt>
                <c:pt idx="7">
                  <c:v>252.00007894229449</c:v>
                </c:pt>
                <c:pt idx="8">
                  <c:v>254.93065893983368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32.69051040259172</c:v>
                </c:pt>
                <c:pt idx="2">
                  <c:v>31.370797736543501</c:v>
                </c:pt>
                <c:pt idx="3">
                  <c:v>31.794543877666559</c:v>
                </c:pt>
                <c:pt idx="4">
                  <c:v>0.3142361111111111</c:v>
                </c:pt>
                <c:pt idx="5">
                  <c:v>31.49641318036949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1029.5942893754871</c:v>
                </c:pt>
                <c:pt idx="1">
                  <c:v>1012.043078947368</c:v>
                </c:pt>
                <c:pt idx="2">
                  <c:v>964.41516257369835</c:v>
                </c:pt>
                <c:pt idx="3">
                  <c:v>1042.388881943843</c:v>
                </c:pt>
                <c:pt idx="4">
                  <c:v>745.7742824979814</c:v>
                </c:pt>
                <c:pt idx="5">
                  <c:v>934.47781958377459</c:v>
                </c:pt>
                <c:pt idx="6">
                  <c:v>612.46283986465585</c:v>
                </c:pt>
                <c:pt idx="7">
                  <c:v>590.31376731691807</c:v>
                </c:pt>
                <c:pt idx="8">
                  <c:v>598.98035615249273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9.0000000000330621E-2</c:v>
                </c:pt>
                <c:pt idx="2">
                  <c:v>9.0000000000000024E-2</c:v>
                </c:pt>
                <c:pt idx="3">
                  <c:v>9.0001606961971445E-2</c:v>
                </c:pt>
                <c:pt idx="4">
                  <c:v>10.50527491073119</c:v>
                </c:pt>
                <c:pt idx="5">
                  <c:v>10.41527491073118</c:v>
                </c:pt>
                <c:pt idx="6">
                  <c:v>198.74730013792231</c:v>
                </c:pt>
                <c:pt idx="7">
                  <c:v>192.18776706893229</c:v>
                </c:pt>
                <c:pt idx="8">
                  <c:v>188.33202522718739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122.5792776024912</c:v>
                </c:pt>
                <c:pt idx="3">
                  <c:v>122.5792776024912</c:v>
                </c:pt>
                <c:pt idx="4">
                  <c:v>122.5792776024912</c:v>
                </c:pt>
                <c:pt idx="5">
                  <c:v>122.5792776024912</c:v>
                </c:pt>
                <c:pt idx="6">
                  <c:v>122.5792776024912</c:v>
                </c:pt>
                <c:pt idx="7">
                  <c:v>114.31211789126</c:v>
                </c:pt>
                <c:pt idx="8">
                  <c:v>122.5792776024912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3278.307568167485</c:v>
                </c:pt>
                <c:pt idx="2">
                  <c:v>3277.0464794578079</c:v>
                </c:pt>
                <c:pt idx="3">
                  <c:v>3030.1523756870861</c:v>
                </c:pt>
                <c:pt idx="4">
                  <c:v>3399.3587293484338</c:v>
                </c:pt>
                <c:pt idx="5">
                  <c:v>3189.9506729725549</c:v>
                </c:pt>
                <c:pt idx="6">
                  <c:v>3497.1065446039279</c:v>
                </c:pt>
                <c:pt idx="7">
                  <c:v>3561.0928297419391</c:v>
                </c:pt>
                <c:pt idx="8">
                  <c:v>3623.4018097145122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996.28167360010957</c:v>
                </c:pt>
                <c:pt idx="1">
                  <c:v>854.03075816261537</c:v>
                </c:pt>
                <c:pt idx="2">
                  <c:v>844.25536912904261</c:v>
                </c:pt>
                <c:pt idx="3">
                  <c:v>1034.7334669532154</c:v>
                </c:pt>
                <c:pt idx="4">
                  <c:v>559.61142441849825</c:v>
                </c:pt>
                <c:pt idx="5">
                  <c:v>465.23102591730958</c:v>
                </c:pt>
                <c:pt idx="6">
                  <c:v>388.48196305517581</c:v>
                </c:pt>
                <c:pt idx="7">
                  <c:v>385.84271000470852</c:v>
                </c:pt>
                <c:pt idx="8">
                  <c:v>388.4428407598989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1692.553000000001</c:v>
                </c:pt>
                <c:pt idx="4">
                  <c:v>1988.5292467774016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641.87599999999998</c:v>
                </c:pt>
                <c:pt idx="5">
                  <c:v>641.87599999999998</c:v>
                </c:pt>
                <c:pt idx="6">
                  <c:v>614.46183133563466</c:v>
                </c:pt>
                <c:pt idx="7">
                  <c:v>641.87600000000009</c:v>
                </c:pt>
                <c:pt idx="8">
                  <c:v>641.87599999999998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2977.99888928767</c:v>
                </c:pt>
                <c:pt idx="4">
                  <c:v>3117.2486910755342</c:v>
                </c:pt>
                <c:pt idx="5">
                  <c:v>2975.211675132306</c:v>
                </c:pt>
                <c:pt idx="6">
                  <c:v>3011.7463528797439</c:v>
                </c:pt>
                <c:pt idx="7">
                  <c:v>3085.3905036095739</c:v>
                </c:pt>
                <c:pt idx="8">
                  <c:v>3159.207528952184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43.613904556245473</c:v>
                </c:pt>
                <c:pt idx="1">
                  <c:v>43.613904556245473</c:v>
                </c:pt>
                <c:pt idx="2">
                  <c:v>34.0432488962253</c:v>
                </c:pt>
                <c:pt idx="3">
                  <c:v>16.019653405938168</c:v>
                </c:pt>
                <c:pt idx="4">
                  <c:v>1.060317008667617</c:v>
                </c:pt>
                <c:pt idx="5">
                  <c:v>1.042126730318927</c:v>
                </c:pt>
                <c:pt idx="6">
                  <c:v>1.1733426711329371</c:v>
                </c:pt>
                <c:pt idx="7">
                  <c:v>1.0330992048813079</c:v>
                </c:pt>
                <c:pt idx="8">
                  <c:v>0.89440901959929497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521.47850527721164</c:v>
                </c:pt>
                <c:pt idx="4">
                  <c:v>669.70853789326804</c:v>
                </c:pt>
                <c:pt idx="5">
                  <c:v>542.07894826902884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</c:v>
                </c:pt>
                <c:pt idx="1">
                  <c:v>5281.9961469397158</c:v>
                </c:pt>
                <c:pt idx="2">
                  <c:v>5270.8117643062178</c:v>
                </c:pt>
                <c:pt idx="3">
                  <c:v>5415.3790796617486</c:v>
                </c:pt>
                <c:pt idx="4">
                  <c:v>4290.0759136351362</c:v>
                </c:pt>
                <c:pt idx="5">
                  <c:v>5098.3083865967355</c:v>
                </c:pt>
                <c:pt idx="6">
                  <c:v>5631.3270052248372</c:v>
                </c:pt>
                <c:pt idx="7">
                  <c:v>5673.7307570798766</c:v>
                </c:pt>
                <c:pt idx="8">
                  <c:v>5737.5038512515057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1511.0837761664552</c:v>
                </c:pt>
                <c:pt idx="2">
                  <c:v>1428.2213479607617</c:v>
                </c:pt>
                <c:pt idx="3">
                  <c:v>1581.7870453578464</c:v>
                </c:pt>
                <c:pt idx="4">
                  <c:v>1807.4851038114632</c:v>
                </c:pt>
                <c:pt idx="5">
                  <c:v>1145.1990789649262</c:v>
                </c:pt>
                <c:pt idx="6">
                  <c:v>1318.0600103751622</c:v>
                </c:pt>
                <c:pt idx="7">
                  <c:v>1477.1001204099723</c:v>
                </c:pt>
                <c:pt idx="8">
                  <c:v>1606.5658056563386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82.60509544375455</c:v>
                </c:pt>
                <c:pt idx="1">
                  <c:v>111.9570954437545</c:v>
                </c:pt>
                <c:pt idx="2">
                  <c:v>135.02975110377469</c:v>
                </c:pt>
                <c:pt idx="3">
                  <c:v>135.02975110377469</c:v>
                </c:pt>
                <c:pt idx="4">
                  <c:v>135.02975110377469</c:v>
                </c:pt>
                <c:pt idx="5">
                  <c:v>135.02975110377469</c:v>
                </c:pt>
                <c:pt idx="6">
                  <c:v>135.02975110377469</c:v>
                </c:pt>
                <c:pt idx="7">
                  <c:v>135.02975110377469</c:v>
                </c:pt>
                <c:pt idx="8">
                  <c:v>135.02975110377469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0.14286614375775769</c:v>
                </c:pt>
                <c:pt idx="2">
                  <c:v>0.14286614375723289</c:v>
                </c:pt>
                <c:pt idx="3">
                  <c:v>9.1071171925979054E-6</c:v>
                </c:pt>
                <c:pt idx="4">
                  <c:v>0.69048854067849297</c:v>
                </c:pt>
                <c:pt idx="5">
                  <c:v>0.70115474346180595</c:v>
                </c:pt>
                <c:pt idx="6">
                  <c:v>13.21928419854286</c:v>
                </c:pt>
                <c:pt idx="7">
                  <c:v>13.218231018812981</c:v>
                </c:pt>
                <c:pt idx="8">
                  <c:v>15.47988597864269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55.409658477426305</c:v>
                </c:pt>
                <c:pt idx="1">
                  <c:v>60.805094709164528</c:v>
                </c:pt>
                <c:pt idx="2">
                  <c:v>45.721253800073626</c:v>
                </c:pt>
                <c:pt idx="3">
                  <c:v>30.637412890982716</c:v>
                </c:pt>
                <c:pt idx="4">
                  <c:v>4.8903164045028653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311.31388307668982</c:v>
                </c:pt>
                <c:pt idx="4">
                  <c:v>324.73605396045542</c:v>
                </c:pt>
                <c:pt idx="5">
                  <c:v>324.73605396045542</c:v>
                </c:pt>
                <c:pt idx="6">
                  <c:v>324.73605396045542</c:v>
                </c:pt>
                <c:pt idx="7">
                  <c:v>324.73605396045542</c:v>
                </c:pt>
                <c:pt idx="8">
                  <c:v>324.73605396045542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13.151837426301491</c:v>
                </c:pt>
                <c:pt idx="3">
                  <c:v>8.1035874263014929</c:v>
                </c:pt>
                <c:pt idx="4">
                  <c:v>1.992337426301491</c:v>
                </c:pt>
                <c:pt idx="5">
                  <c:v>1.992337426301491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2.908172221624048</c:v>
                </c:pt>
                <c:pt idx="1">
                  <c:v>15.2724101156782</c:v>
                </c:pt>
                <c:pt idx="2">
                  <c:v>19.532078996277939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19.532078996277932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170.89616935483019</c:v>
                </c:pt>
                <c:pt idx="1">
                  <c:v>144.23281019387539</c:v>
                </c:pt>
                <c:pt idx="2">
                  <c:v>115.265892054874</c:v>
                </c:pt>
                <c:pt idx="3">
                  <c:v>137.38475737956719</c:v>
                </c:pt>
                <c:pt idx="4">
                  <c:v>104.82506376480021</c:v>
                </c:pt>
                <c:pt idx="5">
                  <c:v>112.2736551270872</c:v>
                </c:pt>
                <c:pt idx="6">
                  <c:v>105.3957071881122</c:v>
                </c:pt>
                <c:pt idx="7">
                  <c:v>117.78547354481999</c:v>
                </c:pt>
                <c:pt idx="8">
                  <c:v>165.84635969790659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764.61526071746869</c:v>
                </c:pt>
                <c:pt idx="1">
                  <c:v>779.94621601001927</c:v>
                </c:pt>
                <c:pt idx="2">
                  <c:v>793.01923861941179</c:v>
                </c:pt>
                <c:pt idx="3">
                  <c:v>735.469579712317</c:v>
                </c:pt>
                <c:pt idx="4">
                  <c:v>705.76858729352875</c:v>
                </c:pt>
                <c:pt idx="5">
                  <c:v>738.70039149758634</c:v>
                </c:pt>
                <c:pt idx="6">
                  <c:v>740.1801785657749</c:v>
                </c:pt>
                <c:pt idx="7">
                  <c:v>740.1801785657749</c:v>
                </c:pt>
                <c:pt idx="8">
                  <c:v>778.9025025083007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363.92838486164641</c:v>
                </c:pt>
                <c:pt idx="4">
                  <c:v>502.42381047296823</c:v>
                </c:pt>
                <c:pt idx="5">
                  <c:v>185.32714309639189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3261.2</c:v>
                </c:pt>
                <c:pt idx="2">
                  <c:v>3036.0450000000001</c:v>
                </c:pt>
                <c:pt idx="3">
                  <c:v>3351.5260804611949</c:v>
                </c:pt>
                <c:pt idx="4">
                  <c:v>4019.3269041887829</c:v>
                </c:pt>
                <c:pt idx="5">
                  <c:v>3823.8671590864628</c:v>
                </c:pt>
                <c:pt idx="6">
                  <c:v>3903.1694677727351</c:v>
                </c:pt>
                <c:pt idx="7">
                  <c:v>3863.2917986393759</c:v>
                </c:pt>
                <c:pt idx="8">
                  <c:v>3767.9019885554389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189.00699999999998</c:v>
                </c:pt>
                <c:pt idx="3">
                  <c:v>73.944727648862042</c:v>
                </c:pt>
                <c:pt idx="4">
                  <c:v>189.00700000000003</c:v>
                </c:pt>
                <c:pt idx="5">
                  <c:v>189.00699999999998</c:v>
                </c:pt>
                <c:pt idx="6">
                  <c:v>189.00699999999995</c:v>
                </c:pt>
                <c:pt idx="7">
                  <c:v>189.00700000000001</c:v>
                </c:pt>
                <c:pt idx="8">
                  <c:v>189.00700000000001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181.7295367611745</c:v>
                </c:pt>
                <c:pt idx="1">
                  <c:v>479.06226312535682</c:v>
                </c:pt>
                <c:pt idx="2">
                  <c:v>736.83596291728486</c:v>
                </c:pt>
                <c:pt idx="3">
                  <c:v>758.60890359216239</c:v>
                </c:pt>
                <c:pt idx="4">
                  <c:v>758.60890359216239</c:v>
                </c:pt>
                <c:pt idx="5">
                  <c:v>758.60890359216205</c:v>
                </c:pt>
                <c:pt idx="6">
                  <c:v>758.60890359216251</c:v>
                </c:pt>
                <c:pt idx="7">
                  <c:v>758.60890359216239</c:v>
                </c:pt>
                <c:pt idx="8">
                  <c:v>758.60890359216205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0.1947015814467149</c:v>
                </c:pt>
                <c:pt idx="5">
                  <c:v>0.2639831805060916</c:v>
                </c:pt>
                <c:pt idx="6">
                  <c:v>0.3322723593951088</c:v>
                </c:pt>
                <c:pt idx="7">
                  <c:v>0.39850130693383329</c:v>
                </c:pt>
                <c:pt idx="8">
                  <c:v>0.39850130693383329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2036.5931022395753</c:v>
                </c:pt>
                <c:pt idx="1">
                  <c:v>2084.9571231212381</c:v>
                </c:pt>
                <c:pt idx="2">
                  <c:v>2048.971835272936</c:v>
                </c:pt>
                <c:pt idx="3">
                  <c:v>2160.0157385239932</c:v>
                </c:pt>
                <c:pt idx="4">
                  <c:v>1300.6343815465621</c:v>
                </c:pt>
                <c:pt idx="5">
                  <c:v>1516.780655941812</c:v>
                </c:pt>
                <c:pt idx="6">
                  <c:v>1579.330200501362</c:v>
                </c:pt>
                <c:pt idx="7">
                  <c:v>1553.5862783626401</c:v>
                </c:pt>
                <c:pt idx="8">
                  <c:v>1658.362174005784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720.67865086554934</c:v>
                </c:pt>
                <c:pt idx="2">
                  <c:v>542.07320500502613</c:v>
                </c:pt>
                <c:pt idx="3">
                  <c:v>1031.9120955209337</c:v>
                </c:pt>
                <c:pt idx="4">
                  <c:v>1026.7016098923132</c:v>
                </c:pt>
                <c:pt idx="5">
                  <c:v>1026.7016098923132</c:v>
                </c:pt>
                <c:pt idx="6">
                  <c:v>1031.546574178029</c:v>
                </c:pt>
                <c:pt idx="7">
                  <c:v>995.69353846374463</c:v>
                </c:pt>
                <c:pt idx="8">
                  <c:v>1031.546574178029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237.34899999999988</c:v>
                </c:pt>
                <c:pt idx="4">
                  <c:v>237.34899999999999</c:v>
                </c:pt>
                <c:pt idx="5">
                  <c:v>237.3489999999999</c:v>
                </c:pt>
                <c:pt idx="6">
                  <c:v>237.3489999999999</c:v>
                </c:pt>
                <c:pt idx="7">
                  <c:v>237.3489999999999</c:v>
                </c:pt>
                <c:pt idx="8">
                  <c:v>237.34899999999999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227.32705139785011</c:v>
                </c:pt>
                <c:pt idx="4">
                  <c:v>275.44200000000029</c:v>
                </c:pt>
                <c:pt idx="5">
                  <c:v>364.11191769135928</c:v>
                </c:pt>
                <c:pt idx="6">
                  <c:v>594.28654454670573</c:v>
                </c:pt>
                <c:pt idx="7">
                  <c:v>808.59618973106603</c:v>
                </c:pt>
                <c:pt idx="8">
                  <c:v>1615.0825408468975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8.7146823294001596E-3</c:v>
                </c:pt>
                <c:pt idx="5">
                  <c:v>5.4108407617604493E-2</c:v>
                </c:pt>
                <c:pt idx="6">
                  <c:v>0.35071139596980472</c:v>
                </c:pt>
                <c:pt idx="7">
                  <c:v>43.265282819794152</c:v>
                </c:pt>
                <c:pt idx="8">
                  <c:v>254.63477447645212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10.236304722524579</c:v>
                </c:pt>
                <c:pt idx="1">
                  <c:v>5.190823895803538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10.514112903225801</c:v>
                </c:pt>
                <c:pt idx="6">
                  <c:v>7.0094086021505362</c:v>
                </c:pt>
                <c:pt idx="7">
                  <c:v>3.504704301075269</c:v>
                </c:pt>
                <c:pt idx="8">
                  <c:v>18.005418346774199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460.33215332422338</c:v>
                </c:pt>
                <c:pt idx="1">
                  <c:v>218.61894097106514</c:v>
                </c:pt>
                <c:pt idx="2">
                  <c:v>198.54821937481884</c:v>
                </c:pt>
                <c:pt idx="3">
                  <c:v>603.67724551116464</c:v>
                </c:pt>
                <c:pt idx="4">
                  <c:v>734.04062420455409</c:v>
                </c:pt>
                <c:pt idx="5">
                  <c:v>725.47077168673763</c:v>
                </c:pt>
                <c:pt idx="6">
                  <c:v>799.7738858618884</c:v>
                </c:pt>
                <c:pt idx="7">
                  <c:v>957.81520090425511</c:v>
                </c:pt>
                <c:pt idx="8">
                  <c:v>1062.8485124768745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381.84496190241578</c:v>
                </c:pt>
                <c:pt idx="5">
                  <c:v>398.91493120472251</c:v>
                </c:pt>
                <c:pt idx="6">
                  <c:v>416.23713460601624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14503.24254990408</c:v>
                </c:pt>
                <c:pt idx="1">
                  <c:v>14873.533737783062</c:v>
                </c:pt>
                <c:pt idx="2">
                  <c:v>14027.910938979438</c:v>
                </c:pt>
                <c:pt idx="3">
                  <c:v>14525.096945024367</c:v>
                </c:pt>
                <c:pt idx="4">
                  <c:v>13356.465767244499</c:v>
                </c:pt>
                <c:pt idx="5">
                  <c:v>12656.181184676279</c:v>
                </c:pt>
                <c:pt idx="6">
                  <c:v>11575.502335084984</c:v>
                </c:pt>
                <c:pt idx="7">
                  <c:v>11356.188057822892</c:v>
                </c:pt>
                <c:pt idx="8">
                  <c:v>8756.7776028907811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996.28167360010957</c:v>
                </c:pt>
                <c:pt idx="1">
                  <c:v>854.03075816261537</c:v>
                </c:pt>
                <c:pt idx="2">
                  <c:v>844.25536912904261</c:v>
                </c:pt>
                <c:pt idx="3">
                  <c:v>1034.7334669532154</c:v>
                </c:pt>
                <c:pt idx="4">
                  <c:v>559.61142441849825</c:v>
                </c:pt>
                <c:pt idx="5">
                  <c:v>465.23102591730958</c:v>
                </c:pt>
                <c:pt idx="6">
                  <c:v>388.48196305517581</c:v>
                </c:pt>
                <c:pt idx="7">
                  <c:v>385.84271000470852</c:v>
                </c:pt>
                <c:pt idx="8">
                  <c:v>388.4428407598989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142.41889237785421</c:v>
                </c:pt>
                <c:pt idx="2">
                  <c:v>142.41889237785418</c:v>
                </c:pt>
                <c:pt idx="3">
                  <c:v>177.73613615528129</c:v>
                </c:pt>
                <c:pt idx="4">
                  <c:v>225.48342712744559</c:v>
                </c:pt>
                <c:pt idx="5">
                  <c:v>249.05775019908108</c:v>
                </c:pt>
                <c:pt idx="6">
                  <c:v>252.00007894229458</c:v>
                </c:pt>
                <c:pt idx="7">
                  <c:v>252.00007894229449</c:v>
                </c:pt>
                <c:pt idx="8">
                  <c:v>254.93065893983368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122.5792776024912</c:v>
                </c:pt>
                <c:pt idx="3">
                  <c:v>122.5792776024912</c:v>
                </c:pt>
                <c:pt idx="4">
                  <c:v>122.5792776024912</c:v>
                </c:pt>
                <c:pt idx="5">
                  <c:v>122.5792776024912</c:v>
                </c:pt>
                <c:pt idx="6">
                  <c:v>122.5792776024912</c:v>
                </c:pt>
                <c:pt idx="7">
                  <c:v>114.31211789126</c:v>
                </c:pt>
                <c:pt idx="8">
                  <c:v>122.5792776024912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1029.5942893754871</c:v>
                </c:pt>
                <c:pt idx="1">
                  <c:v>1012.043078947368</c:v>
                </c:pt>
                <c:pt idx="2">
                  <c:v>964.41516257369835</c:v>
                </c:pt>
                <c:pt idx="3">
                  <c:v>1042.388881943843</c:v>
                </c:pt>
                <c:pt idx="4">
                  <c:v>745.7742824979814</c:v>
                </c:pt>
                <c:pt idx="5">
                  <c:v>934.47781958377459</c:v>
                </c:pt>
                <c:pt idx="6">
                  <c:v>612.46283986465585</c:v>
                </c:pt>
                <c:pt idx="7">
                  <c:v>590.31376731691807</c:v>
                </c:pt>
                <c:pt idx="8">
                  <c:v>598.98035615249273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4244.099259622104</c:v>
                </c:pt>
                <c:pt idx="4">
                  <c:v>4318.6885317472879</c:v>
                </c:pt>
                <c:pt idx="5">
                  <c:v>4234.8521117868449</c:v>
                </c:pt>
                <c:pt idx="6">
                  <c:v>4270.909631192605</c:v>
                </c:pt>
                <c:pt idx="7">
                  <c:v>4268.8371299029377</c:v>
                </c:pt>
                <c:pt idx="8">
                  <c:v>4264.8828377948857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836.0240044347255</c:v>
                </c:pt>
                <c:pt idx="1">
                  <c:v>981.27266149685136</c:v>
                </c:pt>
                <c:pt idx="2">
                  <c:v>707.01664839880277</c:v>
                </c:pt>
                <c:pt idx="3">
                  <c:v>914.60559301849014</c:v>
                </c:pt>
                <c:pt idx="4">
                  <c:v>918.26702358507816</c:v>
                </c:pt>
                <c:pt idx="5">
                  <c:v>921.98521594222052</c:v>
                </c:pt>
                <c:pt idx="6">
                  <c:v>921.31901618255051</c:v>
                </c:pt>
                <c:pt idx="7">
                  <c:v>921.64599525434141</c:v>
                </c:pt>
                <c:pt idx="8">
                  <c:v>921.66641857799766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3278.307568167485</c:v>
                </c:pt>
                <c:pt idx="2">
                  <c:v>3277.0464794578079</c:v>
                </c:pt>
                <c:pt idx="3">
                  <c:v>3030.1523756870861</c:v>
                </c:pt>
                <c:pt idx="4">
                  <c:v>3399.3587293484338</c:v>
                </c:pt>
                <c:pt idx="5">
                  <c:v>3189.9506729725549</c:v>
                </c:pt>
                <c:pt idx="6">
                  <c:v>3497.1065446039279</c:v>
                </c:pt>
                <c:pt idx="7">
                  <c:v>3561.0928297419391</c:v>
                </c:pt>
                <c:pt idx="8">
                  <c:v>3623.4018097145122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630.28202070925215</c:v>
                </c:pt>
                <c:pt idx="1">
                  <c:v>597.83126129597929</c:v>
                </c:pt>
                <c:pt idx="2">
                  <c:v>546.74894290785323</c:v>
                </c:pt>
                <c:pt idx="3">
                  <c:v>837.84233120339275</c:v>
                </c:pt>
                <c:pt idx="4">
                  <c:v>929.63739450925971</c:v>
                </c:pt>
                <c:pt idx="5">
                  <c:v>1069.4931975165223</c:v>
                </c:pt>
                <c:pt idx="6">
                  <c:v>1085.00860937211</c:v>
                </c:pt>
                <c:pt idx="7">
                  <c:v>1085.0086093721102</c:v>
                </c:pt>
                <c:pt idx="8">
                  <c:v>1038.0083118676398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32.69051040259172</c:v>
                </c:pt>
                <c:pt idx="2">
                  <c:v>31.370797736543501</c:v>
                </c:pt>
                <c:pt idx="3">
                  <c:v>31.794543877666559</c:v>
                </c:pt>
                <c:pt idx="4">
                  <c:v>0.3142361111111111</c:v>
                </c:pt>
                <c:pt idx="5">
                  <c:v>31.49641318036949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9.0000000000330621E-2</c:v>
                </c:pt>
                <c:pt idx="2">
                  <c:v>9.0000000000000024E-2</c:v>
                </c:pt>
                <c:pt idx="3">
                  <c:v>9.0001606961971445E-2</c:v>
                </c:pt>
                <c:pt idx="4">
                  <c:v>10.50527491073119</c:v>
                </c:pt>
                <c:pt idx="5">
                  <c:v>10.41527491073118</c:v>
                </c:pt>
                <c:pt idx="6">
                  <c:v>198.74730013792231</c:v>
                </c:pt>
                <c:pt idx="7">
                  <c:v>192.18776706893229</c:v>
                </c:pt>
                <c:pt idx="8">
                  <c:v>188.33202522718739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521.47850527721164</c:v>
                </c:pt>
                <c:pt idx="4">
                  <c:v>669.70853789326804</c:v>
                </c:pt>
                <c:pt idx="5">
                  <c:v>542.07894826902884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2977.99888928767</c:v>
                </c:pt>
                <c:pt idx="4">
                  <c:v>3117.2486910755342</c:v>
                </c:pt>
                <c:pt idx="5">
                  <c:v>2975.211675132306</c:v>
                </c:pt>
                <c:pt idx="6">
                  <c:v>3011.7463528797439</c:v>
                </c:pt>
                <c:pt idx="7">
                  <c:v>3085.3905036095739</c:v>
                </c:pt>
                <c:pt idx="8">
                  <c:v>3159.207528952184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1692.553000000001</c:v>
                </c:pt>
                <c:pt idx="4">
                  <c:v>1988.5292467774016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82.60509544375455</c:v>
                </c:pt>
                <c:pt idx="1">
                  <c:v>111.9570954437545</c:v>
                </c:pt>
                <c:pt idx="2">
                  <c:v>135.02975110377469</c:v>
                </c:pt>
                <c:pt idx="3">
                  <c:v>135.02975110377469</c:v>
                </c:pt>
                <c:pt idx="4">
                  <c:v>135.02975110377469</c:v>
                </c:pt>
                <c:pt idx="5">
                  <c:v>135.02975110377469</c:v>
                </c:pt>
                <c:pt idx="6">
                  <c:v>135.02975110377469</c:v>
                </c:pt>
                <c:pt idx="7">
                  <c:v>135.02975110377469</c:v>
                </c:pt>
                <c:pt idx="8">
                  <c:v>135.02975110377469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43.613904556245473</c:v>
                </c:pt>
                <c:pt idx="1">
                  <c:v>43.613904556245473</c:v>
                </c:pt>
                <c:pt idx="2">
                  <c:v>34.0432488962253</c:v>
                </c:pt>
                <c:pt idx="3">
                  <c:v>16.019653405938168</c:v>
                </c:pt>
                <c:pt idx="4">
                  <c:v>1.060317008667617</c:v>
                </c:pt>
                <c:pt idx="5">
                  <c:v>1.042126730318927</c:v>
                </c:pt>
                <c:pt idx="6">
                  <c:v>1.1733426711329371</c:v>
                </c:pt>
                <c:pt idx="7">
                  <c:v>1.0330992048813079</c:v>
                </c:pt>
                <c:pt idx="8">
                  <c:v>0.89440901959929497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</c:v>
                </c:pt>
                <c:pt idx="1">
                  <c:v>5281.9961469397158</c:v>
                </c:pt>
                <c:pt idx="2">
                  <c:v>5270.8117643062178</c:v>
                </c:pt>
                <c:pt idx="3">
                  <c:v>5415.3790796617486</c:v>
                </c:pt>
                <c:pt idx="4">
                  <c:v>4290.0759136351362</c:v>
                </c:pt>
                <c:pt idx="5">
                  <c:v>5098.3083865967355</c:v>
                </c:pt>
                <c:pt idx="6">
                  <c:v>5631.3270052248372</c:v>
                </c:pt>
                <c:pt idx="7">
                  <c:v>5673.7307570798766</c:v>
                </c:pt>
                <c:pt idx="8">
                  <c:v>5737.5038512515057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1511.0837761664552</c:v>
                </c:pt>
                <c:pt idx="2">
                  <c:v>1428.2213479607617</c:v>
                </c:pt>
                <c:pt idx="3">
                  <c:v>1581.7870453578464</c:v>
                </c:pt>
                <c:pt idx="4">
                  <c:v>1807.4851038114632</c:v>
                </c:pt>
                <c:pt idx="5">
                  <c:v>1145.1990789649262</c:v>
                </c:pt>
                <c:pt idx="6">
                  <c:v>1318.0600103751622</c:v>
                </c:pt>
                <c:pt idx="7">
                  <c:v>1477.1001204099723</c:v>
                </c:pt>
                <c:pt idx="8">
                  <c:v>1606.5658056563386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641.87599999999998</c:v>
                </c:pt>
                <c:pt idx="5">
                  <c:v>641.87599999999998</c:v>
                </c:pt>
                <c:pt idx="6">
                  <c:v>614.46183133563466</c:v>
                </c:pt>
                <c:pt idx="7">
                  <c:v>641.87600000000009</c:v>
                </c:pt>
                <c:pt idx="8">
                  <c:v>641.87599999999998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0.14286614375775769</c:v>
                </c:pt>
                <c:pt idx="2">
                  <c:v>0.14286614375723289</c:v>
                </c:pt>
                <c:pt idx="3">
                  <c:v>9.1071171925979054E-6</c:v>
                </c:pt>
                <c:pt idx="4">
                  <c:v>0.69048854067849297</c:v>
                </c:pt>
                <c:pt idx="5">
                  <c:v>0.70115474346180595</c:v>
                </c:pt>
                <c:pt idx="6">
                  <c:v>13.21928419854286</c:v>
                </c:pt>
                <c:pt idx="7">
                  <c:v>13.218231018812981</c:v>
                </c:pt>
                <c:pt idx="8">
                  <c:v>15.47988597864269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55.409658477426305</c:v>
                </c:pt>
                <c:pt idx="1">
                  <c:v>60.805094709164528</c:v>
                </c:pt>
                <c:pt idx="2">
                  <c:v>45.721253800073626</c:v>
                </c:pt>
                <c:pt idx="3">
                  <c:v>30.637412890982716</c:v>
                </c:pt>
                <c:pt idx="4">
                  <c:v>4.8903164045028653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311.31388307668982</c:v>
                </c:pt>
                <c:pt idx="4">
                  <c:v>324.73605396045542</c:v>
                </c:pt>
                <c:pt idx="5">
                  <c:v>324.73605396045542</c:v>
                </c:pt>
                <c:pt idx="6">
                  <c:v>324.73605396045542</c:v>
                </c:pt>
                <c:pt idx="7">
                  <c:v>324.73605396045542</c:v>
                </c:pt>
                <c:pt idx="8">
                  <c:v>324.73605396045542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13.151837426301491</c:v>
                </c:pt>
                <c:pt idx="3">
                  <c:v>8.1035874263014929</c:v>
                </c:pt>
                <c:pt idx="4">
                  <c:v>1.992337426301491</c:v>
                </c:pt>
                <c:pt idx="5">
                  <c:v>1.992337426301491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2.908172221624048</c:v>
                </c:pt>
                <c:pt idx="1">
                  <c:v>15.2724101156782</c:v>
                </c:pt>
                <c:pt idx="2">
                  <c:v>19.532078996277939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19.532078996277932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170.89616935483019</c:v>
                </c:pt>
                <c:pt idx="1">
                  <c:v>144.23281019387539</c:v>
                </c:pt>
                <c:pt idx="2">
                  <c:v>115.265892054874</c:v>
                </c:pt>
                <c:pt idx="3">
                  <c:v>137.38475737956719</c:v>
                </c:pt>
                <c:pt idx="4">
                  <c:v>104.82506376480021</c:v>
                </c:pt>
                <c:pt idx="5">
                  <c:v>112.2736551270872</c:v>
                </c:pt>
                <c:pt idx="6">
                  <c:v>105.3957071881122</c:v>
                </c:pt>
                <c:pt idx="7">
                  <c:v>117.78547354481999</c:v>
                </c:pt>
                <c:pt idx="8">
                  <c:v>165.84635969790659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764.61526071746869</c:v>
                </c:pt>
                <c:pt idx="1">
                  <c:v>779.94621601001927</c:v>
                </c:pt>
                <c:pt idx="2">
                  <c:v>793.01923861941179</c:v>
                </c:pt>
                <c:pt idx="3">
                  <c:v>735.469579712317</c:v>
                </c:pt>
                <c:pt idx="4">
                  <c:v>705.76858729352875</c:v>
                </c:pt>
                <c:pt idx="5">
                  <c:v>738.70039149758634</c:v>
                </c:pt>
                <c:pt idx="6">
                  <c:v>740.1801785657749</c:v>
                </c:pt>
                <c:pt idx="7">
                  <c:v>740.1801785657749</c:v>
                </c:pt>
                <c:pt idx="8">
                  <c:v>778.9025025083007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2170.4000716337869</c:v>
                </c:pt>
                <c:pt idx="1">
                  <c:v>1907.7669005350538</c:v>
                </c:pt>
                <c:pt idx="2">
                  <c:v>2060.5545936081885</c:v>
                </c:pt>
                <c:pt idx="3">
                  <c:v>1385.7789603120809</c:v>
                </c:pt>
                <c:pt idx="4">
                  <c:v>1367.8208597098512</c:v>
                </c:pt>
                <c:pt idx="5">
                  <c:v>948.49326453107096</c:v>
                </c:pt>
                <c:pt idx="6">
                  <c:v>488.23510085192652</c:v>
                </c:pt>
                <c:pt idx="7">
                  <c:v>1009.9587201683717</c:v>
                </c:pt>
                <c:pt idx="8">
                  <c:v>1315.481557359165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9182.4175558481747</c:v>
                </c:pt>
                <c:pt idx="1">
                  <c:v>8689.7516918973561</c:v>
                </c:pt>
                <c:pt idx="2">
                  <c:v>4859.240650755155</c:v>
                </c:pt>
                <c:pt idx="3">
                  <c:v>2626.3792816647988</c:v>
                </c:pt>
                <c:pt idx="4">
                  <c:v>1532.8174274647363</c:v>
                </c:pt>
                <c:pt idx="5">
                  <c:v>515.68546994362976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182.81413203023479</c:v>
                </c:pt>
                <c:pt idx="2">
                  <c:v>201.0359836247444</c:v>
                </c:pt>
                <c:pt idx="3">
                  <c:v>176.43471629976699</c:v>
                </c:pt>
                <c:pt idx="4">
                  <c:v>263.43074529877458</c:v>
                </c:pt>
                <c:pt idx="5">
                  <c:v>272.19747690880553</c:v>
                </c:pt>
                <c:pt idx="6">
                  <c:v>348.49438496947198</c:v>
                </c:pt>
                <c:pt idx="7">
                  <c:v>403.56839948818458</c:v>
                </c:pt>
                <c:pt idx="8">
                  <c:v>463.70708967346678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7902.500436191599</c:v>
                </c:pt>
                <c:pt idx="1">
                  <c:v>5208.5246624879519</c:v>
                </c:pt>
                <c:pt idx="2">
                  <c:v>6011.4233002474957</c:v>
                </c:pt>
                <c:pt idx="3">
                  <c:v>1894.3261039383081</c:v>
                </c:pt>
                <c:pt idx="4">
                  <c:v>1027.1922133259191</c:v>
                </c:pt>
                <c:pt idx="5">
                  <c:v>294.09557967162988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736.38645235858917</c:v>
                </c:pt>
                <c:pt idx="2">
                  <c:v>539.07513861832933</c:v>
                </c:pt>
                <c:pt idx="3">
                  <c:v>417.04577331286407</c:v>
                </c:pt>
                <c:pt idx="4">
                  <c:v>258.20860942339942</c:v>
                </c:pt>
                <c:pt idx="5">
                  <c:v>97.706103593249992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1426.3652540034286</c:v>
                </c:pt>
                <c:pt idx="4">
                  <c:v>2144.2809927613484</c:v>
                </c:pt>
                <c:pt idx="5">
                  <c:v>2804.8399513411164</c:v>
                </c:pt>
                <c:pt idx="6">
                  <c:v>2663.847062464572</c:v>
                </c:pt>
                <c:pt idx="7">
                  <c:v>2808.2574715383676</c:v>
                </c:pt>
                <c:pt idx="8">
                  <c:v>2688.8393691087413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3418.7692196803223</c:v>
                </c:pt>
                <c:pt idx="4">
                  <c:v>5108.1314285036433</c:v>
                </c:pt>
                <c:pt idx="5">
                  <c:v>5378.0182216735157</c:v>
                </c:pt>
                <c:pt idx="6">
                  <c:v>7064.7587518289965</c:v>
                </c:pt>
                <c:pt idx="7">
                  <c:v>7809.5582203308077</c:v>
                </c:pt>
                <c:pt idx="8">
                  <c:v>8856.5081459777157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2306.2287772456448</c:v>
                </c:pt>
                <c:pt idx="4">
                  <c:v>2296.070675155011</c:v>
                </c:pt>
                <c:pt idx="5">
                  <c:v>2103.230129418851</c:v>
                </c:pt>
                <c:pt idx="6">
                  <c:v>1662.766974646737</c:v>
                </c:pt>
                <c:pt idx="7">
                  <c:v>1347.539484496767</c:v>
                </c:pt>
                <c:pt idx="8">
                  <c:v>1319.1262722895169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13.151837426301491</c:v>
                </c:pt>
                <c:pt idx="3">
                  <c:v>8.1035874263014929</c:v>
                </c:pt>
                <c:pt idx="4">
                  <c:v>1.992337426301491</c:v>
                </c:pt>
                <c:pt idx="5">
                  <c:v>1.992337426301491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363.92838486164641</c:v>
                </c:pt>
                <c:pt idx="4">
                  <c:v>502.42381047296823</c:v>
                </c:pt>
                <c:pt idx="5">
                  <c:v>185.32714309639189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1029.5942893754871</c:v>
                </c:pt>
                <c:pt idx="1">
                  <c:v>1012.043078947368</c:v>
                </c:pt>
                <c:pt idx="2">
                  <c:v>964.41516257369835</c:v>
                </c:pt>
                <c:pt idx="3">
                  <c:v>1042.388881943843</c:v>
                </c:pt>
                <c:pt idx="4">
                  <c:v>745.7742824979814</c:v>
                </c:pt>
                <c:pt idx="5">
                  <c:v>934.47781958377459</c:v>
                </c:pt>
                <c:pt idx="6">
                  <c:v>612.46283986465585</c:v>
                </c:pt>
                <c:pt idx="7">
                  <c:v>590.31376731691807</c:v>
                </c:pt>
                <c:pt idx="8">
                  <c:v>598.98035615249273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521.47850527721164</c:v>
                </c:pt>
                <c:pt idx="4">
                  <c:v>669.70853789326804</c:v>
                </c:pt>
                <c:pt idx="5">
                  <c:v>542.07894826902884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55.409658477426305</c:v>
                </c:pt>
                <c:pt idx="1">
                  <c:v>60.805094709164528</c:v>
                </c:pt>
                <c:pt idx="2">
                  <c:v>45.721253800073626</c:v>
                </c:pt>
                <c:pt idx="3">
                  <c:v>30.637412890982716</c:v>
                </c:pt>
                <c:pt idx="4">
                  <c:v>4.8903164045028653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189.00699999999998</c:v>
                </c:pt>
                <c:pt idx="3">
                  <c:v>73.944727648862042</c:v>
                </c:pt>
                <c:pt idx="4">
                  <c:v>189.00700000000003</c:v>
                </c:pt>
                <c:pt idx="5">
                  <c:v>189.00699999999998</c:v>
                </c:pt>
                <c:pt idx="6">
                  <c:v>189.00699999999995</c:v>
                </c:pt>
                <c:pt idx="7">
                  <c:v>189.00700000000001</c:v>
                </c:pt>
                <c:pt idx="8">
                  <c:v>189.00700000000001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836.0240044347255</c:v>
                </c:pt>
                <c:pt idx="1">
                  <c:v>981.27266149685136</c:v>
                </c:pt>
                <c:pt idx="2">
                  <c:v>707.01664839880277</c:v>
                </c:pt>
                <c:pt idx="3">
                  <c:v>914.60559301849014</c:v>
                </c:pt>
                <c:pt idx="4">
                  <c:v>918.26702358507816</c:v>
                </c:pt>
                <c:pt idx="5">
                  <c:v>921.98521594222052</c:v>
                </c:pt>
                <c:pt idx="6">
                  <c:v>921.31901618255051</c:v>
                </c:pt>
                <c:pt idx="7">
                  <c:v>921.64599525434141</c:v>
                </c:pt>
                <c:pt idx="8">
                  <c:v>921.66641857799766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2170.4000716337869</c:v>
                </c:pt>
                <c:pt idx="1">
                  <c:v>1907.7669005350538</c:v>
                </c:pt>
                <c:pt idx="2">
                  <c:v>2060.5545936081885</c:v>
                </c:pt>
                <c:pt idx="3">
                  <c:v>1385.7789603120809</c:v>
                </c:pt>
                <c:pt idx="4">
                  <c:v>1367.8208597098512</c:v>
                </c:pt>
                <c:pt idx="5">
                  <c:v>948.49326453107096</c:v>
                </c:pt>
                <c:pt idx="6">
                  <c:v>488.23510085192652</c:v>
                </c:pt>
                <c:pt idx="7">
                  <c:v>1009.9587201683717</c:v>
                </c:pt>
                <c:pt idx="8">
                  <c:v>1315.481557359165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1692.553000000001</c:v>
                </c:pt>
                <c:pt idx="4">
                  <c:v>1988.5292467774016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460.33215332422338</c:v>
                </c:pt>
                <c:pt idx="1">
                  <c:v>218.61894097106514</c:v>
                </c:pt>
                <c:pt idx="2">
                  <c:v>198.54821937481884</c:v>
                </c:pt>
                <c:pt idx="3">
                  <c:v>603.67724551116464</c:v>
                </c:pt>
                <c:pt idx="4">
                  <c:v>734.04062420455409</c:v>
                </c:pt>
                <c:pt idx="5">
                  <c:v>725.47077168673763</c:v>
                </c:pt>
                <c:pt idx="6">
                  <c:v>799.7738858618884</c:v>
                </c:pt>
                <c:pt idx="7">
                  <c:v>957.81520090425511</c:v>
                </c:pt>
                <c:pt idx="8">
                  <c:v>1062.8485124768745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2170.4000716337869</c:v>
                </c:pt>
                <c:pt idx="1">
                  <c:v>1907.7669005350538</c:v>
                </c:pt>
                <c:pt idx="2">
                  <c:v>2060.5545936081885</c:v>
                </c:pt>
                <c:pt idx="3">
                  <c:v>1385.7789603120809</c:v>
                </c:pt>
                <c:pt idx="4">
                  <c:v>1367.8208597098512</c:v>
                </c:pt>
                <c:pt idx="5">
                  <c:v>948.49326453107096</c:v>
                </c:pt>
                <c:pt idx="6">
                  <c:v>488.23510085192652</c:v>
                </c:pt>
                <c:pt idx="7">
                  <c:v>1009.9587201683717</c:v>
                </c:pt>
                <c:pt idx="8">
                  <c:v>1315.481557359165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55.409658477426305</c:v>
                </c:pt>
                <c:pt idx="1">
                  <c:v>60.805094709164528</c:v>
                </c:pt>
                <c:pt idx="2">
                  <c:v>45.721253800073626</c:v>
                </c:pt>
                <c:pt idx="3">
                  <c:v>30.637412890982716</c:v>
                </c:pt>
                <c:pt idx="4">
                  <c:v>4.8903164045028653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189.00699999999998</c:v>
                </c:pt>
                <c:pt idx="3">
                  <c:v>73.944727648862042</c:v>
                </c:pt>
                <c:pt idx="4">
                  <c:v>189.00700000000003</c:v>
                </c:pt>
                <c:pt idx="5">
                  <c:v>189.00699999999998</c:v>
                </c:pt>
                <c:pt idx="6">
                  <c:v>189.00699999999995</c:v>
                </c:pt>
                <c:pt idx="7">
                  <c:v>189.00700000000001</c:v>
                </c:pt>
                <c:pt idx="8">
                  <c:v>189.00700000000001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836.0240044347255</c:v>
                </c:pt>
                <c:pt idx="1">
                  <c:v>981.27266149685136</c:v>
                </c:pt>
                <c:pt idx="2">
                  <c:v>707.01664839880277</c:v>
                </c:pt>
                <c:pt idx="3">
                  <c:v>914.60559301849014</c:v>
                </c:pt>
                <c:pt idx="4">
                  <c:v>918.26702358507816</c:v>
                </c:pt>
                <c:pt idx="5">
                  <c:v>921.98521594222052</c:v>
                </c:pt>
                <c:pt idx="6">
                  <c:v>921.31901618255051</c:v>
                </c:pt>
                <c:pt idx="7">
                  <c:v>921.64599525434141</c:v>
                </c:pt>
                <c:pt idx="8">
                  <c:v>921.66641857799766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1692.553000000001</c:v>
                </c:pt>
                <c:pt idx="4">
                  <c:v>1988.5292467774016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460.33215332422338</c:v>
                </c:pt>
                <c:pt idx="1">
                  <c:v>218.61894097106514</c:v>
                </c:pt>
                <c:pt idx="2">
                  <c:v>198.54821937481884</c:v>
                </c:pt>
                <c:pt idx="3">
                  <c:v>603.67724551116464</c:v>
                </c:pt>
                <c:pt idx="4">
                  <c:v>734.04062420455409</c:v>
                </c:pt>
                <c:pt idx="5">
                  <c:v>725.47077168673763</c:v>
                </c:pt>
                <c:pt idx="6">
                  <c:v>799.7738858618884</c:v>
                </c:pt>
                <c:pt idx="7">
                  <c:v>957.81520090425511</c:v>
                </c:pt>
                <c:pt idx="8">
                  <c:v>1062.8485124768745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5713.4919999999993</c:v>
                </c:pt>
                <c:pt idx="1">
                  <c:v>6309.2429999999995</c:v>
                </c:pt>
                <c:pt idx="2">
                  <c:v>7059.6339999999991</c:v>
                </c:pt>
                <c:pt idx="3">
                  <c:v>7425.5075004532646</c:v>
                </c:pt>
                <c:pt idx="4">
                  <c:v>6890.3156714509214</c:v>
                </c:pt>
                <c:pt idx="5">
                  <c:v>6470.8361527980724</c:v>
                </c:pt>
                <c:pt idx="6">
                  <c:v>5666.7285503911444</c:v>
                </c:pt>
                <c:pt idx="7">
                  <c:v>6224.1698860623228</c:v>
                </c:pt>
                <c:pt idx="8">
                  <c:v>6443.227759698917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9.2994036105311384</c:v>
                </c:pt>
                <c:pt idx="1">
                  <c:v>8.3019851001670304</c:v>
                </c:pt>
                <c:pt idx="2">
                  <c:v>7.5398057990437497</c:v>
                </c:pt>
                <c:pt idx="3">
                  <c:v>8.5600854971573419</c:v>
                </c:pt>
                <c:pt idx="4">
                  <c:v>88.175101914965325</c:v>
                </c:pt>
                <c:pt idx="5">
                  <c:v>5.8588557847556579</c:v>
                </c:pt>
                <c:pt idx="6">
                  <c:v>5.2657409698471307</c:v>
                </c:pt>
                <c:pt idx="7">
                  <c:v>7.8524847321746565</c:v>
                </c:pt>
                <c:pt idx="8">
                  <c:v>9.1100164012247191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235.58489146678889</c:v>
                </c:pt>
                <c:pt idx="1">
                  <c:v>210.31695587089811</c:v>
                </c:pt>
                <c:pt idx="2">
                  <c:v>191.00841357577508</c:v>
                </c:pt>
                <c:pt idx="3">
                  <c:v>216.85549926131935</c:v>
                </c:pt>
                <c:pt idx="4">
                  <c:v>168.58635837829843</c:v>
                </c:pt>
                <c:pt idx="5">
                  <c:v>148.42434654714336</c:v>
                </c:pt>
                <c:pt idx="6">
                  <c:v>133.39877123612732</c:v>
                </c:pt>
                <c:pt idx="7">
                  <c:v>198.92961321509128</c:v>
                </c:pt>
                <c:pt idx="8">
                  <c:v>230.78708216435948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215.30251517782085</c:v>
                </c:pt>
                <c:pt idx="1">
                  <c:v>0</c:v>
                </c:pt>
                <c:pt idx="2">
                  <c:v>0</c:v>
                </c:pt>
                <c:pt idx="3">
                  <c:v>369.4998999999998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728.25252499999988</c:v>
                </c:pt>
                <c:pt idx="8">
                  <c:v>814.67154999999991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0.14534306908249911</c:v>
                </c:pt>
                <c:pt idx="1">
                  <c:v>0</c:v>
                </c:pt>
                <c:pt idx="2">
                  <c:v>0</c:v>
                </c:pt>
                <c:pt idx="3">
                  <c:v>8.761760752688172</c:v>
                </c:pt>
                <c:pt idx="4">
                  <c:v>8.2798639112903203</c:v>
                </c:pt>
                <c:pt idx="5">
                  <c:v>15.77116935483871</c:v>
                </c:pt>
                <c:pt idx="6">
                  <c:v>19.27587365591398</c:v>
                </c:pt>
                <c:pt idx="7">
                  <c:v>22.780577956989251</c:v>
                </c:pt>
                <c:pt idx="8">
                  <c:v>8.2798639112901498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1067.8750000000002</c:v>
                </c:pt>
                <c:pt idx="1">
                  <c:v>826.62899999999991</c:v>
                </c:pt>
                <c:pt idx="2">
                  <c:v>810.31399999999871</c:v>
                </c:pt>
                <c:pt idx="3">
                  <c:v>469.14459269248533</c:v>
                </c:pt>
                <c:pt idx="4">
                  <c:v>435.27343740018262</c:v>
                </c:pt>
                <c:pt idx="5">
                  <c:v>278.42723159148642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774.2320000000002</c:v>
                </c:pt>
                <c:pt idx="1">
                  <c:v>616.4770000000002</c:v>
                </c:pt>
                <c:pt idx="2">
                  <c:v>468.21100000000092</c:v>
                </c:pt>
                <c:pt idx="3">
                  <c:v>574.24961668428853</c:v>
                </c:pt>
                <c:pt idx="4">
                  <c:v>539.11080364428858</c:v>
                </c:pt>
                <c:pt idx="5">
                  <c:v>498.40869785414782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173.60100000000003</c:v>
                </c:pt>
                <c:pt idx="1">
                  <c:v>92.486000000000047</c:v>
                </c:pt>
                <c:pt idx="2">
                  <c:v>75.256</c:v>
                </c:pt>
                <c:pt idx="3">
                  <c:v>90.197352266875015</c:v>
                </c:pt>
                <c:pt idx="4">
                  <c:v>50.780246938625012</c:v>
                </c:pt>
                <c:pt idx="5">
                  <c:v>9.777736082842944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41.429000000000002</c:v>
                </c:pt>
                <c:pt idx="2">
                  <c:v>49.155999999999999</c:v>
                </c:pt>
                <c:pt idx="3">
                  <c:v>46.634830529999995</c:v>
                </c:pt>
                <c:pt idx="4">
                  <c:v>161.20098591556982</c:v>
                </c:pt>
                <c:pt idx="5">
                  <c:v>166.99280881408308</c:v>
                </c:pt>
                <c:pt idx="6">
                  <c:v>276.31407528986318</c:v>
                </c:pt>
                <c:pt idx="7">
                  <c:v>361.91570824914879</c:v>
                </c:pt>
                <c:pt idx="8">
                  <c:v>361.91570824914879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0.20599999999999988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2.8251487224999989</c:v>
                </c:pt>
                <c:pt idx="4">
                  <c:v>2.6757025549999991</c:v>
                </c:pt>
                <c:pt idx="5">
                  <c:v>1.7960089720833323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526.52899999999977</c:v>
                </c:pt>
                <c:pt idx="1">
                  <c:v>688.95199999999988</c:v>
                </c:pt>
                <c:pt idx="2">
                  <c:v>803.43100000000049</c:v>
                </c:pt>
                <c:pt idx="3">
                  <c:v>752.81981861285328</c:v>
                </c:pt>
                <c:pt idx="4">
                  <c:v>730.64679183685325</c:v>
                </c:pt>
                <c:pt idx="5">
                  <c:v>708.47376506085334</c:v>
                </c:pt>
                <c:pt idx="6">
                  <c:v>335.83876457479266</c:v>
                </c:pt>
                <c:pt idx="7">
                  <c:v>236.90364790334399</c:v>
                </c:pt>
                <c:pt idx="8">
                  <c:v>236.90364790334399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2267.0350000000003</c:v>
                </c:pt>
                <c:pt idx="2">
                  <c:v>2209.2120000000004</c:v>
                </c:pt>
                <c:pt idx="3">
                  <c:v>1935.8713595090021</c:v>
                </c:pt>
                <c:pt idx="4">
                  <c:v>1919.6879682905194</c:v>
                </c:pt>
                <c:pt idx="5">
                  <c:v>1663.876248375497</c:v>
                </c:pt>
                <c:pt idx="6">
                  <c:v>612.15283986465579</c:v>
                </c:pt>
                <c:pt idx="7">
                  <c:v>598.81935615249279</c:v>
                </c:pt>
                <c:pt idx="8">
                  <c:v>598.81935615249279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86.665969084412708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176.68866860009172</c:v>
                </c:pt>
                <c:pt idx="1">
                  <c:v>157.73771690317358</c:v>
                </c:pt>
                <c:pt idx="2">
                  <c:v>143.2563101818312</c:v>
                </c:pt>
                <c:pt idx="3">
                  <c:v>162.64162444598961</c:v>
                </c:pt>
                <c:pt idx="4">
                  <c:v>126.43976878372389</c:v>
                </c:pt>
                <c:pt idx="5">
                  <c:v>111.31825991035753</c:v>
                </c:pt>
                <c:pt idx="6">
                  <c:v>100.04907842709549</c:v>
                </c:pt>
                <c:pt idx="7">
                  <c:v>149.19720991131842</c:v>
                </c:pt>
                <c:pt idx="8">
                  <c:v>173.09031162326957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67.915737941866112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18" Type="http://schemas.openxmlformats.org/officeDocument/2006/relationships/chart" Target="../charts/chart79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19" Type="http://schemas.openxmlformats.org/officeDocument/2006/relationships/chart" Target="../charts/chart80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13" Type="http://schemas.openxmlformats.org/officeDocument/2006/relationships/chart" Target="../charts/chart93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12" Type="http://schemas.openxmlformats.org/officeDocument/2006/relationships/chart" Target="../charts/chart92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11" Type="http://schemas.openxmlformats.org/officeDocument/2006/relationships/chart" Target="../charts/chart91.xml"/><Relationship Id="rId5" Type="http://schemas.openxmlformats.org/officeDocument/2006/relationships/chart" Target="../charts/chart85.xml"/><Relationship Id="rId10" Type="http://schemas.openxmlformats.org/officeDocument/2006/relationships/chart" Target="../charts/chart90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4.xml"/><Relationship Id="rId13" Type="http://schemas.openxmlformats.org/officeDocument/2006/relationships/chart" Target="../charts/chart109.xml"/><Relationship Id="rId3" Type="http://schemas.openxmlformats.org/officeDocument/2006/relationships/chart" Target="../charts/chart99.xml"/><Relationship Id="rId7" Type="http://schemas.openxmlformats.org/officeDocument/2006/relationships/chart" Target="../charts/chart103.xml"/><Relationship Id="rId12" Type="http://schemas.openxmlformats.org/officeDocument/2006/relationships/chart" Target="../charts/chart108.xml"/><Relationship Id="rId17" Type="http://schemas.openxmlformats.org/officeDocument/2006/relationships/chart" Target="../charts/chart113.xml"/><Relationship Id="rId2" Type="http://schemas.openxmlformats.org/officeDocument/2006/relationships/chart" Target="../charts/chart98.xml"/><Relationship Id="rId16" Type="http://schemas.openxmlformats.org/officeDocument/2006/relationships/chart" Target="../charts/chart112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11" Type="http://schemas.openxmlformats.org/officeDocument/2006/relationships/chart" Target="../charts/chart107.xml"/><Relationship Id="rId5" Type="http://schemas.openxmlformats.org/officeDocument/2006/relationships/chart" Target="../charts/chart101.xml"/><Relationship Id="rId15" Type="http://schemas.openxmlformats.org/officeDocument/2006/relationships/chart" Target="../charts/chart111.xml"/><Relationship Id="rId10" Type="http://schemas.openxmlformats.org/officeDocument/2006/relationships/chart" Target="../charts/chart106.xml"/><Relationship Id="rId4" Type="http://schemas.openxmlformats.org/officeDocument/2006/relationships/chart" Target="../charts/chart100.xml"/><Relationship Id="rId9" Type="http://schemas.openxmlformats.org/officeDocument/2006/relationships/chart" Target="../charts/chart105.xml"/><Relationship Id="rId14" Type="http://schemas.openxmlformats.org/officeDocument/2006/relationships/chart" Target="../charts/chart110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5" Type="http://schemas.openxmlformats.org/officeDocument/2006/relationships/chart" Target="../charts/chart121.xml"/><Relationship Id="rId4" Type="http://schemas.openxmlformats.org/officeDocument/2006/relationships/chart" Target="../charts/chart1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5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171822</xdr:rowOff>
    </xdr:from>
    <xdr:to>
      <xdr:col>33</xdr:col>
      <xdr:colOff>9072</xdr:colOff>
      <xdr:row>36</xdr:row>
      <xdr:rowOff>-1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326571</xdr:colOff>
      <xdr:row>14</xdr:row>
      <xdr:rowOff>27216</xdr:rowOff>
    </xdr:from>
    <xdr:to>
      <xdr:col>40</xdr:col>
      <xdr:colOff>516286</xdr:colOff>
      <xdr:row>28</xdr:row>
      <xdr:rowOff>7216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5962195-405E-4D16-A295-0CC3838A0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0</xdr:colOff>
      <xdr:row>91</xdr:row>
      <xdr:rowOff>0</xdr:rowOff>
    </xdr:from>
    <xdr:to>
      <xdr:col>45</xdr:col>
      <xdr:colOff>358125</xdr:colOff>
      <xdr:row>116</xdr:row>
      <xdr:rowOff>97500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0DF5738B-E632-43A0-85F2-90243F92D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47</xdr:col>
      <xdr:colOff>0</xdr:colOff>
      <xdr:row>101</xdr:row>
      <xdr:rowOff>45356</xdr:rowOff>
    </xdr:from>
    <xdr:to>
      <xdr:col>54</xdr:col>
      <xdr:colOff>605500</xdr:colOff>
      <xdr:row>119</xdr:row>
      <xdr:rowOff>154213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F949E11-8C94-4694-96D6-061E8BE5F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atteo_nicoli_polito_it/Documents/Politecnico/MAHTEP%20-%20Energy%20system%20models/Papers%20and%20Conferences/TEMOA-Europe_presentation_paper/Results_new_2/_Result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9_Industrial%20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0.58199999999999985</v>
          </cell>
          <cell r="E2">
            <v>0</v>
          </cell>
          <cell r="F2">
            <v>0.36899999999999999</v>
          </cell>
          <cell r="G2">
            <v>3.3757060325563547E-2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0.439</v>
          </cell>
          <cell r="F3">
            <v>0</v>
          </cell>
          <cell r="G3">
            <v>0.105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207130.00724743851</v>
          </cell>
          <cell r="E4">
            <v>219100.3696534287</v>
          </cell>
          <cell r="F4">
            <v>210419.4264362689</v>
          </cell>
          <cell r="G4">
            <v>210507.3487231961</v>
          </cell>
          <cell r="H4">
            <v>200044.07690948789</v>
          </cell>
          <cell r="I4">
            <v>186974.0519282415</v>
          </cell>
          <cell r="J4">
            <v>165990.77789311329</v>
          </cell>
          <cell r="K4">
            <v>144215.48848572461</v>
          </cell>
          <cell r="L4">
            <v>70920.359195159632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3815.3324650313111</v>
          </cell>
          <cell r="E5">
            <v>0</v>
          </cell>
          <cell r="F5">
            <v>0</v>
          </cell>
          <cell r="G5">
            <v>9597.3999999999942</v>
          </cell>
          <cell r="H5">
            <v>12181.8</v>
          </cell>
          <cell r="I5">
            <v>14426.4</v>
          </cell>
          <cell r="J5">
            <v>16671</v>
          </cell>
          <cell r="K5">
            <v>13015.40788915904</v>
          </cell>
          <cell r="L5">
            <v>21160.3</v>
          </cell>
        </row>
        <row r="6">
          <cell r="A6">
            <v>4</v>
          </cell>
          <cell r="B6" t="str">
            <v>TRA_FT_GSL</v>
          </cell>
          <cell r="C6" t="str">
            <v>PRI_OIL_GSL_kt</v>
          </cell>
          <cell r="D6">
            <v>79217.141867487488</v>
          </cell>
          <cell r="E6">
            <v>70720.613816237645</v>
          </cell>
          <cell r="F6">
            <v>64227.975325187523</v>
          </cell>
          <cell r="G6">
            <v>72919.246827636642</v>
          </cell>
          <cell r="H6">
            <v>53669.122129933457</v>
          </cell>
          <cell r="I6">
            <v>49908.771499770417</v>
          </cell>
          <cell r="J6">
            <v>44856.311965364453</v>
          </cell>
          <cell r="K6">
            <v>66891.536607413742</v>
          </cell>
          <cell r="L6">
            <v>77603.84341784018</v>
          </cell>
        </row>
        <row r="7">
          <cell r="A7">
            <v>5</v>
          </cell>
          <cell r="B7" t="str">
            <v>TRA_FT_GSL</v>
          </cell>
          <cell r="C7" t="str">
            <v>RNW_BIO_ETBE</v>
          </cell>
          <cell r="D7">
            <v>6544.0247629663581</v>
          </cell>
          <cell r="E7">
            <v>5842.1376630805034</v>
          </cell>
          <cell r="F7">
            <v>5305.7892659937525</v>
          </cell>
          <cell r="G7">
            <v>6023.7638683699824</v>
          </cell>
          <cell r="H7">
            <v>4682.9543993971793</v>
          </cell>
          <cell r="I7">
            <v>4122.898515198427</v>
          </cell>
          <cell r="J7">
            <v>3705.521423225759</v>
          </cell>
          <cell r="K7">
            <v>5525.8225893080917</v>
          </cell>
          <cell r="L7">
            <v>6410.7522823433192</v>
          </cell>
        </row>
        <row r="8">
          <cell r="A8">
            <v>6</v>
          </cell>
          <cell r="B8" t="str">
            <v>TRA_FT_GSL</v>
          </cell>
          <cell r="C8" t="str">
            <v>RNW_BIO_ETH</v>
          </cell>
          <cell r="D8">
            <v>344.4223559455977</v>
          </cell>
          <cell r="E8">
            <v>307.48092963581593</v>
          </cell>
          <cell r="F8">
            <v>279.25206663124999</v>
          </cell>
          <cell r="G8">
            <v>317.04020359842008</v>
          </cell>
          <cell r="H8">
            <v>3265.744515369086</v>
          </cell>
          <cell r="I8">
            <v>216.99465869465399</v>
          </cell>
          <cell r="J8">
            <v>195.02744332767151</v>
          </cell>
          <cell r="K8">
            <v>290.83276785832061</v>
          </cell>
          <cell r="L8">
            <v>337.40801486017477</v>
          </cell>
        </row>
        <row r="9">
          <cell r="A9">
            <v>7</v>
          </cell>
          <cell r="B9" t="str">
            <v>TRA_FT_HFO</v>
          </cell>
          <cell r="C9" t="str">
            <v>PRI_OIL_HFO</v>
          </cell>
          <cell r="D9">
            <v>66.912345640312452</v>
          </cell>
          <cell r="E9">
            <v>102.5820087418906</v>
          </cell>
          <cell r="F9">
            <v>102.5820087418906</v>
          </cell>
          <cell r="G9">
            <v>102.5820087418906</v>
          </cell>
          <cell r="H9">
            <v>102.5820087418906</v>
          </cell>
          <cell r="I9">
            <v>102.5820087418906</v>
          </cell>
          <cell r="J9">
            <v>102.5820087418906</v>
          </cell>
          <cell r="K9">
            <v>99.365909736154038</v>
          </cell>
          <cell r="L9">
            <v>102.5820087418906</v>
          </cell>
        </row>
        <row r="10">
          <cell r="A10">
            <v>8</v>
          </cell>
          <cell r="B10" t="str">
            <v>TRA_FT_JTK</v>
          </cell>
          <cell r="C10" t="str">
            <v>PRI_OIL_KER_kt</v>
          </cell>
        </row>
        <row r="11">
          <cell r="A11">
            <v>9</v>
          </cell>
          <cell r="B11" t="str">
            <v>TRA_FT_LPG</v>
          </cell>
          <cell r="C11" t="str">
            <v>PRI_OIL_LPG</v>
          </cell>
          <cell r="D11">
            <v>229.1565474368436</v>
          </cell>
          <cell r="E11">
            <v>284.06691109139081</v>
          </cell>
          <cell r="F11">
            <v>252.4097255083492</v>
          </cell>
          <cell r="G11">
            <v>205.76536830199049</v>
          </cell>
          <cell r="H11">
            <v>284.06691109139081</v>
          </cell>
          <cell r="I11">
            <v>284.06691109139081</v>
          </cell>
          <cell r="J11">
            <v>284.06691109139081</v>
          </cell>
          <cell r="K11">
            <v>284.06691109139081</v>
          </cell>
          <cell r="L11">
            <v>284.06691109139081</v>
          </cell>
        </row>
        <row r="12">
          <cell r="A12">
            <v>10</v>
          </cell>
          <cell r="B12" t="str">
            <v>TRA_FT_NGA</v>
          </cell>
          <cell r="C12" t="str">
            <v>PRI_GAS_NGA</v>
          </cell>
          <cell r="D12">
            <v>10.236304722524579</v>
          </cell>
          <cell r="E12">
            <v>5.190823895803538</v>
          </cell>
          <cell r="F12">
            <v>0</v>
          </cell>
          <cell r="G12">
            <v>17.52352150537634</v>
          </cell>
          <cell r="H12">
            <v>18.005418346774189</v>
          </cell>
          <cell r="I12">
            <v>10.514112903225801</v>
          </cell>
          <cell r="J12">
            <v>7.0094086021505362</v>
          </cell>
          <cell r="K12">
            <v>3.504704301075269</v>
          </cell>
          <cell r="L12">
            <v>18.005418346774199</v>
          </cell>
        </row>
        <row r="13">
          <cell r="A13">
            <v>11</v>
          </cell>
          <cell r="B13" t="str">
            <v>TRA_FT_NGA</v>
          </cell>
          <cell r="C13" t="str">
            <v>RNW_POT_BIO_GAS</v>
          </cell>
          <cell r="D13">
            <v>0.14534306908249911</v>
          </cell>
          <cell r="E13">
            <v>0</v>
          </cell>
          <cell r="F13">
            <v>0</v>
          </cell>
          <cell r="G13">
            <v>8.761760752688172</v>
          </cell>
          <cell r="H13">
            <v>8.2798639112903203</v>
          </cell>
          <cell r="I13">
            <v>15.77116935483871</v>
          </cell>
          <cell r="J13">
            <v>19.27587365591398</v>
          </cell>
          <cell r="K13">
            <v>22.780577956989251</v>
          </cell>
          <cell r="L13">
            <v>8.2798639112901498</v>
          </cell>
        </row>
        <row r="14">
          <cell r="A14">
            <v>12</v>
          </cell>
          <cell r="B14" t="str">
            <v>TRA_FT_AMM_ELCSYS_CU</v>
          </cell>
          <cell r="C14" t="str">
            <v>HH2_WE_CU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19.76802097913653</v>
          </cell>
        </row>
        <row r="15">
          <cell r="A15">
            <v>13</v>
          </cell>
          <cell r="B15" t="str">
            <v>TRA_FT_AMM_ELCSYS_DT</v>
          </cell>
          <cell r="C15" t="str">
            <v>HH2_WE_DT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4.0404350354097671</v>
          </cell>
          <cell r="L15">
            <v>4.0404350354097662</v>
          </cell>
        </row>
        <row r="16">
          <cell r="A16">
            <v>14</v>
          </cell>
          <cell r="B16" t="str">
            <v>TRA_FT_DST_INT</v>
          </cell>
          <cell r="C16" t="str">
            <v>PRI_OIL_DST_kt</v>
          </cell>
          <cell r="D16">
            <v>1925.0190445097401</v>
          </cell>
          <cell r="E16">
            <v>3878.6634593995268</v>
          </cell>
          <cell r="F16">
            <v>2109.6004770423378</v>
          </cell>
          <cell r="G16">
            <v>3990.8362626663938</v>
          </cell>
          <cell r="H16">
            <v>4705.7974120022</v>
          </cell>
          <cell r="I16">
            <v>5250.4850567088724</v>
          </cell>
          <cell r="J16">
            <v>6154.1523566786846</v>
          </cell>
          <cell r="K16">
            <v>868.67809280067638</v>
          </cell>
          <cell r="L16">
            <v>2925.3016441512009</v>
          </cell>
        </row>
        <row r="17">
          <cell r="A17">
            <v>15</v>
          </cell>
          <cell r="B17" t="str">
            <v>TRA_FT_DST_INT</v>
          </cell>
          <cell r="C17" t="str">
            <v>RNW_BIO_EMHV</v>
          </cell>
          <cell r="D17">
            <v>1776.9406564705289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5900.242110840958</v>
          </cell>
          <cell r="L17">
            <v>0</v>
          </cell>
        </row>
        <row r="18">
          <cell r="A18">
            <v>16</v>
          </cell>
          <cell r="B18" t="str">
            <v>TRA_FT_HFO_INT</v>
          </cell>
          <cell r="C18" t="str">
            <v>PRI_OIL_HFO</v>
          </cell>
          <cell r="D18">
            <v>1811.4704259711821</v>
          </cell>
          <cell r="E18">
            <v>1857.8</v>
          </cell>
          <cell r="F18">
            <v>1772.368108473762</v>
          </cell>
          <cell r="G18">
            <v>1857.8</v>
          </cell>
          <cell r="H18">
            <v>1857.8</v>
          </cell>
          <cell r="I18">
            <v>1857.8</v>
          </cell>
          <cell r="J18">
            <v>1857.8</v>
          </cell>
          <cell r="K18">
            <v>1857.8</v>
          </cell>
          <cell r="L18">
            <v>1857.8</v>
          </cell>
        </row>
        <row r="19">
          <cell r="A19">
            <v>17</v>
          </cell>
          <cell r="B19" t="str">
            <v>TRA_FT_AMM_INT_ELCSYS_CU</v>
          </cell>
          <cell r="C19" t="str">
            <v>HH2_WE_CU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37.043450785954292</v>
          </cell>
          <cell r="L19">
            <v>217.93446228816899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5.5643021914648214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26.5610653297616</v>
          </cell>
        </row>
        <row r="22">
          <cell r="A22" t="str">
            <v>EUR</v>
          </cell>
          <cell r="B22" t="str">
            <v>ELC_COA_EXS</v>
          </cell>
          <cell r="C22">
            <v>155.01487583709149</v>
          </cell>
          <cell r="D22">
            <v>155.01487583709149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4.6466666666666674</v>
          </cell>
          <cell r="E23">
            <v>4.0196078431372539</v>
          </cell>
          <cell r="F23">
            <v>4.0196078431372539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28.082527777777781</v>
          </cell>
          <cell r="E25">
            <v>28.082527777777781</v>
          </cell>
          <cell r="F25">
            <v>28.082527777777781</v>
          </cell>
          <cell r="G25">
            <v>28.082527777777781</v>
          </cell>
          <cell r="H25">
            <v>22.466022222222222</v>
          </cell>
          <cell r="I25">
            <v>13.71643928571428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99.454814814815037</v>
          </cell>
          <cell r="E26">
            <v>91.974814814815034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32.95744031997782</v>
          </cell>
          <cell r="G32">
            <v>21.280213248516411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70.284807521178692</v>
          </cell>
          <cell r="E33">
            <v>46.914601078306227</v>
          </cell>
          <cell r="F33">
            <v>43.718195078640278</v>
          </cell>
          <cell r="G33">
            <v>16.250918729386861</v>
          </cell>
        </row>
        <row r="34">
          <cell r="A34" t="str">
            <v>EUR</v>
          </cell>
          <cell r="B34" t="str">
            <v>ELC_CHP_BIO_EXS</v>
          </cell>
          <cell r="C34">
            <v>8.552114144786513</v>
          </cell>
          <cell r="D34">
            <v>5.7995401398163908</v>
          </cell>
          <cell r="E34">
            <v>5.7995401398163908</v>
          </cell>
          <cell r="F34">
            <v>5.3354156096736016</v>
          </cell>
          <cell r="G34">
            <v>2.4858574820523058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0.16338050536237769</v>
          </cell>
          <cell r="G35">
            <v>8.0219828132927412E-2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64.384719466688296</v>
          </cell>
          <cell r="D37">
            <v>67.627625603696686</v>
          </cell>
          <cell r="E37">
            <v>67.627625603696657</v>
          </cell>
          <cell r="F37">
            <v>67.627625603696671</v>
          </cell>
          <cell r="G37">
            <v>67.627625603696671</v>
          </cell>
          <cell r="H37">
            <v>67.627625603696671</v>
          </cell>
          <cell r="I37">
            <v>3.2429061370083758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0.8150198926095048</v>
          </cell>
          <cell r="E39">
            <v>0.8150198926095048</v>
          </cell>
          <cell r="F39">
            <v>0.8150198926095048</v>
          </cell>
          <cell r="G39">
            <v>0.8150198926095048</v>
          </cell>
          <cell r="H39">
            <v>0.8150198926095048</v>
          </cell>
          <cell r="I39">
            <v>0.8150198926095048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20.965185185184961</v>
          </cell>
          <cell r="E43">
            <v>20.965185185184961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25.806033333333339</v>
          </cell>
        </row>
        <row r="44">
          <cell r="A44" t="str">
            <v>EUR</v>
          </cell>
          <cell r="B44" t="str">
            <v>ELC_NUC_FIS_EPR_NEW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2.293133371385089</v>
          </cell>
          <cell r="E49">
            <v>8.8784158887197684</v>
          </cell>
          <cell r="F49">
            <v>8.8784158887197684</v>
          </cell>
          <cell r="G49">
            <v>8.8784158887197684</v>
          </cell>
          <cell r="H49">
            <v>8.8784158887197684</v>
          </cell>
          <cell r="I49">
            <v>8.8784158887197684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2.2537042834393701</v>
          </cell>
          <cell r="D53">
            <v>2.2537042834393701</v>
          </cell>
          <cell r="E53">
            <v>2.2537042834393701</v>
          </cell>
          <cell r="F53">
            <v>2.2537042834393701</v>
          </cell>
          <cell r="G53">
            <v>2.2537042834393701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22.525891786704008</v>
          </cell>
          <cell r="E56">
            <v>22.525891786704019</v>
          </cell>
          <cell r="F56">
            <v>22.525891786704019</v>
          </cell>
          <cell r="G56">
            <v>22.525891786704019</v>
          </cell>
          <cell r="H56">
            <v>12.39241795460004</v>
          </cell>
        </row>
        <row r="57">
          <cell r="A57" t="str">
            <v>EUR</v>
          </cell>
          <cell r="B57" t="str">
            <v>ELC_BIO_CRP_COM_NEW</v>
          </cell>
          <cell r="E57">
            <v>8.5570588235294149</v>
          </cell>
          <cell r="F57">
            <v>8.5570588235294149</v>
          </cell>
          <cell r="G57">
            <v>8.5570588235294149</v>
          </cell>
          <cell r="H57">
            <v>8.5570588235294149</v>
          </cell>
          <cell r="I57">
            <v>8.5570588235293812</v>
          </cell>
          <cell r="J57">
            <v>8.5570588235294149</v>
          </cell>
        </row>
        <row r="58">
          <cell r="A58" t="str">
            <v>EUR</v>
          </cell>
          <cell r="B58" t="str">
            <v>ELC_BIO_MUN_INC_NEW</v>
          </cell>
          <cell r="C58">
            <v>10.547716148801371</v>
          </cell>
          <cell r="D58">
            <v>10.547716148801371</v>
          </cell>
          <cell r="E58">
            <v>10.547716148801371</v>
          </cell>
          <cell r="F58">
            <v>10.547716148801371</v>
          </cell>
          <cell r="G58">
            <v>10.547716148801371</v>
          </cell>
          <cell r="H58">
            <v>10.547716148801371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156.1315142857143</v>
          </cell>
          <cell r="K59">
            <v>156.1315142857143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8.7188092552271055</v>
          </cell>
        </row>
        <row r="61">
          <cell r="A61" t="str">
            <v>EUR</v>
          </cell>
          <cell r="B61" t="str">
            <v>ELC_GEO_FLS_NEW</v>
          </cell>
          <cell r="C61">
            <v>0.55325155226981693</v>
          </cell>
          <cell r="D61">
            <v>1.4057449943828371</v>
          </cell>
          <cell r="E61">
            <v>2.7432373172156992</v>
          </cell>
          <cell r="F61">
            <v>3.6198003317340608</v>
          </cell>
          <cell r="G61">
            <v>3.6198003317340608</v>
          </cell>
          <cell r="H61">
            <v>3.6198003317340608</v>
          </cell>
          <cell r="I61">
            <v>3.6198003317340608</v>
          </cell>
          <cell r="J61">
            <v>3.6198003317340608</v>
          </cell>
          <cell r="K61">
            <v>2.640302058407733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167.59033581365711</v>
          </cell>
          <cell r="I65">
            <v>266.742582526192</v>
          </cell>
          <cell r="J65">
            <v>315.36152484152609</v>
          </cell>
          <cell r="K65">
            <v>335.02401127253148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460.81131519421848</v>
          </cell>
          <cell r="H66">
            <v>587.53166787747273</v>
          </cell>
          <cell r="I66">
            <v>582.1090604667703</v>
          </cell>
          <cell r="J66">
            <v>591.54375808719976</v>
          </cell>
          <cell r="K66">
            <v>598.96928453854628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C69">
            <v>0.59822002844654787</v>
          </cell>
          <cell r="D69">
            <v>1.800195850052529</v>
          </cell>
          <cell r="E69">
            <v>1.800195850052529</v>
          </cell>
          <cell r="F69">
            <v>1.800195850052529</v>
          </cell>
          <cell r="G69">
            <v>1.800195850052529</v>
          </cell>
          <cell r="H69">
            <v>1.201975821605981</v>
          </cell>
        </row>
        <row r="70">
          <cell r="A70" t="str">
            <v>EUR</v>
          </cell>
          <cell r="B70" t="str">
            <v>ELC_SOL_CSP_3_NEW</v>
          </cell>
          <cell r="C70">
            <v>0.50980414994747136</v>
          </cell>
          <cell r="D70">
            <v>0.50980414994747136</v>
          </cell>
          <cell r="E70">
            <v>0.51980414994747104</v>
          </cell>
          <cell r="F70">
            <v>0.51980414994747115</v>
          </cell>
          <cell r="G70">
            <v>0.51980414994747115</v>
          </cell>
          <cell r="H70">
            <v>0.51980414994747115</v>
          </cell>
          <cell r="I70">
            <v>0.51980414994747126</v>
          </cell>
          <cell r="J70">
            <v>0.51980414994739765</v>
          </cell>
          <cell r="K70">
            <v>9.9999999999997886E-3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0.13000000000000009</v>
          </cell>
          <cell r="H73">
            <v>0.1000000000000001</v>
          </cell>
        </row>
        <row r="74">
          <cell r="A74" t="str">
            <v>EUR</v>
          </cell>
          <cell r="B74" t="str">
            <v>ELC_HYD_PUM_NEW</v>
          </cell>
          <cell r="C74">
            <v>5.0246036884830048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5.0246036884830039</v>
          </cell>
          <cell r="H74">
            <v>5.0246036884830039</v>
          </cell>
          <cell r="I74">
            <v>5.0246036884830039</v>
          </cell>
          <cell r="J74">
            <v>5.0246036884830039</v>
          </cell>
          <cell r="K74">
            <v>5.0246036884830039</v>
          </cell>
        </row>
        <row r="75">
          <cell r="A75" t="str">
            <v>EUR</v>
          </cell>
          <cell r="B75" t="str">
            <v>ELC_HH2_PEMFC_NEW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  <cell r="I87">
            <v>1.1000203658479211</v>
          </cell>
          <cell r="J87">
            <v>5.6995489362867726</v>
          </cell>
          <cell r="K87">
            <v>12.121786692409071</v>
          </cell>
        </row>
        <row r="88">
          <cell r="A88" t="str">
            <v>EUR</v>
          </cell>
          <cell r="B88" t="str">
            <v>ELC_STG_CEN_BTT_NEW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0.34535648373658512</v>
          </cell>
          <cell r="G6">
            <v>0.35602212469664257</v>
          </cell>
          <cell r="H6">
            <v>11.22783713046347</v>
          </cell>
          <cell r="I6">
            <v>11.658707890256309</v>
          </cell>
          <cell r="J6">
            <v>13.83357064389501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H28">
            <v>0.3949762549704372</v>
          </cell>
          <cell r="I28">
            <v>2.835065399902343</v>
          </cell>
          <cell r="J28">
            <v>17.137639988155509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1.1606819006166121E-2</v>
          </cell>
          <cell r="G30">
            <v>7.2059001329948025E-2</v>
          </cell>
          <cell r="H30">
            <v>7.2059001329948025E-2</v>
          </cell>
          <cell r="I30">
            <v>7.2059001329948025E-2</v>
          </cell>
          <cell r="J30">
            <v>3.0226091161890949E-2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  <cell r="F38">
            <v>7.4196654055342703</v>
          </cell>
          <cell r="G38">
            <v>7.4196654055342703</v>
          </cell>
          <cell r="H38">
            <v>240.88376172103031</v>
          </cell>
          <cell r="I38">
            <v>240.88376172103031</v>
          </cell>
          <cell r="J38">
            <v>233.46409631549599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0.12858428700012861</v>
          </cell>
          <cell r="F39">
            <v>0.12858428700012861</v>
          </cell>
        </row>
        <row r="40">
          <cell r="A40" t="str">
            <v>EUR</v>
          </cell>
          <cell r="B40" t="str">
            <v>HH2_BLD_NEW</v>
          </cell>
        </row>
        <row r="41">
          <cell r="A41" t="str">
            <v>EUR</v>
          </cell>
          <cell r="B41" t="str">
            <v>HH2_DEL_TRA_LH2_INT_C_1_NEW</v>
          </cell>
        </row>
        <row r="42">
          <cell r="A42" t="str">
            <v>EUR</v>
          </cell>
          <cell r="B42" t="str">
            <v>HH2_DEL_TRA_LH2_INT_C_2_NEW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1.65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3.0731999999999999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4.3849999999999998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0.20000000000000009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1989.886</v>
          </cell>
          <cell r="I7">
            <v>1989.886</v>
          </cell>
          <cell r="J7">
            <v>2984.8290000000002</v>
          </cell>
          <cell r="K7">
            <v>994.94299999999998</v>
          </cell>
        </row>
        <row r="8">
          <cell r="B8" t="str">
            <v>IMP_OIL_CAN</v>
          </cell>
          <cell r="C8">
            <v>45.454000000000001</v>
          </cell>
          <cell r="D8">
            <v>59.640178099999993</v>
          </cell>
          <cell r="E8">
            <v>49.141178099999991</v>
          </cell>
          <cell r="F8">
            <v>68.63</v>
          </cell>
          <cell r="G8">
            <v>137.26</v>
          </cell>
          <cell r="H8">
            <v>137.26</v>
          </cell>
          <cell r="I8">
            <v>137.26</v>
          </cell>
          <cell r="J8">
            <v>205.89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1263.7249999999999</v>
          </cell>
          <cell r="F9">
            <v>865.98699999999997</v>
          </cell>
          <cell r="G9">
            <v>865.98699999999997</v>
          </cell>
          <cell r="H9">
            <v>1731.9739999999999</v>
          </cell>
          <cell r="I9">
            <v>865.98699999999997</v>
          </cell>
          <cell r="J9">
            <v>1731.9739999999999</v>
          </cell>
          <cell r="K9">
            <v>865.98699999999997</v>
          </cell>
        </row>
        <row r="10">
          <cell r="B10" t="str">
            <v>IMP_OIL_OLA</v>
          </cell>
          <cell r="C10">
            <v>1862.966157975</v>
          </cell>
          <cell r="D10">
            <v>2382.763157975</v>
          </cell>
          <cell r="E10">
            <v>1166.519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5079.6779999999999</v>
          </cell>
          <cell r="J10">
            <v>7619.5169999999998</v>
          </cell>
          <cell r="K10">
            <v>2539.8389999999999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1719.1243518000001</v>
          </cell>
          <cell r="F11">
            <v>2324.3820000000001</v>
          </cell>
          <cell r="G11">
            <v>2324.3820000000001</v>
          </cell>
          <cell r="H11">
            <v>2324.3820000000001</v>
          </cell>
          <cell r="I11">
            <v>1162.191</v>
          </cell>
          <cell r="J11">
            <v>2324.3820000000001</v>
          </cell>
          <cell r="K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36356.33236</v>
          </cell>
          <cell r="E12">
            <v>18571.905999999999</v>
          </cell>
        </row>
        <row r="13">
          <cell r="B13" t="str">
            <v>IMP_OIL_MEA</v>
          </cell>
          <cell r="C13">
            <v>8810.8889999999992</v>
          </cell>
          <cell r="D13">
            <v>11718.096240928249</v>
          </cell>
          <cell r="E13">
            <v>18713.822128578689</v>
          </cell>
          <cell r="F13">
            <v>9237.1818876504403</v>
          </cell>
          <cell r="G13">
            <v>3869.2264097708362</v>
          </cell>
          <cell r="H13">
            <v>3869.2264097708362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20487.73</v>
          </cell>
          <cell r="F14">
            <v>28079.065999999999</v>
          </cell>
          <cell r="G14">
            <v>27740.36130475075</v>
          </cell>
          <cell r="H14">
            <v>13700.82830475075</v>
          </cell>
          <cell r="I14">
            <v>10549.17905461923</v>
          </cell>
          <cell r="J14">
            <v>24096.9062804729</v>
          </cell>
          <cell r="K14">
            <v>6773.8636129268334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3.9409999999999998</v>
          </cell>
          <cell r="F15">
            <v>8.5809999999999995</v>
          </cell>
          <cell r="G15">
            <v>17.161999999999999</v>
          </cell>
          <cell r="H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1046.7660000000001</v>
          </cell>
          <cell r="H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3204.846</v>
          </cell>
          <cell r="G18">
            <v>1602.423</v>
          </cell>
          <cell r="H18">
            <v>1602.423</v>
          </cell>
          <cell r="I18">
            <v>1602.423</v>
          </cell>
          <cell r="J18">
            <v>2925.9903666742912</v>
          </cell>
          <cell r="K18">
            <v>1462.9951833371449</v>
          </cell>
        </row>
        <row r="19">
          <cell r="B19" t="str">
            <v>EXP_OIL_GLB</v>
          </cell>
          <cell r="C19">
            <v>38573.040000000001</v>
          </cell>
          <cell r="D19">
            <v>31533.709800000001</v>
          </cell>
          <cell r="E19">
            <v>31349.343799999999</v>
          </cell>
          <cell r="F19">
            <v>29930.549494707349</v>
          </cell>
          <cell r="G19">
            <v>12608.733289733829</v>
          </cell>
          <cell r="H19">
            <v>4721.4453741181114</v>
          </cell>
          <cell r="I19">
            <v>4677.8312175681194</v>
          </cell>
          <cell r="J19">
            <v>1119.2475230365819</v>
          </cell>
          <cell r="K19">
            <v>342.55894228004558</v>
          </cell>
        </row>
        <row r="20">
          <cell r="B20" t="str">
            <v>IMP_GAS_PIP_AFR</v>
          </cell>
          <cell r="C20">
            <v>2283.5279999999998</v>
          </cell>
          <cell r="D20">
            <v>2283.5279999999998</v>
          </cell>
          <cell r="E20">
            <v>2283.5279999999998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14966.639892682921</v>
          </cell>
          <cell r="D21">
            <v>24264.80349268291</v>
          </cell>
          <cell r="E21">
            <v>32410.543892682908</v>
          </cell>
          <cell r="F21">
            <v>32410.543892682908</v>
          </cell>
          <cell r="G21">
            <v>32410.543892682908</v>
          </cell>
          <cell r="H21">
            <v>32410.543892682908</v>
          </cell>
          <cell r="I21">
            <v>32410.543892682908</v>
          </cell>
          <cell r="J21">
            <v>32410.543892682908</v>
          </cell>
          <cell r="K21">
            <v>32410.543892682908</v>
          </cell>
        </row>
        <row r="22">
          <cell r="B22" t="str">
            <v>IMP_GAS_PIP_CAC</v>
          </cell>
          <cell r="C22">
            <v>36.628</v>
          </cell>
          <cell r="D22">
            <v>36.628</v>
          </cell>
          <cell r="E22">
            <v>457.21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386.86999999999949</v>
          </cell>
          <cell r="H23">
            <v>466.00250000000028</v>
          </cell>
          <cell r="I23">
            <v>545.13499999999874</v>
          </cell>
          <cell r="J23">
            <v>610.48526147055281</v>
          </cell>
          <cell r="K23">
            <v>610.48526147055281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12548.927156639829</v>
          </cell>
          <cell r="G24">
            <v>7663.5147882187794</v>
          </cell>
          <cell r="H24">
            <v>4203.7159852374843</v>
          </cell>
          <cell r="I24">
            <v>2879.7515266119881</v>
          </cell>
          <cell r="J24">
            <v>1688.3145732571461</v>
          </cell>
          <cell r="K24">
            <v>271.31820015184712</v>
          </cell>
        </row>
        <row r="25">
          <cell r="B25" t="str">
            <v>IMP_GAS_LNG_AFR</v>
          </cell>
          <cell r="C25">
            <v>10206.2819107709</v>
          </cell>
          <cell r="D25">
            <v>12703.5772814346</v>
          </cell>
          <cell r="E25">
            <v>7375.0507413274063</v>
          </cell>
          <cell r="F25">
            <v>9844.88558824963</v>
          </cell>
          <cell r="G25">
            <v>6157.360217585926</v>
          </cell>
          <cell r="I25">
            <v>1446.3571531594389</v>
          </cell>
          <cell r="J25">
            <v>17657.94346200037</v>
          </cell>
          <cell r="K25">
            <v>8105.7931544204666</v>
          </cell>
        </row>
        <row r="26">
          <cell r="B26" t="str">
            <v>IMP_GAS_LNG_MEA</v>
          </cell>
          <cell r="C26">
            <v>3161.5963171108242</v>
          </cell>
          <cell r="D26">
            <v>5734.9935525310984</v>
          </cell>
          <cell r="E26">
            <v>8851.8201860699555</v>
          </cell>
          <cell r="F26">
            <v>5092.6529506496827</v>
          </cell>
          <cell r="G26">
            <v>5377.0608296269911</v>
          </cell>
          <cell r="H26">
            <v>5377.0608296269911</v>
          </cell>
          <cell r="I26">
            <v>4336.8913650880277</v>
          </cell>
          <cell r="J26">
            <v>18225.227767504301</v>
          </cell>
          <cell r="K26">
            <v>6944.1682012081365</v>
          </cell>
        </row>
        <row r="27">
          <cell r="B27" t="str">
            <v>IMP_GAS_LNG_GLB</v>
          </cell>
          <cell r="C27">
            <v>712.77528158940004</v>
          </cell>
          <cell r="D27">
            <v>712.77528158940004</v>
          </cell>
        </row>
        <row r="28">
          <cell r="B28" t="str">
            <v>IMP_GAS_LNG_OLA</v>
          </cell>
          <cell r="C28">
            <v>7291.4628571428584</v>
          </cell>
          <cell r="D28">
            <v>7062.9428571428571</v>
          </cell>
          <cell r="E28">
            <v>1441.3607999999999</v>
          </cell>
          <cell r="F28">
            <v>1441.3607999999999</v>
          </cell>
        </row>
        <row r="29">
          <cell r="B29" t="str">
            <v>IMP_GAS_LNG_USA</v>
          </cell>
          <cell r="D29">
            <v>3687.5253706637031</v>
          </cell>
          <cell r="E29">
            <v>7375.0507413274072</v>
          </cell>
          <cell r="F29">
            <v>9351.2779516916089</v>
          </cell>
          <cell r="G29">
            <v>12630.24381110683</v>
          </cell>
          <cell r="H29">
            <v>13936.26522562237</v>
          </cell>
          <cell r="I29">
            <v>13939.80126573612</v>
          </cell>
          <cell r="J29">
            <v>22156.290186999071</v>
          </cell>
          <cell r="K29">
            <v>7593.1314584031988</v>
          </cell>
        </row>
        <row r="30">
          <cell r="B30" t="str">
            <v>IMP_GAS_LNG_RUS</v>
          </cell>
          <cell r="E30">
            <v>11042.5803706637</v>
          </cell>
          <cell r="F30">
            <v>11042.5803706637</v>
          </cell>
        </row>
        <row r="31">
          <cell r="B31" t="str">
            <v>IMP_HH2_GLB</v>
          </cell>
          <cell r="F31">
            <v>5.292481685135126</v>
          </cell>
          <cell r="G31">
            <v>5.292481685135126</v>
          </cell>
          <cell r="H31">
            <v>423.35212223207583</v>
          </cell>
          <cell r="I31">
            <v>423.35212223207583</v>
          </cell>
          <cell r="J31">
            <v>423.35212223207583</v>
          </cell>
          <cell r="K31">
            <v>423.35212223207583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264.622728</v>
          </cell>
          <cell r="G32">
            <v>264.622728</v>
          </cell>
          <cell r="H32">
            <v>132.311364</v>
          </cell>
          <cell r="I32">
            <v>132.311364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115.05336</v>
          </cell>
          <cell r="H33">
            <v>115.05336</v>
          </cell>
          <cell r="I33">
            <v>230.10672</v>
          </cell>
          <cell r="J33">
            <v>345.16007999999999</v>
          </cell>
          <cell r="K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579.10191199999997</v>
          </cell>
          <cell r="F34">
            <v>868.6528679999999</v>
          </cell>
          <cell r="G34">
            <v>1601.543048362083</v>
          </cell>
          <cell r="H34">
            <v>1601.543048362083</v>
          </cell>
          <cell r="I34">
            <v>868.6528679999999</v>
          </cell>
          <cell r="J34">
            <v>1737.305736</v>
          </cell>
          <cell r="K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99.712912000000003</v>
          </cell>
          <cell r="F35">
            <v>149.569368</v>
          </cell>
          <cell r="G35">
            <v>299.13873599999999</v>
          </cell>
          <cell r="H35">
            <v>299.13873599999999</v>
          </cell>
          <cell r="I35">
            <v>299.13873599999999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2105.4764879999998</v>
          </cell>
          <cell r="F37">
            <v>1052.7382439999999</v>
          </cell>
          <cell r="G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11.505336</v>
          </cell>
          <cell r="H38">
            <v>5.7526679999999999</v>
          </cell>
          <cell r="I38">
            <v>5.7526679999999999</v>
          </cell>
          <cell r="J38">
            <v>17.258004</v>
          </cell>
          <cell r="K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1955.9071200000001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690.32015999999999</v>
          </cell>
          <cell r="H40">
            <v>345.16007999999999</v>
          </cell>
          <cell r="I40">
            <v>345.16007999999999</v>
          </cell>
          <cell r="J40">
            <v>1035.4802400000001</v>
          </cell>
          <cell r="K40">
            <v>345.16007999999999</v>
          </cell>
        </row>
        <row r="41">
          <cell r="B41" t="str">
            <v>EXP_COA_GLB</v>
          </cell>
          <cell r="C41">
            <v>931.79</v>
          </cell>
          <cell r="D41">
            <v>1694.191</v>
          </cell>
          <cell r="E41">
            <v>1168.644501333333</v>
          </cell>
          <cell r="F41">
            <v>405.24350133333343</v>
          </cell>
          <cell r="G41">
            <v>225.60463200000001</v>
          </cell>
          <cell r="H41">
            <v>375.19849712949321</v>
          </cell>
          <cell r="I41">
            <v>257.69608462949333</v>
          </cell>
          <cell r="J41">
            <v>108.1022195</v>
          </cell>
        </row>
        <row r="42">
          <cell r="B42" t="str">
            <v>IMP_GAS_LNG_DMY_TECH</v>
          </cell>
          <cell r="C42">
            <v>5838.9747677305131</v>
          </cell>
          <cell r="D42">
            <v>13432.10622613371</v>
          </cell>
          <cell r="E42">
            <v>24474.686596797419</v>
          </cell>
          <cell r="F42">
            <v>31441.177826876341</v>
          </cell>
          <cell r="G42">
            <v>37995.960718839742</v>
          </cell>
          <cell r="H42">
            <v>46812.187289856141</v>
          </cell>
          <cell r="I42">
            <v>55628.413860872541</v>
          </cell>
          <cell r="J42">
            <v>55628.413860872541</v>
          </cell>
          <cell r="K42">
            <v>63734.207015293003</v>
          </cell>
        </row>
        <row r="43">
          <cell r="A43" t="str">
            <v>EUR</v>
          </cell>
          <cell r="B43" t="str">
            <v>IMP_NGA_DMY_ANNUAL_TECH</v>
          </cell>
          <cell r="C43">
            <v>15174.2714</v>
          </cell>
          <cell r="D43">
            <v>31463.338</v>
          </cell>
          <cell r="E43">
            <v>31463.338</v>
          </cell>
          <cell r="F43">
            <v>40848.649595000003</v>
          </cell>
          <cell r="G43">
            <v>44717.349594999992</v>
          </cell>
          <cell r="H43">
            <v>44717.349594999992</v>
          </cell>
          <cell r="I43">
            <v>48809.664856470547</v>
          </cell>
          <cell r="J43">
            <v>48809.664856470547</v>
          </cell>
          <cell r="K43">
            <v>52316.878817565303</v>
          </cell>
        </row>
        <row r="44">
          <cell r="A44" t="str">
            <v>EUR</v>
          </cell>
          <cell r="B44" t="str">
            <v>IMP_OIL_DMY_ANNUAL_TECH</v>
          </cell>
          <cell r="C44">
            <v>37791.516000000003</v>
          </cell>
          <cell r="D44">
            <v>76792.451000000001</v>
          </cell>
          <cell r="E44">
            <v>76792.451000000001</v>
          </cell>
          <cell r="F44">
            <v>103437.304938114</v>
          </cell>
          <cell r="G44">
            <v>103437.304938114</v>
          </cell>
          <cell r="H44">
            <v>103437.304938114</v>
          </cell>
          <cell r="I44">
            <v>115842.7585510408</v>
          </cell>
          <cell r="J44">
            <v>115842.7585510408</v>
          </cell>
          <cell r="K44">
            <v>115842.7585510408</v>
          </cell>
        </row>
        <row r="45">
          <cell r="A45" t="str">
            <v>EUR</v>
          </cell>
          <cell r="B45" t="str">
            <v>IMP_HCO_DMY_ANNUAL_TECH</v>
          </cell>
          <cell r="C45">
            <v>3189.3459309432101</v>
          </cell>
          <cell r="D45">
            <v>8274.08277860001</v>
          </cell>
          <cell r="E45">
            <v>11425.499769387299</v>
          </cell>
          <cell r="F45">
            <v>14019.9530373873</v>
          </cell>
          <cell r="G45">
            <v>16363.59025774938</v>
          </cell>
          <cell r="H45">
            <v>16363.59025774938</v>
          </cell>
          <cell r="I45">
            <v>16363.59025774938</v>
          </cell>
          <cell r="J45">
            <v>16363.59025774938</v>
          </cell>
          <cell r="K45">
            <v>16363.59025774938</v>
          </cell>
        </row>
        <row r="46">
          <cell r="A46" t="str">
            <v>EUR</v>
          </cell>
          <cell r="B46" t="str">
            <v>IMP_BCO_DMY_ANNUAL_TECH</v>
          </cell>
          <cell r="C46">
            <v>2798.2450690567889</v>
          </cell>
          <cell r="D46">
            <v>4053.1338077073519</v>
          </cell>
          <cell r="E46">
            <v>4053.1338077073519</v>
          </cell>
          <cell r="F46">
            <v>4548.9083289200644</v>
          </cell>
          <cell r="G46">
            <v>5103.3587811896068</v>
          </cell>
          <cell r="H46">
            <v>5103.3587811896068</v>
          </cell>
          <cell r="I46">
            <v>5103.3587811896068</v>
          </cell>
          <cell r="J46">
            <v>5103.3587811896068</v>
          </cell>
          <cell r="K46">
            <v>5103.3587811896068</v>
          </cell>
        </row>
        <row r="47">
          <cell r="A47" t="str">
            <v>EUR</v>
          </cell>
          <cell r="B47" t="str">
            <v>IMP_EMHV_DMY_TECH</v>
          </cell>
          <cell r="C47">
            <v>21161.3</v>
          </cell>
          <cell r="D47">
            <v>42321.599999999999</v>
          </cell>
          <cell r="E47">
            <v>63481.899999999987</v>
          </cell>
          <cell r="F47">
            <v>82397.549999999988</v>
          </cell>
          <cell r="G47">
            <v>103557.85</v>
          </cell>
          <cell r="H47">
            <v>124718.15</v>
          </cell>
          <cell r="I47">
            <v>145878.45000000001</v>
          </cell>
          <cell r="J47">
            <v>167038.75</v>
          </cell>
          <cell r="K47">
            <v>188199.05</v>
          </cell>
        </row>
        <row r="48">
          <cell r="A48" t="str">
            <v>EUR</v>
          </cell>
          <cell r="B48" t="str">
            <v>IMP_WOD_DMY_TECH</v>
          </cell>
          <cell r="C48">
            <v>2265</v>
          </cell>
          <cell r="D48">
            <v>3731.3212435233158</v>
          </cell>
          <cell r="E48">
            <v>6569.0860130547226</v>
          </cell>
          <cell r="F48">
            <v>9008.1104032986259</v>
          </cell>
          <cell r="G48">
            <v>9008.1104032986259</v>
          </cell>
          <cell r="H48">
            <v>9008.1104032986259</v>
          </cell>
          <cell r="I48">
            <v>9008.1104032986259</v>
          </cell>
          <cell r="J48">
            <v>9008.1104032986259</v>
          </cell>
          <cell r="K48">
            <v>9008.1104032986259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3237.6475860066371</v>
          </cell>
          <cell r="D49">
            <v>6127.1447149503529</v>
          </cell>
          <cell r="E49">
            <v>9106.4734139444354</v>
          </cell>
          <cell r="F49">
            <v>14441.916525475701</v>
          </cell>
          <cell r="G49">
            <v>14441.916525475701</v>
          </cell>
          <cell r="H49">
            <v>16481.085081512541</v>
          </cell>
          <cell r="I49">
            <v>19214.134083038269</v>
          </cell>
          <cell r="J49">
            <v>19214.134083038269</v>
          </cell>
          <cell r="K49">
            <v>19214.134083038269</v>
          </cell>
        </row>
        <row r="50">
          <cell r="A50" t="str">
            <v>EUR</v>
          </cell>
          <cell r="B50" t="str">
            <v>IMP_HH2_DMY_TECH</v>
          </cell>
          <cell r="F50">
            <v>418.05964054694073</v>
          </cell>
          <cell r="G50">
            <v>418.05964054694073</v>
          </cell>
          <cell r="H50">
            <v>418.05964054694073</v>
          </cell>
          <cell r="I50">
            <v>418.05964054694073</v>
          </cell>
          <cell r="J50">
            <v>418.05964054694073</v>
          </cell>
          <cell r="K50">
            <v>418.05964054694073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EUR</v>
          </cell>
          <cell r="B52" t="str">
            <v>IMP_BIO_REF_ESTERFIP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</row>
        <row r="53">
          <cell r="A53" t="str">
            <v>EUR</v>
          </cell>
          <cell r="B53" t="str">
            <v>IMP_BIO_REF_ETHAMIDE</v>
          </cell>
          <cell r="C53">
            <v>110.782985194581</v>
          </cell>
          <cell r="D53">
            <v>220.56597038916189</v>
          </cell>
          <cell r="E53">
            <v>330.34895558374291</v>
          </cell>
          <cell r="F53">
            <v>330.34895558374291</v>
          </cell>
          <cell r="G53">
            <v>330.34895558374291</v>
          </cell>
          <cell r="H53">
            <v>330.34895558374291</v>
          </cell>
          <cell r="I53">
            <v>330.34895558374291</v>
          </cell>
          <cell r="J53">
            <v>329.34895558374291</v>
          </cell>
          <cell r="K53">
            <v>164.6744777918714</v>
          </cell>
        </row>
        <row r="54">
          <cell r="A54" t="str">
            <v>EUR</v>
          </cell>
          <cell r="B54" t="str">
            <v>IMP_BIO_REF_ETHSUG_LEV</v>
          </cell>
          <cell r="C54">
            <v>45.321810063930009</v>
          </cell>
          <cell r="D54">
            <v>89.643620127860004</v>
          </cell>
          <cell r="E54">
            <v>133.96543019179001</v>
          </cell>
          <cell r="F54">
            <v>133.96543019179001</v>
          </cell>
          <cell r="G54">
            <v>133.96543019179001</v>
          </cell>
          <cell r="H54">
            <v>133.96543019179001</v>
          </cell>
          <cell r="I54">
            <v>133.96543019179001</v>
          </cell>
          <cell r="J54">
            <v>132.96543019179001</v>
          </cell>
          <cell r="K54">
            <v>66.482715095895003</v>
          </cell>
        </row>
        <row r="55">
          <cell r="A55" t="str">
            <v>EUR</v>
          </cell>
          <cell r="B55" t="str">
            <v>IMP_BIO_REF_ETHSUG_OTH</v>
          </cell>
          <cell r="C55">
            <v>198.1472862952954</v>
          </cell>
          <cell r="D55">
            <v>395.2945725905908</v>
          </cell>
          <cell r="E55">
            <v>592.44185888588618</v>
          </cell>
          <cell r="F55">
            <v>592.44185888588618</v>
          </cell>
          <cell r="G55">
            <v>592.44185888588618</v>
          </cell>
          <cell r="H55">
            <v>592.44185888588618</v>
          </cell>
          <cell r="I55">
            <v>592.44185888588618</v>
          </cell>
          <cell r="J55">
            <v>591.44185888588618</v>
          </cell>
          <cell r="K55">
            <v>295.72092944294309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</row>
        <row r="58">
          <cell r="A58" t="str">
            <v>EUR</v>
          </cell>
          <cell r="B58" t="str">
            <v>IMP_BIO_REF_LGC_ETH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</row>
        <row r="59">
          <cell r="A59" t="str">
            <v>EUR</v>
          </cell>
          <cell r="B59" t="str">
            <v>IMP_BIO_REF_WAT</v>
          </cell>
          <cell r="C59">
            <v>138857.21679348859</v>
          </cell>
          <cell r="D59">
            <v>410913.8916899641</v>
          </cell>
          <cell r="E59">
            <v>539216.60276569682</v>
          </cell>
          <cell r="F59">
            <v>667033.51848898199</v>
          </cell>
          <cell r="G59">
            <v>784284.72813683609</v>
          </cell>
          <cell r="H59">
            <v>901535.93778469018</v>
          </cell>
          <cell r="I59">
            <v>1018787.147432544</v>
          </cell>
          <cell r="J59">
            <v>1018786.147432544</v>
          </cell>
          <cell r="K59">
            <v>743901.59319081786</v>
          </cell>
        </row>
        <row r="60">
          <cell r="A60" t="str">
            <v>EUR</v>
          </cell>
          <cell r="B60" t="str">
            <v>IMP_BIO_ISOBUT</v>
          </cell>
          <cell r="C60">
            <v>3652.799532905351</v>
          </cell>
          <cell r="D60">
            <v>10807.656990877809</v>
          </cell>
          <cell r="E60">
            <v>14169.13236385213</v>
          </cell>
          <cell r="F60">
            <v>17530.607736826449</v>
          </cell>
          <cell r="G60">
            <v>19831.332354682741</v>
          </cell>
          <cell r="H60">
            <v>22914.938710323411</v>
          </cell>
          <cell r="I60">
            <v>22914.938710323411</v>
          </cell>
          <cell r="J60">
            <v>25997.545065964081</v>
          </cell>
          <cell r="K60">
            <v>18768.3168040725</v>
          </cell>
        </row>
        <row r="61">
          <cell r="A61" t="str">
            <v>EUR</v>
          </cell>
          <cell r="B61" t="str">
            <v>IMP_BIO_UPS_BIO_REF_CATACHEM</v>
          </cell>
          <cell r="C61">
            <v>655.40247629663884</v>
          </cell>
          <cell r="D61">
            <v>1937.5529327653021</v>
          </cell>
          <cell r="E61">
            <v>2539.9293196023009</v>
          </cell>
          <cell r="F61">
            <v>3142.3057064393001</v>
          </cell>
          <cell r="G61">
            <v>3694.8879653701092</v>
          </cell>
          <cell r="H61">
            <v>4065.4401076926852</v>
          </cell>
          <cell r="I61">
            <v>4435.9922500152607</v>
          </cell>
          <cell r="J61">
            <v>4987.5745089460706</v>
          </cell>
          <cell r="K61">
            <v>3692.0968044150991</v>
          </cell>
        </row>
        <row r="62">
          <cell r="A62" t="str">
            <v>EUR</v>
          </cell>
          <cell r="B62" t="str">
            <v>IMP_BIO_EMHV_GLB</v>
          </cell>
          <cell r="C62">
            <v>485.30301517782272</v>
          </cell>
          <cell r="D62">
            <v>215.3025151778227</v>
          </cell>
          <cell r="E62">
            <v>369.49990000000003</v>
          </cell>
          <cell r="F62">
            <v>838.49919999999997</v>
          </cell>
          <cell r="G62">
            <v>1024.4157</v>
          </cell>
          <cell r="H62">
            <v>1197.2499</v>
          </cell>
          <cell r="I62">
            <v>1370.0860250000001</v>
          </cell>
          <cell r="J62">
            <v>2357.595624999999</v>
          </cell>
          <cell r="K62">
            <v>814.6715499999998</v>
          </cell>
        </row>
        <row r="63">
          <cell r="A63" t="str">
            <v>EUR</v>
          </cell>
          <cell r="B63" t="str">
            <v>IMP_BIO_WOD_GLB</v>
          </cell>
          <cell r="C63">
            <v>2547</v>
          </cell>
          <cell r="D63">
            <v>2264</v>
          </cell>
          <cell r="E63">
            <v>998.81067574315841</v>
          </cell>
          <cell r="F63">
            <v>3437.8350659870612</v>
          </cell>
          <cell r="G63">
            <v>2439.024390243902</v>
          </cell>
          <cell r="H63">
            <v>2837.7647695314058</v>
          </cell>
          <cell r="I63">
            <v>2837.7647695314058</v>
          </cell>
          <cell r="J63">
            <v>5.650224395647605</v>
          </cell>
          <cell r="K63">
            <v>2.825112197823803</v>
          </cell>
        </row>
        <row r="64">
          <cell r="A64" t="str">
            <v>EUR</v>
          </cell>
          <cell r="B64" t="str">
            <v>IMP_BIO_ETH_GLB</v>
          </cell>
          <cell r="C64">
            <v>264.87938482217919</v>
          </cell>
          <cell r="D64">
            <v>87.389484822179185</v>
          </cell>
          <cell r="E64">
            <v>80.441874872840245</v>
          </cell>
          <cell r="F64">
            <v>80.441874872840245</v>
          </cell>
          <cell r="G64">
            <v>144.05696401134429</v>
          </cell>
          <cell r="H64">
            <v>193.5408244645952</v>
          </cell>
          <cell r="I64">
            <v>123.2761834944458</v>
          </cell>
          <cell r="J64">
            <v>245.01182772492729</v>
          </cell>
          <cell r="K64">
            <v>85.609752341866198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6380.9911644662752</v>
          </cell>
          <cell r="I66">
            <v>6380.9911644662752</v>
          </cell>
          <cell r="J66">
            <v>6380.9911644662752</v>
          </cell>
          <cell r="K66">
            <v>13268.044461572919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29.259999999999991</v>
          </cell>
          <cell r="F2">
            <v>18.385834895999999</v>
          </cell>
          <cell r="G2">
            <v>24.427312560000001</v>
          </cell>
          <cell r="H2">
            <v>16.947730224000001</v>
          </cell>
          <cell r="I2">
            <v>1.13734768016832</v>
          </cell>
          <cell r="K2">
            <v>43.014220992000013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44.480877165473842</v>
          </cell>
          <cell r="G3">
            <v>69.856749648000005</v>
          </cell>
          <cell r="H3">
            <v>48.121268054399998</v>
          </cell>
          <cell r="I3">
            <v>14.6343817152</v>
          </cell>
          <cell r="K3">
            <v>79.47497864108017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59.32441944</v>
          </cell>
          <cell r="G5">
            <v>45.546656400000003</v>
          </cell>
          <cell r="H5">
            <v>22.785863760000002</v>
          </cell>
          <cell r="I5">
            <v>0.95238720000000077</v>
          </cell>
          <cell r="K5">
            <v>34.963332479999998</v>
          </cell>
        </row>
        <row r="6">
          <cell r="A6" t="str">
            <v>EUR</v>
          </cell>
          <cell r="B6" t="str">
            <v>IMP_ELC_CAC</v>
          </cell>
          <cell r="K6">
            <v>4.7619360000000004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  <cell r="J9">
            <v>865.98699999999997</v>
          </cell>
          <cell r="K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1162.191</v>
          </cell>
          <cell r="K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9237.1818876504421</v>
          </cell>
          <cell r="G13">
            <v>3869.2264097708348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14039.532999999999</v>
          </cell>
          <cell r="H14">
            <v>13700.82830475075</v>
          </cell>
          <cell r="I14">
            <v>10549.17905461923</v>
          </cell>
          <cell r="J14">
            <v>9702.0007496782328</v>
          </cell>
          <cell r="K14">
            <v>6773.8636129268334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  <cell r="G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  <cell r="G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1602.423</v>
          </cell>
          <cell r="H18">
            <v>1602.423</v>
          </cell>
          <cell r="I18">
            <v>1602.423</v>
          </cell>
          <cell r="J18">
            <v>1602.423</v>
          </cell>
          <cell r="K18">
            <v>1462.9951833371449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12617.258094707329</v>
          </cell>
          <cell r="G19">
            <v>7601.7831820328956</v>
          </cell>
          <cell r="H19">
            <v>4243.7015790916266</v>
          </cell>
          <cell r="I19">
            <v>2206.4685074480772</v>
          </cell>
          <cell r="J19">
            <v>978.73983508584467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14460.19899999999</v>
          </cell>
          <cell r="E21">
            <v>13473.857000000011</v>
          </cell>
          <cell r="F21">
            <v>6791.8757950000017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278.54640000000001</v>
          </cell>
          <cell r="F22">
            <v>493.78680000000003</v>
          </cell>
          <cell r="G22">
            <v>703.40000000000043</v>
          </cell>
          <cell r="H22">
            <v>703.40000000000009</v>
          </cell>
          <cell r="I22">
            <v>703.40000000000009</v>
          </cell>
          <cell r="J22">
            <v>703.40000000000009</v>
          </cell>
          <cell r="K22">
            <v>301.31987857616161</v>
          </cell>
        </row>
        <row r="23">
          <cell r="A23" t="str">
            <v>EUR</v>
          </cell>
          <cell r="B23" t="str">
            <v>IMP_GAS_PIP_MEA</v>
          </cell>
          <cell r="G23">
            <v>386.86999999999978</v>
          </cell>
          <cell r="H23">
            <v>466.00249999999983</v>
          </cell>
          <cell r="I23">
            <v>545.13499999999954</v>
          </cell>
          <cell r="J23">
            <v>610.48526147055247</v>
          </cell>
          <cell r="K23">
            <v>427.46408251858458</v>
          </cell>
        </row>
        <row r="24">
          <cell r="A24" t="str">
            <v>EUR</v>
          </cell>
          <cell r="B24" t="str">
            <v>EXP_GAS_NGA_GLB</v>
          </cell>
          <cell r="C24">
            <v>8181.3239999999987</v>
          </cell>
          <cell r="D24">
            <v>8584.5319999999992</v>
          </cell>
          <cell r="E24">
            <v>7355.0549999999976</v>
          </cell>
          <cell r="F24">
            <v>5193.8721566398317</v>
          </cell>
          <cell r="G24">
            <v>2469.6426315789481</v>
          </cell>
          <cell r="H24">
            <v>1734.0733536585369</v>
          </cell>
          <cell r="I24">
            <v>1145.6781729534521</v>
          </cell>
          <cell r="J24">
            <v>542.63640030369402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I25">
            <v>422.83993499197902</v>
          </cell>
          <cell r="J25">
            <v>457.15334328732001</v>
          </cell>
          <cell r="K25">
            <v>1938.3800279394659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978.66449999999986</v>
          </cell>
          <cell r="F26">
            <v>712.36343715960277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291.11939999999993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827.55089999999984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9.0000000000000011E-2</v>
          </cell>
          <cell r="G31">
            <v>5.2924809489219324</v>
          </cell>
          <cell r="H31">
            <v>5.2478756848636534</v>
          </cell>
          <cell r="I31">
            <v>168.9693446006909</v>
          </cell>
          <cell r="J31">
            <v>211.88556502158971</v>
          </cell>
          <cell r="K31">
            <v>418.05964189641509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115.05336</v>
          </cell>
          <cell r="J33">
            <v>115.05336</v>
          </cell>
          <cell r="K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  <cell r="G34">
            <v>868.65286800000013</v>
          </cell>
          <cell r="H34">
            <v>732.89018036208267</v>
          </cell>
          <cell r="I34">
            <v>868.65286800000013</v>
          </cell>
          <cell r="J34">
            <v>868.65286800000013</v>
          </cell>
          <cell r="K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  <cell r="G38">
            <v>5.7526680000000008</v>
          </cell>
          <cell r="H38">
            <v>5.7526680000000008</v>
          </cell>
          <cell r="I38">
            <v>5.7526680000000008</v>
          </cell>
          <cell r="J38">
            <v>5.7526680000000008</v>
          </cell>
          <cell r="K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345.16007999999999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225.60463200000001</v>
          </cell>
          <cell r="H41">
            <v>149.59386512949331</v>
          </cell>
          <cell r="I41">
            <v>108.1022195</v>
          </cell>
          <cell r="J41">
            <v>52.948025877551032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2733.7234371596019</v>
          </cell>
          <cell r="G42">
            <v>3951.835</v>
          </cell>
          <cell r="H42">
            <v>3951.835</v>
          </cell>
          <cell r="I42">
            <v>4374.6749349919801</v>
          </cell>
          <cell r="J42">
            <v>4408.9883432873212</v>
          </cell>
          <cell r="K42">
            <v>5890.2150279394646</v>
          </cell>
        </row>
        <row r="46">
          <cell r="C46">
            <v>2797.2450690567889</v>
          </cell>
          <cell r="D46">
            <v>1134.6791523432</v>
          </cell>
          <cell r="E46">
            <v>1254.888738650563</v>
          </cell>
          <cell r="F46">
            <v>495.77452121271199</v>
          </cell>
          <cell r="G46">
            <v>332.4392137966434</v>
          </cell>
          <cell r="K46">
            <v>554.45045226954232</v>
          </cell>
        </row>
        <row r="47">
          <cell r="C47">
            <v>5592.2731215018866</v>
          </cell>
          <cell r="F47">
            <v>9597.4000000000015</v>
          </cell>
          <cell r="G47">
            <v>12181.8</v>
          </cell>
          <cell r="H47">
            <v>14426.4</v>
          </cell>
          <cell r="I47">
            <v>16671</v>
          </cell>
          <cell r="J47">
            <v>18915.649999999991</v>
          </cell>
          <cell r="K47">
            <v>21160.3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517</v>
          </cell>
          <cell r="H48">
            <v>479.59682730002288</v>
          </cell>
          <cell r="K48">
            <v>2.8251121978238021</v>
          </cell>
        </row>
        <row r="49">
          <cell r="C49">
            <v>3236.6475860066371</v>
          </cell>
          <cell r="D49">
            <v>2889.4971289437171</v>
          </cell>
          <cell r="F49">
            <v>2979.328698994083</v>
          </cell>
          <cell r="G49">
            <v>5335.4431115312691</v>
          </cell>
          <cell r="H49">
            <v>2039.1685560368301</v>
          </cell>
          <cell r="I49">
            <v>1832.735572342626</v>
          </cell>
          <cell r="J49">
            <v>2733.049001525736</v>
          </cell>
          <cell r="K49">
            <v>3170.7315682172671</v>
          </cell>
        </row>
        <row r="50">
          <cell r="F50">
            <v>9.0000000000000011E-2</v>
          </cell>
          <cell r="G50">
            <v>5.2924809489209581</v>
          </cell>
          <cell r="H50">
            <v>5.2478756848636534</v>
          </cell>
          <cell r="I50">
            <v>168.96934460069099</v>
          </cell>
          <cell r="J50">
            <v>211.88556502158971</v>
          </cell>
          <cell r="K50">
            <v>418.05964189641497</v>
          </cell>
        </row>
        <row r="53">
          <cell r="E53">
            <v>109.782985194581</v>
          </cell>
        </row>
        <row r="54">
          <cell r="E54">
            <v>44.321810063930009</v>
          </cell>
        </row>
        <row r="55">
          <cell r="E55">
            <v>197.1472862952954</v>
          </cell>
        </row>
        <row r="59">
          <cell r="C59">
            <v>138856.21679348859</v>
          </cell>
          <cell r="D59">
            <v>123933.2634532673</v>
          </cell>
          <cell r="E59">
            <v>128300.9945078462</v>
          </cell>
          <cell r="F59">
            <v>127816.9157232852</v>
          </cell>
          <cell r="G59">
            <v>99366.575596813709</v>
          </cell>
          <cell r="H59">
            <v>87482.873427337225</v>
          </cell>
          <cell r="I59">
            <v>78626.641052488165</v>
          </cell>
          <cell r="J59">
            <v>117251.20964785411</v>
          </cell>
          <cell r="K59">
            <v>136028.3374482377</v>
          </cell>
        </row>
        <row r="60">
          <cell r="C60">
            <v>3651.799532905351</v>
          </cell>
          <cell r="D60">
            <v>3260.1214637726021</v>
          </cell>
          <cell r="E60">
            <v>2960.819902898299</v>
          </cell>
          <cell r="F60">
            <v>3361.475372974322</v>
          </cell>
          <cell r="G60">
            <v>2613.2558032350521</v>
          </cell>
          <cell r="H60">
            <v>2300.7246178562809</v>
          </cell>
          <cell r="I60">
            <v>2067.8132942108032</v>
          </cell>
          <cell r="J60">
            <v>3083.6063556406762</v>
          </cell>
          <cell r="K60">
            <v>3577.4287289862282</v>
          </cell>
        </row>
        <row r="61">
          <cell r="C61">
            <v>654.40247629663872</v>
          </cell>
          <cell r="D61">
            <v>584.21376630805014</v>
          </cell>
          <cell r="E61">
            <v>530.578926599375</v>
          </cell>
          <cell r="F61">
            <v>602.37638683699868</v>
          </cell>
          <cell r="G61">
            <v>468.29543993972129</v>
          </cell>
          <cell r="H61">
            <v>412.28985151984563</v>
          </cell>
          <cell r="I61">
            <v>370.55214232257578</v>
          </cell>
          <cell r="J61">
            <v>552.58225893080919</v>
          </cell>
          <cell r="K61">
            <v>641.07522823433203</v>
          </cell>
        </row>
        <row r="62">
          <cell r="C62">
            <v>215.3025151778227</v>
          </cell>
          <cell r="F62">
            <v>369.49990000000003</v>
          </cell>
          <cell r="G62">
            <v>468.99930000000001</v>
          </cell>
          <cell r="H62">
            <v>555.41639999999995</v>
          </cell>
          <cell r="I62">
            <v>641.83349999999984</v>
          </cell>
          <cell r="J62">
            <v>728.25252499999988</v>
          </cell>
          <cell r="K62">
            <v>814.67155000000002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517</v>
          </cell>
          <cell r="H63">
            <v>479.59682730002288</v>
          </cell>
          <cell r="K63">
            <v>2.825112197823803</v>
          </cell>
        </row>
        <row r="64">
          <cell r="C64">
            <v>87.389484822179185</v>
          </cell>
          <cell r="D64">
            <v>78.016422481480333</v>
          </cell>
          <cell r="F64">
            <v>80.441874872840245</v>
          </cell>
          <cell r="G64">
            <v>144.05696401134429</v>
          </cell>
          <cell r="H64">
            <v>55.057551012994402</v>
          </cell>
          <cell r="I64">
            <v>49.483860453250898</v>
          </cell>
          <cell r="J64">
            <v>73.792323041194862</v>
          </cell>
          <cell r="K64">
            <v>85.609752341866184</v>
          </cell>
        </row>
        <row r="65">
          <cell r="C65">
            <v>2771.3960000000002</v>
          </cell>
          <cell r="D65">
            <v>1176.48476011257</v>
          </cell>
          <cell r="E65">
            <v>3040.2141967495681</v>
          </cell>
          <cell r="F65">
            <v>1991.3040913675611</v>
          </cell>
          <cell r="G65">
            <v>2844.655949824763</v>
          </cell>
          <cell r="H65">
            <v>2666.66532225316</v>
          </cell>
          <cell r="I65">
            <v>2733.5177760530082</v>
          </cell>
          <cell r="J65">
            <v>2835.6548195682731</v>
          </cell>
          <cell r="K65">
            <v>2259.822571867679</v>
          </cell>
        </row>
        <row r="66">
          <cell r="C66">
            <v>126.61199999999999</v>
          </cell>
          <cell r="D66">
            <v>105.4889563119801</v>
          </cell>
          <cell r="E66">
            <v>212.06123199999999</v>
          </cell>
          <cell r="F66">
            <v>537.07309259258079</v>
          </cell>
          <cell r="G66">
            <v>930.76982431445879</v>
          </cell>
          <cell r="H66">
            <v>1148.2782097299801</v>
          </cell>
          <cell r="I66">
            <v>1527.189574274978</v>
          </cell>
          <cell r="J66">
            <v>1504.5259927787361</v>
          </cell>
          <cell r="K66">
            <v>3548.2799436662222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0.36900000000000011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5.1492973046371118</v>
          </cell>
          <cell r="F3">
            <v>26.074999999999999</v>
          </cell>
          <cell r="G3">
            <v>26.074999999999999</v>
          </cell>
          <cell r="H3">
            <v>26.07500000000001</v>
          </cell>
          <cell r="I3">
            <v>26.074999999999999</v>
          </cell>
          <cell r="J3">
            <v>26.074999999999999</v>
          </cell>
          <cell r="K3">
            <v>26.074999999999811</v>
          </cell>
        </row>
        <row r="4">
          <cell r="A4" t="str">
            <v>EUR</v>
          </cell>
          <cell r="B4" t="str">
            <v>TRA_FT_LPG</v>
          </cell>
          <cell r="C4">
            <v>229.15654743684291</v>
          </cell>
          <cell r="D4">
            <v>284.06691109139081</v>
          </cell>
          <cell r="E4">
            <v>252.4097255083492</v>
          </cell>
          <cell r="F4">
            <v>205.76536830199049</v>
          </cell>
          <cell r="G4">
            <v>284.06691109139081</v>
          </cell>
          <cell r="H4">
            <v>284.06691109139081</v>
          </cell>
          <cell r="I4">
            <v>284.06691109139081</v>
          </cell>
          <cell r="J4">
            <v>284.06691109139081</v>
          </cell>
          <cell r="K4">
            <v>284.06691109139081</v>
          </cell>
        </row>
        <row r="5">
          <cell r="A5" t="str">
            <v>EUR</v>
          </cell>
          <cell r="B5" t="str">
            <v>TRA_FT_GSL</v>
          </cell>
          <cell r="C5">
            <v>3651.221395379298</v>
          </cell>
          <cell r="D5">
            <v>3259.6053350692841</v>
          </cell>
          <cell r="E5">
            <v>2960.351158357882</v>
          </cell>
          <cell r="F5">
            <v>3360.943198346853</v>
          </cell>
          <cell r="G5">
            <v>2564.53371188042</v>
          </cell>
          <cell r="H5">
            <v>2300.3603768220428</v>
          </cell>
          <cell r="I5">
            <v>2067.4859267166439</v>
          </cell>
          <cell r="J5">
            <v>3083.118172066057</v>
          </cell>
          <cell r="K5">
            <v>3576.8623655327119</v>
          </cell>
        </row>
        <row r="6">
          <cell r="A6" t="str">
            <v>EUR</v>
          </cell>
          <cell r="B6" t="str">
            <v>TRA_FT_DST</v>
          </cell>
          <cell r="C6">
            <v>9053.4806115435476</v>
          </cell>
          <cell r="D6">
            <v>9421.3158950974339</v>
          </cell>
          <cell r="E6">
            <v>9048.0353367595835</v>
          </cell>
          <cell r="F6">
            <v>9421.3158950974321</v>
          </cell>
          <cell r="G6">
            <v>9070.8946071079772</v>
          </cell>
          <cell r="H6">
            <v>8595.3006329143736</v>
          </cell>
          <cell r="I6">
            <v>7779.4369494067669</v>
          </cell>
          <cell r="J6">
            <v>6702.3592086187682</v>
          </cell>
          <cell r="K6">
            <v>3864.2469953918639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171.60595929465771</v>
          </cell>
          <cell r="G7">
            <v>202.3492887160948</v>
          </cell>
          <cell r="H7">
            <v>225.770857130878</v>
          </cell>
          <cell r="I7">
            <v>264.6285513371833</v>
          </cell>
          <cell r="J7">
            <v>264.51247925780592</v>
          </cell>
          <cell r="K7">
            <v>125.78797069854539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398.91493120472239</v>
          </cell>
          <cell r="I8">
            <v>416.2371346060163</v>
          </cell>
          <cell r="J8">
            <v>431.83380268843842</v>
          </cell>
          <cell r="K8">
            <v>444.86047625257243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102.5820087418905</v>
          </cell>
          <cell r="H9">
            <v>102.5820087418905</v>
          </cell>
          <cell r="I9">
            <v>102.5820087418905</v>
          </cell>
          <cell r="J9">
            <v>99.365909736161981</v>
          </cell>
          <cell r="K9">
            <v>102.5820087418905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1857.8</v>
          </cell>
          <cell r="H10">
            <v>1857.8</v>
          </cell>
          <cell r="I10">
            <v>1857.8</v>
          </cell>
          <cell r="J10">
            <v>1857.8</v>
          </cell>
          <cell r="K10">
            <v>1857.8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</v>
          </cell>
          <cell r="E11">
            <v>225.51300000000009</v>
          </cell>
          <cell r="F11">
            <v>227.32705139849531</v>
          </cell>
          <cell r="G11">
            <v>275.44199999982328</v>
          </cell>
          <cell r="H11">
            <v>364.1119177371454</v>
          </cell>
          <cell r="I11">
            <v>594.2865445467055</v>
          </cell>
          <cell r="J11">
            <v>803.51840609020292</v>
          </cell>
          <cell r="K11">
            <v>1585.2042026297081</v>
          </cell>
        </row>
        <row r="12">
          <cell r="A12" t="str">
            <v>EUR</v>
          </cell>
          <cell r="B12" t="str">
            <v>TRA_FT_LNG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E16">
            <v>7.8380143696930131E-3</v>
          </cell>
          <cell r="J16">
            <v>2.0928545520493289</v>
          </cell>
          <cell r="K16">
            <v>12.332245194051509</v>
          </cell>
        </row>
        <row r="17">
          <cell r="A17" t="str">
            <v>EUR</v>
          </cell>
          <cell r="B17" t="str">
            <v>TRA_FT_AMM_ELCSYS_DT</v>
          </cell>
        </row>
        <row r="18">
          <cell r="A18" t="str">
            <v>EUR</v>
          </cell>
          <cell r="B18" t="str">
            <v>TRA_FT_AMM_INT_ELCSYS_CU</v>
          </cell>
          <cell r="E18">
            <v>7.1860816944024214E-2</v>
          </cell>
          <cell r="K18">
            <v>93.69747899159664</v>
          </cell>
        </row>
        <row r="19">
          <cell r="A19" t="str">
            <v>EUR</v>
          </cell>
          <cell r="B19" t="str">
            <v>TRA_FT_AMM_INT_ELCSYS_DT</v>
          </cell>
          <cell r="J19">
            <v>19.187675070028011</v>
          </cell>
          <cell r="K19">
            <v>19.187675070028011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2.0132435686917769</v>
          </cell>
          <cell r="F29">
            <v>0.74419769999999996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0.35324539866405491</v>
          </cell>
          <cell r="D31">
            <v>0.45356322756703388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0.36399999999999999</v>
          </cell>
          <cell r="D41">
            <v>0.182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127.5641899241047</v>
          </cell>
          <cell r="D54">
            <v>527.94569397033013</v>
          </cell>
          <cell r="E54">
            <v>971.56848717990783</v>
          </cell>
          <cell r="F54">
            <v>1094.791068801776</v>
          </cell>
          <cell r="G54">
            <v>694.40956475555095</v>
          </cell>
          <cell r="H54">
            <v>405.11007457743062</v>
          </cell>
          <cell r="I54">
            <v>154.32330303145821</v>
          </cell>
          <cell r="J54">
            <v>739.19986602430333</v>
          </cell>
          <cell r="K54">
            <v>1343.0564879737319</v>
          </cell>
        </row>
        <row r="55">
          <cell r="A55" t="str">
            <v>EUR</v>
          </cell>
          <cell r="B55" t="str">
            <v>TRA_ROA_CAR_DST_NEW</v>
          </cell>
          <cell r="C55">
            <v>99.331010075895179</v>
          </cell>
          <cell r="D55">
            <v>267.72659442967029</v>
          </cell>
          <cell r="E55">
            <v>369.75915416203168</v>
          </cell>
          <cell r="F55">
            <v>306.03924133160172</v>
          </cell>
          <cell r="G55">
            <v>421.19336463721032</v>
          </cell>
          <cell r="H55">
            <v>319.16080490484939</v>
          </cell>
          <cell r="I55">
            <v>280.97922125025332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76.226551299846989</v>
          </cell>
          <cell r="H56">
            <v>101.52581675332139</v>
          </cell>
          <cell r="I56">
            <v>101.1285696971227</v>
          </cell>
          <cell r="J56">
            <v>98.85621295135482</v>
          </cell>
          <cell r="K56">
            <v>96.804400474198061</v>
          </cell>
        </row>
        <row r="57">
          <cell r="A57" t="str">
            <v>EUR</v>
          </cell>
          <cell r="B57" t="str">
            <v>TRA_ROA_CAR_NGA_NEW</v>
          </cell>
          <cell r="J57">
            <v>9.4508837500000009</v>
          </cell>
          <cell r="K57">
            <v>9.4508837499999334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297.00000000000011</v>
          </cell>
          <cell r="H59">
            <v>694.00000000000011</v>
          </cell>
          <cell r="I59">
            <v>1009.472190698079</v>
          </cell>
          <cell r="J59">
            <v>762.87219069807691</v>
          </cell>
          <cell r="K59">
            <v>182.93609534903931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1.3</v>
          </cell>
          <cell r="G60">
            <v>40.238201099011228</v>
          </cell>
          <cell r="H60">
            <v>40.238201099011228</v>
          </cell>
          <cell r="I60">
            <v>40.238201099011228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20.640999999999948</v>
          </cell>
          <cell r="D62">
            <v>30.878670799999949</v>
          </cell>
          <cell r="E62">
            <v>40.199907038120983</v>
          </cell>
          <cell r="F62">
            <v>43.050472431863199</v>
          </cell>
          <cell r="G62">
            <v>42.508239394042263</v>
          </cell>
          <cell r="H62">
            <v>32.270568594041407</v>
          </cell>
          <cell r="I62">
            <v>22.94933235592022</v>
          </cell>
          <cell r="J62">
            <v>20.098766962178431</v>
          </cell>
        </row>
        <row r="63">
          <cell r="A63" t="str">
            <v>EUR</v>
          </cell>
          <cell r="B63" t="str">
            <v>TRA_ROA_BUS_LPG_NEW</v>
          </cell>
          <cell r="C63">
            <v>1.2520000000000009</v>
          </cell>
          <cell r="D63">
            <v>1.4827999999999999</v>
          </cell>
          <cell r="E63">
            <v>1.482799999999997</v>
          </cell>
          <cell r="F63">
            <v>0.93600000000000005</v>
          </cell>
          <cell r="G63">
            <v>0.23079999999999909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19.692236772230601</v>
          </cell>
          <cell r="J66">
            <v>24.705742634895909</v>
          </cell>
          <cell r="K66">
            <v>50.064803250782397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4.8199999999999996E-3</v>
          </cell>
          <cell r="F67">
            <v>0.187</v>
          </cell>
          <cell r="G67">
            <v>1.1599999999999999</v>
          </cell>
          <cell r="H67">
            <v>5.1527295838511202</v>
          </cell>
          <cell r="I67">
            <v>4.9705495838511231</v>
          </cell>
          <cell r="J67">
            <v>3.9927295838508789</v>
          </cell>
        </row>
        <row r="68">
          <cell r="A68" t="str">
            <v>EUR</v>
          </cell>
          <cell r="B68" t="str">
            <v>TRA_ROA_BUS_FCE_NEW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216.21599638865689</v>
          </cell>
          <cell r="G69">
            <v>223.0323407693962</v>
          </cell>
          <cell r="H69">
            <v>229.66845164630891</v>
          </cell>
          <cell r="I69">
            <v>227.54301893779089</v>
          </cell>
          <cell r="J69">
            <v>211.87554246620161</v>
          </cell>
          <cell r="K69">
            <v>127.0865620330808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2.8300500000000062E-2</v>
          </cell>
        </row>
        <row r="71">
          <cell r="A71" t="str">
            <v>EUR</v>
          </cell>
          <cell r="B71" t="str">
            <v>TRA_ROA_HTR_NGA_NEW</v>
          </cell>
          <cell r="F71">
            <v>0.96216749999999984</v>
          </cell>
          <cell r="G71">
            <v>0.96216749999999984</v>
          </cell>
          <cell r="H71">
            <v>0.96216749999999984</v>
          </cell>
          <cell r="I71">
            <v>0.96216749999999984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4.4013224817742458</v>
          </cell>
          <cell r="K73">
            <v>59.199999999999982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183.93802522750701</v>
          </cell>
          <cell r="H77">
            <v>189.28994782406079</v>
          </cell>
          <cell r="I77">
            <v>193.617264570777</v>
          </cell>
          <cell r="J77">
            <v>207.15900615344501</v>
          </cell>
          <cell r="K77">
            <v>210.51168217515669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9.69</v>
          </cell>
          <cell r="I80">
            <v>9.69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</row>
        <row r="83">
          <cell r="A83" t="str">
            <v>EUR</v>
          </cell>
          <cell r="B83" t="str">
            <v>TRA_ROA_LCV_FCE_NEW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96.03227025073933</v>
          </cell>
          <cell r="E84">
            <v>165.52377800491831</v>
          </cell>
          <cell r="F84">
            <v>179.18273633008371</v>
          </cell>
          <cell r="G84">
            <v>183.32065370867579</v>
          </cell>
          <cell r="H84">
            <v>180.63176851530091</v>
          </cell>
          <cell r="I84">
            <v>131.15841082019429</v>
          </cell>
          <cell r="J84">
            <v>117.49945249502881</v>
          </cell>
          <cell r="K84">
            <v>24.709587587754591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1.475195</v>
          </cell>
          <cell r="F85">
            <v>1.475195</v>
          </cell>
          <cell r="G85">
            <v>1.475195</v>
          </cell>
        </row>
        <row r="86">
          <cell r="A86" t="str">
            <v>EUR</v>
          </cell>
          <cell r="B86" t="str">
            <v>TRA_ROA_MTR_NGA_NEW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46.077683700547553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G89">
            <v>1.01</v>
          </cell>
          <cell r="H89">
            <v>6.2600000000000016</v>
          </cell>
          <cell r="I89">
            <v>36.899999999999977</v>
          </cell>
          <cell r="J89">
            <v>35.889999999999993</v>
          </cell>
          <cell r="K89">
            <v>75.985738861578142</v>
          </cell>
        </row>
        <row r="90">
          <cell r="A90" t="str">
            <v>EUR</v>
          </cell>
          <cell r="B90" t="str">
            <v>TRA_ROA_MTR_FCE_NEW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26.935109745906949</v>
          </cell>
          <cell r="K91">
            <v>27.634780012189299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11.33362728492591</v>
          </cell>
          <cell r="K96">
            <v>11.676745528056831</v>
          </cell>
        </row>
        <row r="97">
          <cell r="A97" t="str">
            <v>EUR</v>
          </cell>
          <cell r="B97" t="str">
            <v>TRA_ROA_3WH_ELC_NEW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8.5970299324210964E-2</v>
          </cell>
          <cell r="D100">
            <v>0.96730770845936831</v>
          </cell>
          <cell r="E100">
            <v>1.9002184121509389</v>
          </cell>
          <cell r="F100">
            <v>3.5731239559755479</v>
          </cell>
          <cell r="G100">
            <v>4.0641918842486104</v>
          </cell>
          <cell r="H100">
            <v>4.5609144184214747</v>
          </cell>
          <cell r="I100">
            <v>4.6666539280100974</v>
          </cell>
          <cell r="J100">
            <v>4.7828123187949894</v>
          </cell>
          <cell r="K100">
            <v>4.9070513362057273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0.36420339133594298</v>
          </cell>
          <cell r="D103">
            <v>0.30934355209989223</v>
          </cell>
          <cell r="E103">
            <v>0.49905334202801738</v>
          </cell>
          <cell r="F103">
            <v>0.66099832784534074</v>
          </cell>
          <cell r="G103">
            <v>0.75996843971974015</v>
          </cell>
          <cell r="H103">
            <v>0.85558484726806627</v>
          </cell>
          <cell r="I103">
            <v>0.87419168015905291</v>
          </cell>
          <cell r="J103">
            <v>0.89075360898535361</v>
          </cell>
          <cell r="K103">
            <v>0.90516962845537496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7.8392597159007607E-2</v>
          </cell>
          <cell r="F105">
            <v>0.13002071540814611</v>
          </cell>
          <cell r="G105">
            <v>0.15921983258576999</v>
          </cell>
          <cell r="H105">
            <v>0.1871080287570491</v>
          </cell>
          <cell r="I105">
            <v>0.19275126272463519</v>
          </cell>
          <cell r="J105">
            <v>0.19275126272463519</v>
          </cell>
          <cell r="K105">
            <v>0.13631819010742521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7.5729214443579732E-2</v>
          </cell>
          <cell r="E106">
            <v>0.1265446150312389</v>
          </cell>
          <cell r="F106">
            <v>0.13672209514877071</v>
          </cell>
          <cell r="G106">
            <v>0.1468875752663025</v>
          </cell>
          <cell r="H106">
            <v>0.15705305538383429</v>
          </cell>
          <cell r="I106">
            <v>0.15705305538383441</v>
          </cell>
          <cell r="J106">
            <v>0.15212920780606401</v>
          </cell>
          <cell r="K106">
            <v>0.15705305538383441</v>
          </cell>
        </row>
        <row r="107">
          <cell r="A107" t="str">
            <v>EUR</v>
          </cell>
          <cell r="B107" t="str">
            <v>TRA_NAV_DOM_LNG_NEW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J111">
            <v>5.77E-3</v>
          </cell>
          <cell r="K111">
            <v>3.4000000000000009E-2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2.2037226856335759E-2</v>
          </cell>
          <cell r="G112">
            <v>3.4129746516504182E-2</v>
          </cell>
          <cell r="H112">
            <v>4.4770360969053111E-2</v>
          </cell>
          <cell r="I112">
            <v>5.2475841730163453E-2</v>
          </cell>
          <cell r="J112">
            <v>5.2452824636822909E-2</v>
          </cell>
          <cell r="K112">
            <v>2.4943754589521552E-2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0.33360794290598311</v>
          </cell>
          <cell r="H113">
            <v>0.36840174000000009</v>
          </cell>
          <cell r="I113">
            <v>0.36840174000000009</v>
          </cell>
          <cell r="J113">
            <v>0.36840174000000009</v>
          </cell>
          <cell r="K113">
            <v>0.36840174000000009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</row>
        <row r="118">
          <cell r="A118" t="str">
            <v>EUR</v>
          </cell>
          <cell r="B118" t="str">
            <v>TRA_NAV_INT_AMM_FCE_NEW</v>
          </cell>
          <cell r="J118">
            <v>6.8500000000000002E-3</v>
          </cell>
          <cell r="K118">
            <v>4.0300000000000002E-2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3.000000014253601E-3</v>
          </cell>
          <cell r="F14">
            <v>194.50559999998569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501.26799999999992</v>
          </cell>
          <cell r="J17">
            <v>360.76031204926329</v>
          </cell>
          <cell r="K17">
            <v>58.519807333473793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1630.2429999999999</v>
          </cell>
          <cell r="G19">
            <v>3557.1449999999991</v>
          </cell>
          <cell r="H19">
            <v>1929.070999999999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1573.527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962.76100000000042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735.28499999999997</v>
          </cell>
          <cell r="I21">
            <v>735.28499999999997</v>
          </cell>
          <cell r="J21">
            <v>735.28499999999997</v>
          </cell>
          <cell r="K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58.990000000000009</v>
          </cell>
          <cell r="I22">
            <v>980.38100000000009</v>
          </cell>
          <cell r="J22">
            <v>980.38100000000009</v>
          </cell>
          <cell r="K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298.95099999999991</v>
          </cell>
          <cell r="J23">
            <v>735.28499999999997</v>
          </cell>
          <cell r="K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1771.624</v>
          </cell>
          <cell r="I27">
            <v>1594.461</v>
          </cell>
          <cell r="J27">
            <v>1435.0150000000001</v>
          </cell>
          <cell r="K27">
            <v>1291.5139999999999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J29">
            <v>125.6691999999985</v>
          </cell>
        </row>
        <row r="30">
          <cell r="A30" t="str">
            <v>EUR</v>
          </cell>
          <cell r="B30" t="str">
            <v>UPS_DIS_HCO</v>
          </cell>
          <cell r="J30">
            <v>363.15280000000149</v>
          </cell>
          <cell r="K30">
            <v>391.05799999999988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2123.369999999999</v>
          </cell>
          <cell r="E31">
            <v>2231.010000000002</v>
          </cell>
          <cell r="F31">
            <v>2284.910204596446</v>
          </cell>
          <cell r="G31">
            <v>2296.8671251624578</v>
          </cell>
          <cell r="H31">
            <v>2115.4358109766072</v>
          </cell>
          <cell r="I31">
            <v>1678.421574331353</v>
          </cell>
          <cell r="J31">
            <v>1350.1639138902381</v>
          </cell>
          <cell r="K31">
            <v>1323.5024806067261</v>
          </cell>
        </row>
        <row r="32">
          <cell r="A32" t="str">
            <v>EUR</v>
          </cell>
          <cell r="B32" t="str">
            <v>UPS_GEO_POT</v>
          </cell>
          <cell r="C32">
            <v>226.50834135578521</v>
          </cell>
          <cell r="D32">
            <v>269.37921742804861</v>
          </cell>
          <cell r="E32">
            <v>277.11827931687708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361.68</v>
          </cell>
          <cell r="E33">
            <v>583.67999999999984</v>
          </cell>
          <cell r="F33">
            <v>1437.654506761306</v>
          </cell>
          <cell r="G33">
            <v>2091.357408835795</v>
          </cell>
          <cell r="H33">
            <v>2679.841152678322</v>
          </cell>
          <cell r="I33">
            <v>2650.9212931758761</v>
          </cell>
          <cell r="J33">
            <v>2668.3402774499968</v>
          </cell>
          <cell r="K33">
            <v>2811.1428776028761</v>
          </cell>
        </row>
        <row r="34">
          <cell r="A34" t="str">
            <v>EUR</v>
          </cell>
          <cell r="B34" t="str">
            <v>UPS_SOL_TH_POT</v>
          </cell>
          <cell r="C34">
            <v>264.5466586442148</v>
          </cell>
          <cell r="D34">
            <v>592.10278257195102</v>
          </cell>
          <cell r="E34">
            <v>875.25072068312363</v>
          </cell>
          <cell r="F34">
            <v>896.57771949462199</v>
          </cell>
          <cell r="G34">
            <v>896.42522340533628</v>
          </cell>
          <cell r="H34">
            <v>895.52711713026008</v>
          </cell>
          <cell r="I34">
            <v>893.69430722319328</v>
          </cell>
          <cell r="J34">
            <v>893.69430722319339</v>
          </cell>
          <cell r="K34">
            <v>893.69430722319305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20.130000000000109</v>
          </cell>
          <cell r="E35">
            <v>20.459999999999351</v>
          </cell>
          <cell r="F35">
            <v>17.676521466109389</v>
          </cell>
          <cell r="G35">
            <v>17.73680208270763</v>
          </cell>
          <cell r="H35">
            <v>14.20973562607537</v>
          </cell>
          <cell r="I35">
            <v>7.3284505743366877</v>
          </cell>
          <cell r="J35">
            <v>7.3284505743356521</v>
          </cell>
          <cell r="K35">
            <v>8.0120361599998302E-2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7.7945639040000021</v>
          </cell>
          <cell r="G36">
            <v>0.80025753600000094</v>
          </cell>
          <cell r="H36">
            <v>0.61558272000000069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550.07999999999993</v>
          </cell>
          <cell r="D38">
            <v>983.02</v>
          </cell>
          <cell r="E38">
            <v>1530.69</v>
          </cell>
          <cell r="F38">
            <v>2474.0589057391599</v>
          </cell>
          <cell r="G38">
            <v>3013.0550694859112</v>
          </cell>
          <cell r="H38">
            <v>3183.2802710099832</v>
          </cell>
          <cell r="I38">
            <v>3237.3725138004679</v>
          </cell>
          <cell r="J38">
            <v>3293.576792190926</v>
          </cell>
          <cell r="K38">
            <v>3427.645740806161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259.56999999999988</v>
          </cell>
          <cell r="F39">
            <v>932.18578042914635</v>
          </cell>
          <cell r="G39">
            <v>2126.4672336735289</v>
          </cell>
          <cell r="H39">
            <v>2285.6048934115038</v>
          </cell>
          <cell r="I39">
            <v>3803.8473148491421</v>
          </cell>
          <cell r="J39">
            <v>4683.9216370501254</v>
          </cell>
          <cell r="K39">
            <v>5339.7350878501811</v>
          </cell>
        </row>
        <row r="40">
          <cell r="A40" t="str">
            <v>EUR</v>
          </cell>
          <cell r="B40" t="str">
            <v>UPS_BIO_RPS_POT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66.217968273837911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742.85000000000014</v>
          </cell>
          <cell r="G42">
            <v>249.92808262166329</v>
          </cell>
          <cell r="H42">
            <v>52.336599999999997</v>
          </cell>
          <cell r="I42">
            <v>221.0115783811757</v>
          </cell>
        </row>
        <row r="43">
          <cell r="A43" t="str">
            <v>EUR</v>
          </cell>
          <cell r="B43" t="str">
            <v>UPS_BIO_CRP_GRS_POT</v>
          </cell>
          <cell r="D43">
            <v>762.77657751852098</v>
          </cell>
          <cell r="E43">
            <v>1294.6160317261611</v>
          </cell>
          <cell r="F43">
            <v>934.14635887535792</v>
          </cell>
          <cell r="G43">
            <v>596.73004817312903</v>
          </cell>
          <cell r="H43">
            <v>654.20047633569766</v>
          </cell>
          <cell r="I43">
            <v>64.785565896228036</v>
          </cell>
          <cell r="J43">
            <v>198.93363362559941</v>
          </cell>
          <cell r="K43">
            <v>5.3691101606161692E-7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93.949999999999989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174.99999999999989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943.9</v>
          </cell>
          <cell r="J51">
            <v>923.14999999999986</v>
          </cell>
          <cell r="K51">
            <v>902.4000000000002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</v>
          </cell>
          <cell r="D53">
            <v>447.65</v>
          </cell>
          <cell r="E53">
            <v>470.99999999999989</v>
          </cell>
          <cell r="F53">
            <v>518</v>
          </cell>
          <cell r="G53">
            <v>565.00000000000011</v>
          </cell>
          <cell r="H53">
            <v>610.15000000000009</v>
          </cell>
          <cell r="I53">
            <v>655.29999999999995</v>
          </cell>
          <cell r="J53">
            <v>707.0999999999998</v>
          </cell>
          <cell r="K53">
            <v>758.90000000000009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I54">
            <v>1.2282927574946569</v>
          </cell>
          <cell r="J54">
            <v>48.3</v>
          </cell>
          <cell r="K54">
            <v>53.600000000000009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</v>
          </cell>
          <cell r="F56">
            <v>71.40000000000002</v>
          </cell>
        </row>
        <row r="57">
          <cell r="A57" t="str">
            <v>EUR</v>
          </cell>
          <cell r="B57" t="str">
            <v>UPS_BIO_BLD_RAGOIL</v>
          </cell>
        </row>
        <row r="58">
          <cell r="A58" t="str">
            <v>EUR</v>
          </cell>
          <cell r="B58" t="str">
            <v>UPS_BIO_BLD_STC</v>
          </cell>
          <cell r="E58">
            <v>3894.940893867145</v>
          </cell>
        </row>
        <row r="59">
          <cell r="A59" t="str">
            <v>EUR</v>
          </cell>
          <cell r="B59" t="str">
            <v>UPS_BIO_BLD_SUG</v>
          </cell>
          <cell r="E59">
            <v>16251.330356774341</v>
          </cell>
        </row>
        <row r="60">
          <cell r="A60" t="str">
            <v>EUR</v>
          </cell>
          <cell r="B60" t="str">
            <v>UPS_BIO_BLD_LGC</v>
          </cell>
        </row>
        <row r="61">
          <cell r="A61" t="str">
            <v>EUR</v>
          </cell>
          <cell r="B61" t="str">
            <v>HH2_DEL_BIO_REF_C_NEW</v>
          </cell>
        </row>
        <row r="62">
          <cell r="A62" t="str">
            <v>EUR</v>
          </cell>
          <cell r="B62" t="str">
            <v>UPS_PJ2kt_GSL</v>
          </cell>
          <cell r="C62">
            <v>79338.637362971713</v>
          </cell>
          <cell r="D62">
            <v>70847.722302998474</v>
          </cell>
          <cell r="E62">
            <v>64377.483270353063</v>
          </cell>
          <cell r="F62">
            <v>73063.884161479262</v>
          </cell>
          <cell r="G62">
            <v>53818.630075099383</v>
          </cell>
          <cell r="H62">
            <v>50024.022374307737</v>
          </cell>
          <cell r="I62">
            <v>45005.819910529972</v>
          </cell>
          <cell r="J62">
            <v>67041.044552579289</v>
          </cell>
          <cell r="K62">
            <v>77753.351363005713</v>
          </cell>
        </row>
        <row r="63">
          <cell r="A63" t="str">
            <v>EUR</v>
          </cell>
          <cell r="B63" t="str">
            <v>UPS_PJ2kt_DST</v>
          </cell>
          <cell r="C63">
            <v>284284.53482644039</v>
          </cell>
          <cell r="D63">
            <v>282539.39578026411</v>
          </cell>
          <cell r="E63">
            <v>268915.48976596177</v>
          </cell>
          <cell r="F63">
            <v>279636.58351530909</v>
          </cell>
          <cell r="G63">
            <v>275324.73567044851</v>
          </cell>
          <cell r="H63">
            <v>251528.23595871971</v>
          </cell>
          <cell r="I63">
            <v>232077.30670380269</v>
          </cell>
          <cell r="J63">
            <v>209643.2572407283</v>
          </cell>
          <cell r="K63">
            <v>140444.30289211191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8880.1153930794371</v>
          </cell>
          <cell r="H64">
            <v>9277.0914233656385</v>
          </cell>
          <cell r="I64">
            <v>9679.9333629306129</v>
          </cell>
          <cell r="J64">
            <v>10042.64657414973</v>
          </cell>
          <cell r="K64">
            <v>10345.592470990059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</row>
        <row r="67">
          <cell r="A67" t="str">
            <v>EUR</v>
          </cell>
          <cell r="B67" t="str">
            <v>UPS_BIO_REF_GEN1_TRANSESTER_EXS</v>
          </cell>
        </row>
        <row r="68">
          <cell r="A68" t="str">
            <v>EUR</v>
          </cell>
          <cell r="B68" t="str">
            <v>UPS_BIO_REF_GEN1_ETHAMIDE_EXS</v>
          </cell>
          <cell r="E68">
            <v>1340.5843076565991</v>
          </cell>
        </row>
        <row r="69">
          <cell r="A69" t="str">
            <v>EUR</v>
          </cell>
          <cell r="B69" t="str">
            <v>UPS_BIO_REF_GEN1_ETHSUG_EXS</v>
          </cell>
          <cell r="E69">
            <v>1283.6371220701039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6544.0247629663872</v>
          </cell>
          <cell r="D70">
            <v>5842.1376630805034</v>
          </cell>
          <cell r="E70">
            <v>5305.7892659937525</v>
          </cell>
          <cell r="F70">
            <v>6023.7638683699861</v>
          </cell>
          <cell r="G70">
            <v>4682.954399397212</v>
          </cell>
          <cell r="H70">
            <v>4122.8985151984543</v>
          </cell>
          <cell r="I70">
            <v>3705.5214232257572</v>
          </cell>
          <cell r="J70">
            <v>5525.8225893080926</v>
          </cell>
          <cell r="K70">
            <v>6410.7522823433183</v>
          </cell>
        </row>
        <row r="71">
          <cell r="A71" t="str">
            <v>EUR</v>
          </cell>
          <cell r="B71" t="str">
            <v>UPS_BIO_REF_GEN1_HVO_NEW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</row>
        <row r="79">
          <cell r="A79" t="str">
            <v>EUR</v>
          </cell>
          <cell r="B79" t="str">
            <v>UPS_AGG_OIL_RPP</v>
          </cell>
          <cell r="C79">
            <v>521.13405100247235</v>
          </cell>
          <cell r="D79">
            <v>500.48965532959602</v>
          </cell>
          <cell r="E79">
            <v>488.92868146441691</v>
          </cell>
          <cell r="F79">
            <v>490.66127870176598</v>
          </cell>
          <cell r="G79">
            <v>466.27488825333808</v>
          </cell>
          <cell r="H79">
            <v>432.15097243763148</v>
          </cell>
          <cell r="I79">
            <v>403.84819641292501</v>
          </cell>
          <cell r="J79">
            <v>403.87097263939978</v>
          </cell>
          <cell r="K79">
            <v>351.89134654089622</v>
          </cell>
        </row>
        <row r="80">
          <cell r="A80" t="str">
            <v>EUR</v>
          </cell>
          <cell r="B80" t="str">
            <v>UPS_AGG_OIL_RPG</v>
          </cell>
          <cell r="C80">
            <v>1065.5014835529551</v>
          </cell>
          <cell r="D80">
            <v>1055.0905447764901</v>
          </cell>
          <cell r="E80">
            <v>1014.349659001499</v>
          </cell>
          <cell r="F80">
            <v>811.60121124265459</v>
          </cell>
          <cell r="G80">
            <v>776.7720497351695</v>
          </cell>
          <cell r="H80">
            <v>719.14374521238199</v>
          </cell>
          <cell r="I80">
            <v>671.383615235094</v>
          </cell>
          <cell r="J80">
            <v>671.38361523509377</v>
          </cell>
          <cell r="K80">
            <v>585.19807333455719</v>
          </cell>
        </row>
        <row r="81">
          <cell r="A81" t="str">
            <v>EUR</v>
          </cell>
          <cell r="B81" t="str">
            <v>UPS_FT_ELC</v>
          </cell>
          <cell r="C81">
            <v>220.163613119269</v>
          </cell>
          <cell r="D81">
            <v>220.163613119269</v>
          </cell>
          <cell r="E81">
            <v>220.163613119269</v>
          </cell>
          <cell r="F81">
            <v>174.3148823675526</v>
          </cell>
          <cell r="G81">
            <v>158.3374382434846</v>
          </cell>
          <cell r="H81">
            <v>146.3749621507518</v>
          </cell>
          <cell r="I81">
            <v>136.641918760896</v>
          </cell>
          <cell r="J81">
            <v>134.81323705612201</v>
          </cell>
          <cell r="K81">
            <v>117.9482383183805</v>
          </cell>
        </row>
        <row r="82">
          <cell r="A82" t="str">
            <v>EUR</v>
          </cell>
          <cell r="B82" t="str">
            <v>UPS_CONV_STM_EXS</v>
          </cell>
          <cell r="C82">
            <v>184.2051985399024</v>
          </cell>
          <cell r="D82">
            <v>176.36820047630479</v>
          </cell>
          <cell r="E82">
            <v>163.77450801101679</v>
          </cell>
          <cell r="F82">
            <v>170.11908309089071</v>
          </cell>
          <cell r="G82">
            <v>162.25568969858759</v>
          </cell>
          <cell r="H82">
            <v>149.72302610247371</v>
          </cell>
          <cell r="I82">
            <v>140.23851477362649</v>
          </cell>
          <cell r="J82">
            <v>139.1631335945288</v>
          </cell>
          <cell r="K82">
            <v>121.21053993388399</v>
          </cell>
        </row>
        <row r="83">
          <cell r="A83" t="str">
            <v>EUR</v>
          </cell>
          <cell r="B83" t="str">
            <v>UPS_PRI_HFO_1_EXS</v>
          </cell>
          <cell r="C83">
            <v>4483.5885250000001</v>
          </cell>
          <cell r="D83">
            <v>2524.605231</v>
          </cell>
          <cell r="E83">
            <v>1572.7250700000041</v>
          </cell>
          <cell r="F83">
            <v>6649.5066740000011</v>
          </cell>
          <cell r="G83">
            <v>8167.0289440000006</v>
          </cell>
          <cell r="H83">
            <v>11464.19096699999</v>
          </cell>
          <cell r="I83">
            <v>7297.902552999999</v>
          </cell>
        </row>
        <row r="84">
          <cell r="A84" t="str">
            <v>EUR</v>
          </cell>
          <cell r="B84" t="str">
            <v>UPS_PRI_HFO_2_EXS</v>
          </cell>
          <cell r="C84">
            <v>31240.179912362739</v>
          </cell>
          <cell r="D84">
            <v>31156.68089244088</v>
          </cell>
          <cell r="E84">
            <v>28328.75296222372</v>
          </cell>
          <cell r="F84">
            <v>23788.388584630062</v>
          </cell>
          <cell r="G84">
            <v>20782.549543295481</v>
          </cell>
          <cell r="H84">
            <v>15323.25757728493</v>
          </cell>
          <cell r="I84">
            <v>17689.427524194529</v>
          </cell>
          <cell r="J84">
            <v>24971.519071867409</v>
          </cell>
          <cell r="K84">
            <v>21782.864444053092</v>
          </cell>
        </row>
        <row r="85">
          <cell r="A85" t="str">
            <v>EUR</v>
          </cell>
          <cell r="B85" t="str">
            <v>UPS_PRI_HFO_3_EXS</v>
          </cell>
          <cell r="C85">
            <v>3.6039000000000002E-2</v>
          </cell>
          <cell r="D85">
            <v>0.107748</v>
          </cell>
          <cell r="E85">
            <v>5.5350000002944467E-2</v>
          </cell>
          <cell r="F85">
            <v>5.1413999999999987E-2</v>
          </cell>
          <cell r="G85">
            <v>4.2188999999999997E-2</v>
          </cell>
          <cell r="H85">
            <v>8.8191000000000019E-2</v>
          </cell>
          <cell r="I85">
            <v>1.8572999999999999E-2</v>
          </cell>
        </row>
        <row r="86">
          <cell r="A86" t="str">
            <v>EUR</v>
          </cell>
          <cell r="B86" t="str">
            <v>UPS_PRI_HOIL_EXS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27217.96663054077</v>
          </cell>
          <cell r="D88">
            <v>25661.853990650809</v>
          </cell>
          <cell r="E88">
            <v>22781.978283916251</v>
          </cell>
          <cell r="F88">
            <v>23190.76895893284</v>
          </cell>
          <cell r="G88">
            <v>22058.698960302048</v>
          </cell>
          <cell r="H88">
            <v>20409.536732123132</v>
          </cell>
          <cell r="I88">
            <v>19037.965870253371</v>
          </cell>
          <cell r="J88">
            <v>19025.905248050061</v>
          </cell>
          <cell r="K88">
            <v>16597.856484450542</v>
          </cell>
        </row>
        <row r="89">
          <cell r="A89" t="str">
            <v>EUR</v>
          </cell>
          <cell r="B89" t="str">
            <v>UPS_PRI_MIX_OIL_UHV_EXS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10298.47182867089</v>
          </cell>
          <cell r="D90">
            <v>9493.8419502218385</v>
          </cell>
          <cell r="E90">
            <v>8827.3320250600664</v>
          </cell>
          <cell r="F90">
            <v>3750.1393523859429</v>
          </cell>
          <cell r="G90">
            <v>214.4946349602908</v>
          </cell>
          <cell r="H90">
            <v>673.63262935905698</v>
          </cell>
          <cell r="I90">
            <v>1031.6688373077609</v>
          </cell>
          <cell r="J90">
            <v>1054.750265221589</v>
          </cell>
          <cell r="K90">
            <v>782.85407409167419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1698.9420606060601</v>
          </cell>
          <cell r="E92">
            <v>1446.5609696969691</v>
          </cell>
          <cell r="F92">
            <v>1156.0812108980831</v>
          </cell>
          <cell r="G92">
            <v>706.31720815338053</v>
          </cell>
          <cell r="H92">
            <v>710.72168009091058</v>
          </cell>
          <cell r="I92">
            <v>591.91313824419774</v>
          </cell>
          <cell r="J92">
            <v>422.23916766654992</v>
          </cell>
          <cell r="K92">
            <v>378.82510595358218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3339.232</v>
          </cell>
          <cell r="E93">
            <v>1802.1381818181819</v>
          </cell>
          <cell r="F93">
            <v>1726.2044790312809</v>
          </cell>
          <cell r="G93">
            <v>1906.894207870838</v>
          </cell>
          <cell r="H93">
            <v>1600.460529269016</v>
          </cell>
          <cell r="I93">
            <v>1439.863198062563</v>
          </cell>
          <cell r="J93">
            <v>1390.125529767912</v>
          </cell>
          <cell r="K93">
            <v>1251.113461150353</v>
          </cell>
        </row>
        <row r="94">
          <cell r="A94" t="str">
            <v>EUR</v>
          </cell>
          <cell r="B94" t="str">
            <v>UPS_PRI_ADD_EXS</v>
          </cell>
          <cell r="C94">
            <v>82.894651992374236</v>
          </cell>
          <cell r="D94">
            <v>81.853558114727747</v>
          </cell>
          <cell r="E94">
            <v>77.769038268564586</v>
          </cell>
          <cell r="F94">
            <v>81.160121124265473</v>
          </cell>
          <cell r="G94">
            <v>77.677204973516993</v>
          </cell>
          <cell r="H94">
            <v>71.914374521240575</v>
          </cell>
          <cell r="I94">
            <v>67.138361523509388</v>
          </cell>
          <cell r="J94">
            <v>67.138361523509815</v>
          </cell>
          <cell r="K94">
            <v>58.519807333473793</v>
          </cell>
        </row>
        <row r="95">
          <cell r="A95" t="str">
            <v>EUR</v>
          </cell>
          <cell r="B95" t="str">
            <v>UPS_SCN_COA_OVC</v>
          </cell>
          <cell r="C95">
            <v>863.97955553430404</v>
          </cell>
          <cell r="D95">
            <v>771.24484370238679</v>
          </cell>
          <cell r="E95">
            <v>663.15721388922077</v>
          </cell>
          <cell r="F95">
            <v>655.51618843117831</v>
          </cell>
          <cell r="G95">
            <v>571.15521862555352</v>
          </cell>
          <cell r="H95">
            <v>476.52873089453749</v>
          </cell>
          <cell r="I95">
            <v>525.53226587041115</v>
          </cell>
          <cell r="J95">
            <v>409.79918942771059</v>
          </cell>
          <cell r="K95">
            <v>337.98658769221231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163.90499530304709</v>
          </cell>
          <cell r="D97">
            <v>138.50068952989861</v>
          </cell>
          <cell r="E97">
            <v>122.9563094547927</v>
          </cell>
          <cell r="F97">
            <v>76.580607571738426</v>
          </cell>
          <cell r="G97">
            <v>45.306572761907461</v>
          </cell>
        </row>
        <row r="98">
          <cell r="A98" t="str">
            <v>EUR</v>
          </cell>
          <cell r="B98" t="str">
            <v>UPS_SCN_REF</v>
          </cell>
          <cell r="C98">
            <v>469.94329980935453</v>
          </cell>
          <cell r="D98">
            <v>443.9159528681929</v>
          </cell>
          <cell r="E98">
            <v>341.80295671411437</v>
          </cell>
          <cell r="F98">
            <v>426.58002810663947</v>
          </cell>
          <cell r="G98">
            <v>339.50712433792398</v>
          </cell>
          <cell r="H98">
            <v>195.43636303095499</v>
          </cell>
          <cell r="I98">
            <v>76.036038087733971</v>
          </cell>
          <cell r="J98">
            <v>76.036038087733687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25744.315753765011</v>
          </cell>
          <cell r="D101">
            <v>25420.986698497269</v>
          </cell>
          <cell r="E101">
            <v>24152.47098494053</v>
          </cell>
          <cell r="F101">
            <v>25205.62828382603</v>
          </cell>
          <cell r="G101">
            <v>24123.950624608569</v>
          </cell>
          <cell r="H101">
            <v>22334.20758047924</v>
          </cell>
          <cell r="I101">
            <v>20850.937143817911</v>
          </cell>
          <cell r="J101">
            <v>20850.93714381789</v>
          </cell>
          <cell r="K101">
            <v>18174.301497532491</v>
          </cell>
        </row>
        <row r="102">
          <cell r="A102" t="str">
            <v>EUR</v>
          </cell>
          <cell r="B102" t="str">
            <v>UPS_HET_REF_NGA_EXS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10.883073599999999</v>
          </cell>
        </row>
        <row r="104">
          <cell r="A104" t="str">
            <v>EUR</v>
          </cell>
          <cell r="B104" t="str">
            <v>UPS_HET_REF_RPG_EXS</v>
          </cell>
          <cell r="C104">
            <v>189.2439709033701</v>
          </cell>
          <cell r="D104">
            <v>189.2439709033701</v>
          </cell>
          <cell r="E104">
            <v>189.32742105268201</v>
          </cell>
        </row>
        <row r="105">
          <cell r="A105" t="str">
            <v>EUR</v>
          </cell>
          <cell r="B105" t="str">
            <v>UPS_HET_REF_COA_EXS</v>
          </cell>
          <cell r="F105">
            <v>162.13004534686661</v>
          </cell>
          <cell r="G105">
            <v>151.00441463050029</v>
          </cell>
          <cell r="H105">
            <v>72.678566602050239</v>
          </cell>
          <cell r="I105">
            <v>62.178561902108683</v>
          </cell>
          <cell r="J105">
            <v>84.200593433900423</v>
          </cell>
          <cell r="K105">
            <v>93.270319775125444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</v>
          </cell>
          <cell r="D106">
            <v>2366.3540227048479</v>
          </cell>
          <cell r="E106">
            <v>2020.9774112262251</v>
          </cell>
          <cell r="F106">
            <v>2176.7142881674358</v>
          </cell>
          <cell r="G106">
            <v>1896.0730115880599</v>
          </cell>
          <cell r="H106">
            <v>1615.4317350086851</v>
          </cell>
          <cell r="I106">
            <v>1334.790458429309</v>
          </cell>
          <cell r="J106">
            <v>1054.1491818499339</v>
          </cell>
          <cell r="K106">
            <v>773.50790527055858</v>
          </cell>
        </row>
        <row r="107">
          <cell r="A107" t="str">
            <v>EUR</v>
          </cell>
          <cell r="B107" t="str">
            <v>UPS_FT_LWR_URA</v>
          </cell>
          <cell r="C107">
            <v>2577.863903618731</v>
          </cell>
          <cell r="D107">
            <v>2366.3540227048479</v>
          </cell>
          <cell r="E107">
            <v>2020.9774112262251</v>
          </cell>
          <cell r="F107">
            <v>2176.7142881674358</v>
          </cell>
          <cell r="G107">
            <v>1896.0730115880599</v>
          </cell>
          <cell r="H107">
            <v>1615.4317350086851</v>
          </cell>
          <cell r="I107">
            <v>1334.790458429309</v>
          </cell>
          <cell r="J107">
            <v>1054.1491818499339</v>
          </cell>
          <cell r="K107">
            <v>773.50790527055858</v>
          </cell>
        </row>
        <row r="108">
          <cell r="A108" t="str">
            <v>EUR</v>
          </cell>
          <cell r="B108" t="str">
            <v>UPS_FT_LWR_UOX</v>
          </cell>
          <cell r="C108">
            <v>2577.863903618731</v>
          </cell>
          <cell r="D108">
            <v>2366.3540227048479</v>
          </cell>
          <cell r="E108">
            <v>2020.9774112262251</v>
          </cell>
          <cell r="F108">
            <v>2176.7142881674358</v>
          </cell>
          <cell r="G108">
            <v>1896.0730115880599</v>
          </cell>
          <cell r="H108">
            <v>1615.4317350086851</v>
          </cell>
          <cell r="I108">
            <v>1334.790458429309</v>
          </cell>
          <cell r="J108">
            <v>1054.1491818499339</v>
          </cell>
          <cell r="K108">
            <v>773.50790527055858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</v>
          </cell>
          <cell r="E115">
            <v>10214.01983633734</v>
          </cell>
          <cell r="F115">
            <v>11001.11401239822</v>
          </cell>
          <cell r="G115">
            <v>9582.7530005660556</v>
          </cell>
          <cell r="H115">
            <v>8164.3919887338934</v>
          </cell>
          <cell r="I115">
            <v>6746.0309769017294</v>
          </cell>
          <cell r="J115">
            <v>5327.6699650695646</v>
          </cell>
          <cell r="K115">
            <v>3909.3089532374029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2248.3960073810581</v>
          </cell>
          <cell r="E131">
            <v>1920.23572923142</v>
          </cell>
          <cell r="F131">
            <v>2068.209434330864</v>
          </cell>
          <cell r="G131">
            <v>1801.557564106419</v>
          </cell>
          <cell r="H131">
            <v>1534.905693881972</v>
          </cell>
          <cell r="I131">
            <v>1268.2538236575249</v>
          </cell>
          <cell r="J131">
            <v>1001.601953433079</v>
          </cell>
          <cell r="K131">
            <v>734.95008320863178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999965044.98556733</v>
          </cell>
          <cell r="D140">
            <v>999964702.23981202</v>
          </cell>
          <cell r="E140">
            <v>999970895.7496953</v>
          </cell>
          <cell r="F140">
            <v>999979714.98028886</v>
          </cell>
          <cell r="G140">
            <v>999987901.13532388</v>
          </cell>
          <cell r="H140">
            <v>999992331.54227304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</row>
        <row r="157">
          <cell r="A157" t="str">
            <v>EUR</v>
          </cell>
          <cell r="B157" t="str">
            <v>UPS_WOD2NGA_NEW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141.7975602391499</v>
          </cell>
          <cell r="E160">
            <v>141.7975602391499</v>
          </cell>
          <cell r="F160">
            <v>141.7975602391499</v>
          </cell>
          <cell r="G160">
            <v>141.7975602391499</v>
          </cell>
          <cell r="H160">
            <v>545.24495199922887</v>
          </cell>
          <cell r="I160">
            <v>545.2449519992291</v>
          </cell>
          <cell r="J160">
            <v>428.34730038335442</v>
          </cell>
          <cell r="K160">
            <v>272.6224759996154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917.24028189191961</v>
          </cell>
          <cell r="D162">
            <v>1471.546845638487</v>
          </cell>
          <cell r="E162">
            <v>1440.8420062276759</v>
          </cell>
          <cell r="F162">
            <v>835.17654145542804</v>
          </cell>
          <cell r="G162">
            <v>666.07680780672979</v>
          </cell>
          <cell r="H162">
            <v>833.64640841883738</v>
          </cell>
          <cell r="I162">
            <v>836.45352383695536</v>
          </cell>
          <cell r="J162">
            <v>838.52837715932208</v>
          </cell>
          <cell r="K162">
            <v>988.1877453963001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156.9524906231226</v>
          </cell>
          <cell r="F2">
            <v>257.03633811688172</v>
          </cell>
          <cell r="G2">
            <v>305.75856340434729</v>
          </cell>
          <cell r="H2">
            <v>49.29757476263697</v>
          </cell>
          <cell r="I2">
            <v>37.903107526431363</v>
          </cell>
          <cell r="J2">
            <v>36.782923861091611</v>
          </cell>
          <cell r="K2">
            <v>31.252413356795259</v>
          </cell>
          <cell r="L2">
            <v>42.281504059355584</v>
          </cell>
          <cell r="M2">
            <v>257.59688172724321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4115.8402258447904</v>
          </cell>
          <cell r="F3">
            <v>6548.4633719516496</v>
          </cell>
          <cell r="G3">
            <v>7118.4356124533097</v>
          </cell>
          <cell r="H3">
            <v>2305.7270838658851</v>
          </cell>
          <cell r="I3">
            <v>2011.1388853524479</v>
          </cell>
          <cell r="J3">
            <v>1951.701940069521</v>
          </cell>
          <cell r="K3">
            <v>1658.2530527115559</v>
          </cell>
          <cell r="L3">
            <v>2243.4566053894068</v>
          </cell>
          <cell r="M3">
            <v>7966.3059488858235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30.025693858336481</v>
          </cell>
          <cell r="F4">
            <v>49.513957399493073</v>
          </cell>
          <cell r="G4">
            <v>61.151712680869451</v>
          </cell>
          <cell r="H4">
            <v>5.8839040845728192</v>
          </cell>
          <cell r="I4">
            <v>3.7903107526431361</v>
          </cell>
          <cell r="J4">
            <v>3.6782923861091619</v>
          </cell>
          <cell r="K4">
            <v>3.1252413356795259</v>
          </cell>
          <cell r="L4">
            <v>4.2281504059355584</v>
          </cell>
          <cell r="M4">
            <v>43.938239353403773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0.1160083626344819</v>
          </cell>
          <cell r="F5">
            <v>0.1720949409784879</v>
          </cell>
          <cell r="G5">
            <v>0.22060854631728621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5.8352050344733342E-2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4115.8402258447904</v>
          </cell>
          <cell r="F6">
            <v>6548.4633719516496</v>
          </cell>
          <cell r="G6">
            <v>7118.4356124533097</v>
          </cell>
          <cell r="H6">
            <v>2305.7270838658851</v>
          </cell>
          <cell r="I6">
            <v>2011.1388853524479</v>
          </cell>
          <cell r="J6">
            <v>1951.701940069521</v>
          </cell>
          <cell r="K6">
            <v>1658.2530527115559</v>
          </cell>
          <cell r="L6">
            <v>2243.4566053894068</v>
          </cell>
          <cell r="M6">
            <v>7966.3059488858235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4128.7116948801504</v>
          </cell>
          <cell r="F7">
            <v>6569.644439709622</v>
          </cell>
          <cell r="G7">
            <v>7144.3027869173184</v>
          </cell>
          <cell r="H7">
            <v>2308.7129266521538</v>
          </cell>
          <cell r="I7">
            <v>2013.2159756448959</v>
          </cell>
          <cell r="J7">
            <v>1953.717644297109</v>
          </cell>
          <cell r="K7">
            <v>1659.9656849635089</v>
          </cell>
          <cell r="L7">
            <v>2245.77363181186</v>
          </cell>
          <cell r="M7">
            <v>7985.8394662563187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198.27131125006579</v>
          </cell>
          <cell r="F17">
            <v>200.50949720454551</v>
          </cell>
          <cell r="G17">
            <v>133.67299813636359</v>
          </cell>
          <cell r="H17">
            <v>66.836499068181809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59.0848507525196</v>
          </cell>
          <cell r="F18">
            <v>59.751830166954548</v>
          </cell>
          <cell r="G18">
            <v>39.834553444636363</v>
          </cell>
          <cell r="H18">
            <v>19.917276722318171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47.248885463410303</v>
          </cell>
          <cell r="F19">
            <v>69.027969911058349</v>
          </cell>
          <cell r="G19">
            <v>69.027969911058364</v>
          </cell>
          <cell r="H19">
            <v>69.027969911058364</v>
          </cell>
          <cell r="I19">
            <v>21.779084447648049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14.08016786809627</v>
          </cell>
          <cell r="F20">
            <v>20.57033503349539</v>
          </cell>
          <cell r="G20">
            <v>20.57033503349539</v>
          </cell>
          <cell r="H20">
            <v>20.57033503349539</v>
          </cell>
          <cell r="I20">
            <v>6.4901671653991206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316.21087725000001</v>
          </cell>
          <cell r="G21">
            <v>210.80725149999989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5147.2103907916662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42.161450299999991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5147.2103907916662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7747.567026402854</v>
          </cell>
          <cell r="G25">
            <v>5165.0446842685669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37.113598902435953</v>
          </cell>
          <cell r="F26">
            <v>74.528789502515679</v>
          </cell>
          <cell r="G26">
            <v>134.6400793098729</v>
          </cell>
          <cell r="H26">
            <v>199.77414662597999</v>
          </cell>
          <cell r="I26">
            <v>195.06751224956329</v>
          </cell>
          <cell r="J26">
            <v>243.913633237157</v>
          </cell>
          <cell r="K26">
            <v>201.03567608826921</v>
          </cell>
          <cell r="L26">
            <v>158.2684883565646</v>
          </cell>
          <cell r="M26">
            <v>122.4097564905355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906.19037320114455</v>
          </cell>
          <cell r="F27">
            <v>1819.744610353092</v>
          </cell>
          <cell r="G27">
            <v>3287.461936482729</v>
          </cell>
          <cell r="H27">
            <v>4877.8187467843454</v>
          </cell>
          <cell r="I27">
            <v>4762.8984240935042</v>
          </cell>
          <cell r="J27">
            <v>5955.5578782072516</v>
          </cell>
          <cell r="K27">
            <v>4908.621091155238</v>
          </cell>
          <cell r="L27">
            <v>3864.3889240394528</v>
          </cell>
          <cell r="M27">
            <v>2988.8382209772421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7.4227197804871894</v>
          </cell>
          <cell r="F28">
            <v>14.905757900503129</v>
          </cell>
          <cell r="G28">
            <v>26.928015861974568</v>
          </cell>
          <cell r="H28">
            <v>39.954829325196002</v>
          </cell>
          <cell r="I28">
            <v>39.01350244991265</v>
          </cell>
          <cell r="J28">
            <v>48.782726647431403</v>
          </cell>
          <cell r="K28">
            <v>40.207135217653821</v>
          </cell>
          <cell r="L28">
            <v>31.653697671312919</v>
          </cell>
          <cell r="M28">
            <v>24.481951298107099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906.19037320114455</v>
          </cell>
          <cell r="F29">
            <v>1819.744610353092</v>
          </cell>
          <cell r="G29">
            <v>3287.461936482729</v>
          </cell>
          <cell r="H29">
            <v>4877.8187467843454</v>
          </cell>
          <cell r="I29">
            <v>4762.8984240935042</v>
          </cell>
          <cell r="J29">
            <v>5955.5578782072516</v>
          </cell>
          <cell r="K29">
            <v>4908.621091155238</v>
          </cell>
          <cell r="L29">
            <v>3864.3889240394528</v>
          </cell>
          <cell r="M29">
            <v>2988.8382209772421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909.33018366829083</v>
          </cell>
          <cell r="F30">
            <v>1826.049745945005</v>
          </cell>
          <cell r="G30">
            <v>3298.8524871923451</v>
          </cell>
          <cell r="H30">
            <v>4894.719639588905</v>
          </cell>
          <cell r="I30">
            <v>4779.4011356298179</v>
          </cell>
          <cell r="J30">
            <v>5976.1929715791148</v>
          </cell>
          <cell r="K30">
            <v>4925.6287093523051</v>
          </cell>
          <cell r="L30">
            <v>3877.7784381544188</v>
          </cell>
          <cell r="M30">
            <v>2999.1940863763411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2.3803437500000002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57.302808541666657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0.47606874999999998</v>
          </cell>
          <cell r="F33">
            <v>0.35705156249999992</v>
          </cell>
          <cell r="G33">
            <v>0.23803437499999999</v>
          </cell>
          <cell r="H33">
            <v>0.1190171874999999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57.302808541666657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57.504185622916658</v>
          </cell>
          <cell r="F35">
            <v>43.128139217187503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7.6566888749999977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790.72923018787492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152.8338527029903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8109.3642244206649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15.28338527029903</v>
          </cell>
          <cell r="F43">
            <v>11.468965992187499</v>
          </cell>
          <cell r="G43">
            <v>7.6459773281250003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8109.3642244206649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8117.7395195487879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12.37119963414532</v>
          </cell>
          <cell r="F46">
            <v>24.844448866619661</v>
          </cell>
          <cell r="G46">
            <v>44.885727213203452</v>
          </cell>
          <cell r="H46">
            <v>66.602745366842555</v>
          </cell>
          <cell r="I46">
            <v>72.612186169102884</v>
          </cell>
          <cell r="J46">
            <v>81.325724264450272</v>
          </cell>
          <cell r="K46">
            <v>80.040843306895567</v>
          </cell>
          <cell r="L46">
            <v>81.97406954164704</v>
          </cell>
          <cell r="M46">
            <v>98.462075396957758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656.41585258775046</v>
          </cell>
          <cell r="F47">
            <v>1318.2464568628391</v>
          </cell>
          <cell r="G47">
            <v>2381.6366859325749</v>
          </cell>
          <cell r="H47">
            <v>3533.9416691646661</v>
          </cell>
          <cell r="I47">
            <v>3852.8025981325991</v>
          </cell>
          <cell r="J47">
            <v>4315.1429294717318</v>
          </cell>
          <cell r="K47">
            <v>4246.9671458638804</v>
          </cell>
          <cell r="L47">
            <v>4349.5441298797914</v>
          </cell>
          <cell r="M47">
            <v>5224.3977205625779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1.237119963414532</v>
          </cell>
          <cell r="F48">
            <v>2.4844448866619668</v>
          </cell>
          <cell r="G48">
            <v>4.4885727213203452</v>
          </cell>
          <cell r="H48">
            <v>6.6602745366842564</v>
          </cell>
          <cell r="I48">
            <v>7.2612186169102877</v>
          </cell>
          <cell r="J48">
            <v>8.1325724264450283</v>
          </cell>
          <cell r="K48">
            <v>8.0040843306895582</v>
          </cell>
          <cell r="L48">
            <v>8.1974069541647037</v>
          </cell>
          <cell r="M48">
            <v>9.8462075396957758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656.41585258775046</v>
          </cell>
          <cell r="F49">
            <v>1318.2464568628391</v>
          </cell>
          <cell r="G49">
            <v>2381.6366859325749</v>
          </cell>
          <cell r="H49">
            <v>3533.9416691646661</v>
          </cell>
          <cell r="I49">
            <v>3852.8025981325991</v>
          </cell>
          <cell r="J49">
            <v>4315.1429294717318</v>
          </cell>
          <cell r="K49">
            <v>4246.9671458638804</v>
          </cell>
          <cell r="L49">
            <v>4349.5441298797914</v>
          </cell>
          <cell r="M49">
            <v>5224.3977205625779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657.09379432770152</v>
          </cell>
          <cell r="F50">
            <v>1319.6079326607301</v>
          </cell>
          <cell r="G50">
            <v>2384.0964237838589</v>
          </cell>
          <cell r="H50">
            <v>3537.591499610769</v>
          </cell>
          <cell r="I50">
            <v>3856.7817459346652</v>
          </cell>
          <cell r="J50">
            <v>4319.5995791614241</v>
          </cell>
          <cell r="K50">
            <v>4251.3533840770979</v>
          </cell>
          <cell r="L50">
            <v>4354.0363088906743</v>
          </cell>
          <cell r="M50">
            <v>5229.7934422943308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1836.087749892454</v>
          </cell>
          <cell r="H51">
            <v>1975.7033116868161</v>
          </cell>
          <cell r="I51">
            <v>2046.738052974863</v>
          </cell>
          <cell r="J51">
            <v>2105.217416203378</v>
          </cell>
          <cell r="K51">
            <v>2151.4570180795722</v>
          </cell>
          <cell r="L51">
            <v>2189.572034084913</v>
          </cell>
          <cell r="M51">
            <v>2217.277262072158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44810.491017918917</v>
          </cell>
          <cell r="H52">
            <v>48220.109994305742</v>
          </cell>
          <cell r="I52">
            <v>49953.808060427291</v>
          </cell>
          <cell r="J52">
            <v>51386.409523638496</v>
          </cell>
          <cell r="K52">
            <v>52510.696125067298</v>
          </cell>
          <cell r="L52">
            <v>53441.398507017017</v>
          </cell>
          <cell r="M52">
            <v>54117.96905895989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367.21754997849081</v>
          </cell>
          <cell r="H53">
            <v>395.14066233736298</v>
          </cell>
          <cell r="I53">
            <v>409.34761059497242</v>
          </cell>
          <cell r="J53">
            <v>421.04348324067553</v>
          </cell>
          <cell r="K53">
            <v>430.29140361591448</v>
          </cell>
          <cell r="L53">
            <v>437.91440681698259</v>
          </cell>
          <cell r="M53">
            <v>443.45545241443142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1.9634247023589331</v>
          </cell>
          <cell r="H54">
            <v>2.2939134641269221</v>
          </cell>
          <cell r="I54">
            <v>2.4390078598685272</v>
          </cell>
          <cell r="J54">
            <v>2.5772849996002121</v>
          </cell>
          <cell r="K54">
            <v>2.706571520310423</v>
          </cell>
          <cell r="L54">
            <v>2.8333881443790072</v>
          </cell>
          <cell r="M54">
            <v>2.9537970376850562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44810.491017918917</v>
          </cell>
          <cell r="H55">
            <v>48220.109994305742</v>
          </cell>
          <cell r="I55">
            <v>49953.808060427291</v>
          </cell>
          <cell r="J55">
            <v>51386.409523638496</v>
          </cell>
          <cell r="K55">
            <v>52510.696125067298</v>
          </cell>
          <cell r="L55">
            <v>53441.398507017017</v>
          </cell>
          <cell r="M55">
            <v>54117.96905895989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44965.824041559819</v>
          </cell>
          <cell r="H56">
            <v>48387.254494474451</v>
          </cell>
          <cell r="I56">
            <v>50126.962099708959</v>
          </cell>
          <cell r="J56">
            <v>51564.510917049309</v>
          </cell>
          <cell r="K56">
            <v>52692.709388796851</v>
          </cell>
          <cell r="L56">
            <v>53626.636301100581</v>
          </cell>
          <cell r="M56">
            <v>54305.550715331199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83.915870709677392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5.5069790153225808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8.3915870709677418E-2</v>
          </cell>
          <cell r="H59">
            <v>4.1957935354838723E-2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8.0700843913112887</v>
          </cell>
          <cell r="G60">
            <v>5.380056260874194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0.96258029838709658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22.793135148689519</v>
          </cell>
          <cell r="G66">
            <v>15.19542343245968</v>
          </cell>
          <cell r="H66">
            <v>7.5977117162298384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625.13972001139109</v>
          </cell>
          <cell r="F67">
            <v>468.85479000854338</v>
          </cell>
          <cell r="G67">
            <v>312.56986000569549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4.5586270297379023</v>
          </cell>
          <cell r="G68">
            <v>3.0390846864919352</v>
          </cell>
          <cell r="H68">
            <v>1.519542343245968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625.13972001139109</v>
          </cell>
          <cell r="F69">
            <v>468.85479000854338</v>
          </cell>
          <cell r="G69">
            <v>312.56986000569549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627.71078565616324</v>
          </cell>
          <cell r="F70">
            <v>470.7830892421224</v>
          </cell>
          <cell r="G70">
            <v>313.85539282808162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144.17955556834681</v>
          </cell>
          <cell r="F71">
            <v>99.478308595010077</v>
          </cell>
          <cell r="G71">
            <v>66.318872396673385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7650.1672184564786</v>
          </cell>
          <cell r="F72">
            <v>5278.3190540512342</v>
          </cell>
          <cell r="G72">
            <v>3518.8793693674902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14.417955556834681</v>
          </cell>
          <cell r="F73">
            <v>9.9478308595010088</v>
          </cell>
          <cell r="G73">
            <v>6.6318872396673374</v>
          </cell>
          <cell r="H73">
            <v>3.31594361983367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7650.1672184564786</v>
          </cell>
          <cell r="F74">
            <v>5278.3190540512342</v>
          </cell>
          <cell r="G74">
            <v>3518.8793693674902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7658.0682581016254</v>
          </cell>
          <cell r="F75">
            <v>5283.7704653622413</v>
          </cell>
          <cell r="G75">
            <v>3522.5136435748268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520.0936584619227</v>
          </cell>
          <cell r="F76">
            <v>581.86162292299969</v>
          </cell>
          <cell r="G76">
            <v>633.92766582470404</v>
          </cell>
          <cell r="H76">
            <v>747.91752867078594</v>
          </cell>
          <cell r="I76">
            <v>824.80645247554003</v>
          </cell>
          <cell r="J76">
            <v>842.25674115406514</v>
          </cell>
          <cell r="K76">
            <v>865.20280588082699</v>
          </cell>
          <cell r="L76">
            <v>896.37095263060723</v>
          </cell>
          <cell r="M76">
            <v>904.38861611535253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27596.16951798962</v>
          </cell>
          <cell r="F77">
            <v>30873.577712294358</v>
          </cell>
          <cell r="G77">
            <v>33636.201948658803</v>
          </cell>
          <cell r="H77">
            <v>39684.504071271913</v>
          </cell>
          <cell r="I77">
            <v>43764.230368352153</v>
          </cell>
          <cell r="J77">
            <v>44690.142685634703</v>
          </cell>
          <cell r="K77">
            <v>45907.660880036681</v>
          </cell>
          <cell r="L77">
            <v>47561.442746580033</v>
          </cell>
          <cell r="M77">
            <v>47986.859971080601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52.009365846192267</v>
          </cell>
          <cell r="F78">
            <v>58.186162292299969</v>
          </cell>
          <cell r="G78">
            <v>63.392766582470408</v>
          </cell>
          <cell r="H78">
            <v>74.791752867078586</v>
          </cell>
          <cell r="I78">
            <v>82.480645247553994</v>
          </cell>
          <cell r="J78">
            <v>84.22567411540652</v>
          </cell>
          <cell r="K78">
            <v>86.520280588082699</v>
          </cell>
          <cell r="L78">
            <v>89.637095263060701</v>
          </cell>
          <cell r="M78">
            <v>90.438861611535231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27596.16951798962</v>
          </cell>
          <cell r="F79">
            <v>30873.577712294358</v>
          </cell>
          <cell r="G79">
            <v>33636.201948658803</v>
          </cell>
          <cell r="H79">
            <v>39684.504071271913</v>
          </cell>
          <cell r="I79">
            <v>43764.230368352153</v>
          </cell>
          <cell r="J79">
            <v>44690.142685634703</v>
          </cell>
          <cell r="K79">
            <v>45907.660880036681</v>
          </cell>
          <cell r="L79">
            <v>47561.442746580033</v>
          </cell>
          <cell r="M79">
            <v>47986.859971080601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27624.670650473341</v>
          </cell>
          <cell r="F80">
            <v>30905.463729230549</v>
          </cell>
          <cell r="G80">
            <v>33670.941184745992</v>
          </cell>
          <cell r="H80">
            <v>39725.489951843061</v>
          </cell>
          <cell r="I80">
            <v>43809.429761947817</v>
          </cell>
          <cell r="J80">
            <v>44736.298355049948</v>
          </cell>
          <cell r="K80">
            <v>45955.073993798949</v>
          </cell>
          <cell r="L80">
            <v>47610.563874784173</v>
          </cell>
          <cell r="M80">
            <v>48036.420467243719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6.9177857142857157E-3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0.66613664571428577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5.5342285714285698E-3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0.66613664571428577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0.50135821830000005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0.59792501785714292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  <cell r="M110">
            <v>111.0603352541511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  <cell r="M111">
            <v>5892.8613885852556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  <cell r="M112">
            <v>11.106033525415111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  <cell r="M113">
            <v>5892.8613885852556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  <cell r="M114">
            <v>5898.947494957185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5.4510953249999989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0.54510953250000005</v>
          </cell>
          <cell r="F117">
            <v>0.42957615584819592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228.16851602645761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83.460386458109582</v>
          </cell>
          <cell r="F125">
            <v>83.460386458109596</v>
          </cell>
          <cell r="G125">
            <v>83.460386458109582</v>
          </cell>
          <cell r="H125">
            <v>83.460386458109596</v>
          </cell>
          <cell r="I125">
            <v>83.460386458109582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4428.4081054672952</v>
          </cell>
          <cell r="F126">
            <v>4428.4081054672961</v>
          </cell>
          <cell r="G126">
            <v>4428.4081054672952</v>
          </cell>
          <cell r="H126">
            <v>4428.4081054672952</v>
          </cell>
          <cell r="I126">
            <v>4428.4081054672952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8.3460386458109603</v>
          </cell>
          <cell r="F127">
            <v>8.3460386458109603</v>
          </cell>
          <cell r="G127">
            <v>8.3460386458109603</v>
          </cell>
          <cell r="H127">
            <v>8.3460386458109586</v>
          </cell>
          <cell r="I127">
            <v>8.3460386458109603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4428.4081054672952</v>
          </cell>
          <cell r="F128">
            <v>4428.4081054672961</v>
          </cell>
          <cell r="G128">
            <v>4428.4081054672952</v>
          </cell>
          <cell r="H128">
            <v>4428.4081054672952</v>
          </cell>
          <cell r="I128">
            <v>4428.4081054672952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4432.9817346452</v>
          </cell>
          <cell r="F129">
            <v>4432.9817346451991</v>
          </cell>
          <cell r="G129">
            <v>4432.9817346452</v>
          </cell>
          <cell r="H129">
            <v>4432.9817346451991</v>
          </cell>
          <cell r="I129">
            <v>4432.9817346452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5322.0744187702821</v>
          </cell>
          <cell r="G130">
            <v>5464.2158677074713</v>
          </cell>
          <cell r="H130">
            <v>1535.728018137876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698.52226746359963</v>
          </cell>
          <cell r="G131">
            <v>717.17833263660577</v>
          </cell>
          <cell r="H131">
            <v>201.5643023805963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5.3220744187702822</v>
          </cell>
          <cell r="G132">
            <v>5.4642158677074706</v>
          </cell>
          <cell r="H132">
            <v>1.5357280181378761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341.21149617340973</v>
          </cell>
          <cell r="G133">
            <v>350.32453981839529</v>
          </cell>
          <cell r="H133">
            <v>98.459362562864584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81.580417370541014</v>
          </cell>
          <cell r="I134">
            <v>89.283485006786776</v>
          </cell>
          <cell r="J134">
            <v>88.406147006786782</v>
          </cell>
          <cell r="K134">
            <v>83.88783297436359</v>
          </cell>
          <cell r="L134">
            <v>56.084888313954018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0.76592999999999989</v>
          </cell>
          <cell r="F135">
            <v>4.3507797340809349</v>
          </cell>
          <cell r="G135">
            <v>40.101796957532912</v>
          </cell>
          <cell r="H135">
            <v>40.790208685270507</v>
          </cell>
          <cell r="I135">
            <v>44.641742503393388</v>
          </cell>
          <cell r="J135">
            <v>44.203073503393391</v>
          </cell>
          <cell r="K135">
            <v>41.943916487181802</v>
          </cell>
          <cell r="L135">
            <v>28.042444156977009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14.194992622474141</v>
          </cell>
          <cell r="I136">
            <v>15.535326391180901</v>
          </cell>
          <cell r="J136">
            <v>15.3826695791809</v>
          </cell>
          <cell r="K136">
            <v>14.59648293753926</v>
          </cell>
          <cell r="L136">
            <v>9.758770566627998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5955.6696285981407</v>
          </cell>
          <cell r="J137">
            <v>5956.2979002066086</v>
          </cell>
          <cell r="K137">
            <v>5956.3741717057264</v>
          </cell>
          <cell r="L137">
            <v>5957.7117280104612</v>
          </cell>
          <cell r="M137">
            <v>5956.8784039875854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781.68163875350592</v>
          </cell>
          <cell r="J138">
            <v>781.76409940211749</v>
          </cell>
          <cell r="K138">
            <v>781.77411003637644</v>
          </cell>
          <cell r="L138">
            <v>781.9496643013731</v>
          </cell>
          <cell r="M138">
            <v>781.84029052337064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5.955669628598141</v>
          </cell>
          <cell r="J139">
            <v>5.9562979002066108</v>
          </cell>
          <cell r="K139">
            <v>5.9563741717057264</v>
          </cell>
          <cell r="L139">
            <v>5.9577117280104606</v>
          </cell>
          <cell r="M139">
            <v>5.9568784039875844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381.83286906349832</v>
          </cell>
          <cell r="J140">
            <v>381.87314912699622</v>
          </cell>
          <cell r="K140">
            <v>381.87803908348332</v>
          </cell>
          <cell r="L140">
            <v>381.96379316207071</v>
          </cell>
          <cell r="M140">
            <v>381.91036667565402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204.75782215932909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1762.220274893062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29.782955950447871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0.20475782215932911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1762.220274893062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1776.2145413202791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910.90953629558362</v>
          </cell>
          <cell r="F147">
            <v>974.80099219670683</v>
          </cell>
          <cell r="G147">
            <v>940.31854369035159</v>
          </cell>
          <cell r="H147">
            <v>2573.044938501524</v>
          </cell>
          <cell r="I147">
            <v>2920.66870741305</v>
          </cell>
          <cell r="J147">
            <v>2920.870058262879</v>
          </cell>
          <cell r="K147">
            <v>2921.102966647476</v>
          </cell>
          <cell r="L147">
            <v>2921.102966647476</v>
          </cell>
          <cell r="M147">
            <v>2920.3085282967231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22241.374511217171</v>
          </cell>
          <cell r="F148">
            <v>23801.39089280293</v>
          </cell>
          <cell r="G148">
            <v>22959.44444177275</v>
          </cell>
          <cell r="H148">
            <v>62825.180581745539</v>
          </cell>
          <cell r="I148">
            <v>71312.994272668628</v>
          </cell>
          <cell r="J148">
            <v>71317.910589251958</v>
          </cell>
          <cell r="K148">
            <v>71323.597435642529</v>
          </cell>
          <cell r="L148">
            <v>71323.597435642529</v>
          </cell>
          <cell r="M148">
            <v>71304.199899244995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182.18190725911671</v>
          </cell>
          <cell r="F149">
            <v>194.9601984393413</v>
          </cell>
          <cell r="G149">
            <v>188.06370873807029</v>
          </cell>
          <cell r="H149">
            <v>514.60898770030462</v>
          </cell>
          <cell r="I149">
            <v>584.13374148260982</v>
          </cell>
          <cell r="J149">
            <v>584.17401165257559</v>
          </cell>
          <cell r="K149">
            <v>584.22059332949516</v>
          </cell>
          <cell r="L149">
            <v>584.22059332949516</v>
          </cell>
          <cell r="M149">
            <v>584.06170565934451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22241.374511217171</v>
          </cell>
          <cell r="F150">
            <v>23801.39089280293</v>
          </cell>
          <cell r="G150">
            <v>22959.44444177275</v>
          </cell>
          <cell r="H150">
            <v>62825.180581745539</v>
          </cell>
          <cell r="I150">
            <v>71312.994272668628</v>
          </cell>
          <cell r="J150">
            <v>71317.910589251958</v>
          </cell>
          <cell r="K150">
            <v>71323.597435642529</v>
          </cell>
          <cell r="L150">
            <v>71323.597435642529</v>
          </cell>
          <cell r="M150">
            <v>71304.199899244995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22318.437457987769</v>
          </cell>
          <cell r="F151">
            <v>23883.859056742771</v>
          </cell>
          <cell r="G151">
            <v>23038.995390568962</v>
          </cell>
          <cell r="H151">
            <v>63042.860183542769</v>
          </cell>
          <cell r="I151">
            <v>71560.082845315774</v>
          </cell>
          <cell r="J151">
            <v>71565.016196180994</v>
          </cell>
          <cell r="K151">
            <v>71570.72274662093</v>
          </cell>
          <cell r="L151">
            <v>71570.72274662093</v>
          </cell>
          <cell r="M151">
            <v>71551.258000738919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H172">
            <v>113.51668741578101</v>
          </cell>
          <cell r="I172">
            <v>113.51668741578101</v>
          </cell>
          <cell r="J172">
            <v>113.51668741578101</v>
          </cell>
          <cell r="K172">
            <v>113.51668741578101</v>
          </cell>
          <cell r="L172">
            <v>13.244177408936171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H173">
            <v>2834.890073730106</v>
          </cell>
          <cell r="I173">
            <v>2834.890073730106</v>
          </cell>
          <cell r="J173">
            <v>2834.890073730106</v>
          </cell>
          <cell r="K173">
            <v>2834.890073730106</v>
          </cell>
          <cell r="L173">
            <v>330.75125715916607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H174">
            <v>22.703337483156211</v>
          </cell>
          <cell r="I174">
            <v>22.703337483156211</v>
          </cell>
          <cell r="J174">
            <v>22.703337483156211</v>
          </cell>
          <cell r="K174">
            <v>22.703337483156211</v>
          </cell>
          <cell r="L174">
            <v>2.648835481787235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H175">
            <v>2834.890073730106</v>
          </cell>
          <cell r="I175">
            <v>2834.890073730106</v>
          </cell>
          <cell r="J175">
            <v>2834.890073730106</v>
          </cell>
          <cell r="K175">
            <v>2834.890073730106</v>
          </cell>
          <cell r="L175">
            <v>330.75125715916607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H176">
            <v>2844.4935854854798</v>
          </cell>
          <cell r="I176">
            <v>2844.4935854854798</v>
          </cell>
          <cell r="J176">
            <v>2844.4935854854798</v>
          </cell>
          <cell r="K176">
            <v>2844.4935854854798</v>
          </cell>
          <cell r="L176">
            <v>331.87171456796199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122.5668511350806</v>
          </cell>
          <cell r="F182">
            <v>144.17640429248391</v>
          </cell>
          <cell r="H182">
            <v>187.3955106072905</v>
          </cell>
          <cell r="I182">
            <v>208.99687032352031</v>
          </cell>
          <cell r="J182">
            <v>209.04314120457349</v>
          </cell>
          <cell r="K182">
            <v>209.0458208930352</v>
          </cell>
          <cell r="L182">
            <v>209.0458208930352</v>
          </cell>
          <cell r="M182">
            <v>209.02943401068831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2521.2001278486091</v>
          </cell>
          <cell r="F183">
            <v>2965.7086362963951</v>
          </cell>
          <cell r="H183">
            <v>3854.7256531919661</v>
          </cell>
          <cell r="I183">
            <v>4299.0656225548128</v>
          </cell>
          <cell r="J183">
            <v>4300.0174145780784</v>
          </cell>
          <cell r="K183">
            <v>4300.0725357697338</v>
          </cell>
          <cell r="L183">
            <v>4300.0725357697338</v>
          </cell>
          <cell r="M183">
            <v>4299.7354575998588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24.513370227016122</v>
          </cell>
          <cell r="F184">
            <v>28.83528085849678</v>
          </cell>
          <cell r="H184">
            <v>37.479102121458091</v>
          </cell>
          <cell r="I184">
            <v>41.799374064704047</v>
          </cell>
          <cell r="J184">
            <v>41.8086282409147</v>
          </cell>
          <cell r="K184">
            <v>41.809164178607027</v>
          </cell>
          <cell r="L184">
            <v>41.809164178607027</v>
          </cell>
          <cell r="M184">
            <v>41.805886802137657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2521.2001278486091</v>
          </cell>
          <cell r="F185">
            <v>2965.7086362963951</v>
          </cell>
          <cell r="H185">
            <v>3854.7256531919661</v>
          </cell>
          <cell r="I185">
            <v>4299.0656225548128</v>
          </cell>
          <cell r="J185">
            <v>4300.0174145780784</v>
          </cell>
          <cell r="K185">
            <v>4300.0725357697338</v>
          </cell>
          <cell r="L185">
            <v>4300.0725357697338</v>
          </cell>
          <cell r="M185">
            <v>4299.7354575998588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2531.5692834546362</v>
          </cell>
          <cell r="F186">
            <v>2977.9059600995379</v>
          </cell>
          <cell r="H186">
            <v>3870.5793133893421</v>
          </cell>
          <cell r="I186">
            <v>4316.7467577841826</v>
          </cell>
          <cell r="J186">
            <v>4317.7024643239838</v>
          </cell>
          <cell r="K186">
            <v>4317.7578122172836</v>
          </cell>
          <cell r="L186">
            <v>4317.7578122172836</v>
          </cell>
          <cell r="M186">
            <v>4317.419347717163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421.87424399999998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421.87424399999998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282.40621487999999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52.669635374999977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386.21684391559899</v>
          </cell>
          <cell r="F207">
            <v>642.29929861465189</v>
          </cell>
          <cell r="G207">
            <v>910.31610583768224</v>
          </cell>
          <cell r="H207">
            <v>1078.377968807222</v>
          </cell>
          <cell r="I207">
            <v>459.87472003780027</v>
          </cell>
          <cell r="J207">
            <v>729.65846669742257</v>
          </cell>
          <cell r="K207">
            <v>694.87142368370769</v>
          </cell>
          <cell r="L207">
            <v>708.53006711400167</v>
          </cell>
          <cell r="M207">
            <v>703.93841109758148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20492.66573816169</v>
          </cell>
          <cell r="F208">
            <v>34080.400784493431</v>
          </cell>
          <cell r="G208">
            <v>48301.372575747417</v>
          </cell>
          <cell r="H208">
            <v>57218.735024911221</v>
          </cell>
          <cell r="I208">
            <v>24400.952645205689</v>
          </cell>
          <cell r="J208">
            <v>38715.678242965238</v>
          </cell>
          <cell r="K208">
            <v>36869.877740657532</v>
          </cell>
          <cell r="L208">
            <v>37594.605361068927</v>
          </cell>
          <cell r="M208">
            <v>37350.972092837677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38.62168439155991</v>
          </cell>
          <cell r="F209">
            <v>64.229929861465195</v>
          </cell>
          <cell r="G209">
            <v>91.031610583768241</v>
          </cell>
          <cell r="H209">
            <v>107.83779688072229</v>
          </cell>
          <cell r="I209">
            <v>45.987472003780027</v>
          </cell>
          <cell r="J209">
            <v>72.965846669742263</v>
          </cell>
          <cell r="K209">
            <v>69.487142368370769</v>
          </cell>
          <cell r="L209">
            <v>70.85300671140017</v>
          </cell>
          <cell r="M209">
            <v>70.393841109758156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20492.66573816169</v>
          </cell>
          <cell r="F210">
            <v>34080.400784493431</v>
          </cell>
          <cell r="G210">
            <v>48301.372575747417</v>
          </cell>
          <cell r="H210">
            <v>57218.735024911221</v>
          </cell>
          <cell r="I210">
            <v>24400.952645205689</v>
          </cell>
          <cell r="J210">
            <v>38715.678242965238</v>
          </cell>
          <cell r="K210">
            <v>36869.877740657532</v>
          </cell>
          <cell r="L210">
            <v>37594.605361068927</v>
          </cell>
          <cell r="M210">
            <v>37350.972092837677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20513.830421208258</v>
          </cell>
          <cell r="F211">
            <v>34115.598786057511</v>
          </cell>
          <cell r="G211">
            <v>48351.257898347321</v>
          </cell>
          <cell r="H211">
            <v>57277.830137601857</v>
          </cell>
          <cell r="I211">
            <v>24426.153779863751</v>
          </cell>
          <cell r="J211">
            <v>38755.663526940247</v>
          </cell>
          <cell r="K211">
            <v>36907.956694675391</v>
          </cell>
          <cell r="L211">
            <v>37633.432808746773</v>
          </cell>
          <cell r="M211">
            <v>37389.547917765827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0.17869167999999999</v>
          </cell>
          <cell r="F212">
            <v>0.12701778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9.4813805407999983</v>
          </cell>
          <cell r="F213">
            <v>6.7395634067999994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1.7869168000000001E-2</v>
          </cell>
          <cell r="F214">
            <v>1.2701778E-2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9.4813805407999983</v>
          </cell>
          <cell r="F215">
            <v>6.7395634067999994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9.491172844863998</v>
          </cell>
          <cell r="F216">
            <v>6.7465239811439996</v>
          </cell>
          <cell r="G216">
            <v>6.3658146226279992</v>
          </cell>
          <cell r="H216">
            <v>3.1829073113140001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0.41250109915966382</v>
          </cell>
          <cell r="F227">
            <v>2.3064520538772468</v>
          </cell>
          <cell r="G227">
            <v>15.577760965466441</v>
          </cell>
          <cell r="H227">
            <v>14.19578699930859</v>
          </cell>
          <cell r="I227">
            <v>6.4927470825163871</v>
          </cell>
          <cell r="J227">
            <v>7.3705210477217502</v>
          </cell>
          <cell r="K227">
            <v>11.88933494543134</v>
          </cell>
          <cell r="L227">
            <v>39.672063570415027</v>
          </cell>
          <cell r="M227">
            <v>95.735297767674453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7.7888804827332212</v>
          </cell>
          <cell r="H228">
            <v>7.0978934996542939</v>
          </cell>
          <cell r="I228">
            <v>3.246373541258194</v>
          </cell>
          <cell r="J228">
            <v>3.6852605238608751</v>
          </cell>
          <cell r="K228">
            <v>5.9446674727156701</v>
          </cell>
          <cell r="L228">
            <v>19.83603178520751</v>
          </cell>
          <cell r="M228">
            <v>47.867648883837226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4.1250109915966389E-4</v>
          </cell>
          <cell r="F229">
            <v>2.3064520538772469E-3</v>
          </cell>
          <cell r="G229">
            <v>1.5577760965466441E-2</v>
          </cell>
          <cell r="H229">
            <v>1.4195786999308589E-2</v>
          </cell>
          <cell r="I229">
            <v>6.4927470825163862E-3</v>
          </cell>
          <cell r="J229">
            <v>7.3705210477217507E-3</v>
          </cell>
          <cell r="K229">
            <v>1.1889334945431341E-2</v>
          </cell>
          <cell r="L229">
            <v>3.9672063570415028E-2</v>
          </cell>
          <cell r="M229">
            <v>9.5735297767674463E-2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7.1775191253781512E-2</v>
          </cell>
          <cell r="F230">
            <v>0.40132265737464101</v>
          </cell>
          <cell r="G230">
            <v>2.7105304079911612</v>
          </cell>
          <cell r="H230">
            <v>2.470066937879694</v>
          </cell>
          <cell r="I230">
            <v>1.129737992357851</v>
          </cell>
          <cell r="J230">
            <v>1.282470662303584</v>
          </cell>
          <cell r="K230">
            <v>2.0687442805050531</v>
          </cell>
          <cell r="L230">
            <v>6.9029390612522148</v>
          </cell>
          <cell r="M230">
            <v>16.657941811575359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3.6180644222020019E-3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4.7487095541401267E-4</v>
          </cell>
          <cell r="F235">
            <v>2.9142365017671272E-3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</v>
          </cell>
          <cell r="F236">
            <v>2122.3692663461529</v>
          </cell>
          <cell r="G236">
            <v>2034.475015211681</v>
          </cell>
          <cell r="H236">
            <v>2672.9209776092412</v>
          </cell>
          <cell r="I236">
            <v>2754.684123122845</v>
          </cell>
          <cell r="J236">
            <v>2754.684123122845</v>
          </cell>
          <cell r="K236">
            <v>2754.738776857128</v>
          </cell>
          <cell r="L236">
            <v>2755.4939010648991</v>
          </cell>
          <cell r="M236">
            <v>2755.4939010648982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17509.43179000817</v>
          </cell>
          <cell r="H237">
            <v>23004.129904569709</v>
          </cell>
          <cell r="I237">
            <v>23707.813266912712</v>
          </cell>
          <cell r="J237">
            <v>23707.813266912701</v>
          </cell>
          <cell r="K237">
            <v>23708.283636824031</v>
          </cell>
          <cell r="L237">
            <v>23714.782510346729</v>
          </cell>
          <cell r="M237">
            <v>23714.782510346718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352.45842523076919</v>
          </cell>
          <cell r="F238">
            <v>308.70825692307687</v>
          </cell>
          <cell r="G238">
            <v>295.92363857624451</v>
          </cell>
          <cell r="H238">
            <v>388.78850583407137</v>
          </cell>
          <cell r="I238">
            <v>400.68132699968658</v>
          </cell>
          <cell r="J238">
            <v>400.68132699968652</v>
          </cell>
          <cell r="K238">
            <v>400.68927663376422</v>
          </cell>
          <cell r="L238">
            <v>400.79911288216709</v>
          </cell>
          <cell r="M238">
            <v>400.79911288216698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2.0344750152116799</v>
          </cell>
          <cell r="H239">
            <v>2.6729209776092402</v>
          </cell>
          <cell r="I239">
            <v>2.7546841231228449</v>
          </cell>
          <cell r="J239">
            <v>2.7546841231228441</v>
          </cell>
          <cell r="K239">
            <v>2.7547387768571281</v>
          </cell>
          <cell r="L239">
            <v>2.7554939010648991</v>
          </cell>
          <cell r="M239">
            <v>2.7554939010648982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17509.43179000817</v>
          </cell>
          <cell r="H240">
            <v>23004.129904569709</v>
          </cell>
          <cell r="I240">
            <v>23707.813266912712</v>
          </cell>
          <cell r="J240">
            <v>23707.813266912701</v>
          </cell>
          <cell r="K240">
            <v>23708.283636824031</v>
          </cell>
          <cell r="L240">
            <v>23714.782510346729</v>
          </cell>
          <cell r="M240">
            <v>23714.782510346718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17648.478909684181</v>
          </cell>
          <cell r="H241">
            <v>23186.81190374849</v>
          </cell>
          <cell r="I241">
            <v>23896.083405436679</v>
          </cell>
          <cell r="J241">
            <v>23896.083405436679</v>
          </cell>
          <cell r="K241">
            <v>23896.55751068232</v>
          </cell>
          <cell r="L241">
            <v>23903.10799351224</v>
          </cell>
          <cell r="M241">
            <v>23903.107993512229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7369.1012892283534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0.67617964285714294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</v>
          </cell>
          <cell r="H263">
            <v>5.628819871428572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9.0157285714285718E-2</v>
          </cell>
          <cell r="H264">
            <v>4.5078642857142859E-2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</v>
          </cell>
          <cell r="H265">
            <v>5.628819871428572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  <cell r="K267">
            <v>15.3419318626257</v>
          </cell>
          <cell r="L267">
            <v>15.34193186262296</v>
          </cell>
          <cell r="M267">
            <v>128.81678989834001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  <cell r="K268">
            <v>383.1391783826391</v>
          </cell>
          <cell r="L268">
            <v>383.13917838257078</v>
          </cell>
          <cell r="M268">
            <v>3216.9846330612108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  <cell r="K269">
            <v>3.0683863725251399</v>
          </cell>
          <cell r="L269">
            <v>3.0683863725245919</v>
          </cell>
          <cell r="M269">
            <v>25.763357979668001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  <cell r="K270">
            <v>383.1391783826391</v>
          </cell>
          <cell r="L270">
            <v>383.13917838257078</v>
          </cell>
          <cell r="M270">
            <v>3216.9846330612108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  <cell r="K271">
            <v>384.43710581821728</v>
          </cell>
          <cell r="L271">
            <v>384.43710581814872</v>
          </cell>
          <cell r="M271">
            <v>3227.882533486611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0.74572269230769228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0.1491445384615385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592.1465621632002</v>
          </cell>
          <cell r="F286">
            <v>444.10992162240018</v>
          </cell>
          <cell r="G286">
            <v>296.0732810816001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  <cell r="K292">
            <v>102.7774547333411</v>
          </cell>
          <cell r="L292">
            <v>31.603367211482659</v>
          </cell>
          <cell r="M292">
            <v>16.979873677521109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  <cell r="K293">
            <v>5453.3717481510803</v>
          </cell>
          <cell r="L293">
            <v>1676.87466424127</v>
          </cell>
          <cell r="M293">
            <v>900.95209732927037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  <cell r="K294">
            <v>10.277745473334109</v>
          </cell>
          <cell r="L294">
            <v>3.160336721148266</v>
          </cell>
          <cell r="M294">
            <v>1.6979873677521109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  <cell r="K295">
            <v>5453.3717481510803</v>
          </cell>
          <cell r="L295">
            <v>1676.87466424127</v>
          </cell>
          <cell r="M295">
            <v>900.95209732927037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  <cell r="K296">
            <v>5459.0039526704686</v>
          </cell>
          <cell r="L296">
            <v>1678.606528764459</v>
          </cell>
          <cell r="M296">
            <v>901.88259440679838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465.51232984102188</v>
          </cell>
          <cell r="F297">
            <v>375.95925966421089</v>
          </cell>
          <cell r="G297">
            <v>183.24175132235351</v>
          </cell>
          <cell r="H297">
            <v>183.24175132235439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24700.084221364621</v>
          </cell>
          <cell r="F298">
            <v>19948.398317783031</v>
          </cell>
          <cell r="G298">
            <v>9722.8073251640726</v>
          </cell>
          <cell r="H298">
            <v>9722.8073251641235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46.551232984102199</v>
          </cell>
          <cell r="F299">
            <v>37.595925966421092</v>
          </cell>
          <cell r="G299">
            <v>18.324175132235339</v>
          </cell>
          <cell r="H299">
            <v>18.324175132235439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24700.084221364621</v>
          </cell>
          <cell r="F300">
            <v>19948.398317783031</v>
          </cell>
          <cell r="G300">
            <v>9722.8073251640726</v>
          </cell>
          <cell r="H300">
            <v>9722.8073251641235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24725.594297039908</v>
          </cell>
          <cell r="F301">
            <v>19969.000885212619</v>
          </cell>
          <cell r="G301">
            <v>9732.8489731365353</v>
          </cell>
          <cell r="H301">
            <v>9732.848973136588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10848.56732017785</v>
          </cell>
          <cell r="H333">
            <v>19731.12789892609</v>
          </cell>
          <cell r="I333">
            <v>7461.3508861485207</v>
          </cell>
          <cell r="J333">
            <v>10422.20441239793</v>
          </cell>
          <cell r="K333">
            <v>9648.5115908051484</v>
          </cell>
          <cell r="L333">
            <v>6715.9994575156197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1423.8744607733429</v>
          </cell>
          <cell r="H334">
            <v>2589.7105367340491</v>
          </cell>
          <cell r="I334">
            <v>979.30230380699322</v>
          </cell>
          <cell r="J334">
            <v>1367.9143291272289</v>
          </cell>
          <cell r="K334">
            <v>1266.3671462931759</v>
          </cell>
          <cell r="L334">
            <v>881.47492879892513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10.84856732017785</v>
          </cell>
          <cell r="H335">
            <v>19.73112789892609</v>
          </cell>
          <cell r="I335">
            <v>7.4613508861485203</v>
          </cell>
          <cell r="J335">
            <v>10.42220441239793</v>
          </cell>
          <cell r="K335">
            <v>9.6485115908051498</v>
          </cell>
          <cell r="L335">
            <v>6.7159994575156201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695.52877231490243</v>
          </cell>
          <cell r="H336">
            <v>1265.0119374198989</v>
          </cell>
          <cell r="I336">
            <v>478.36585868819702</v>
          </cell>
          <cell r="J336">
            <v>668.19358038986252</v>
          </cell>
          <cell r="K336">
            <v>618.59019936549521</v>
          </cell>
          <cell r="L336">
            <v>430.57951521997018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1.4238744607733429</v>
          </cell>
          <cell r="H337">
            <v>2.5897105367340489</v>
          </cell>
          <cell r="I337">
            <v>0.97930230380699357</v>
          </cell>
          <cell r="J337">
            <v>1.3679143291272291</v>
          </cell>
          <cell r="K337">
            <v>1.266367146293176</v>
          </cell>
          <cell r="L337">
            <v>0.88147492879892519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  <cell r="L338">
            <v>1.3684617304303419E-5</v>
          </cell>
          <cell r="M338">
            <v>1.812611590224019E-5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  <cell r="L339">
            <v>-4.0276176493721227E-5</v>
          </cell>
          <cell r="M339">
            <v>-5.334826886205235E-5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  <cell r="L340">
            <v>1.7961060211898241E-6</v>
          </cell>
          <cell r="M340">
            <v>2.3790527121690248E-6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  <cell r="L341">
            <v>4.0276176493721227E-5</v>
          </cell>
          <cell r="M341">
            <v>5.334826886205235E-5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  <cell r="L342">
            <v>1.3684617304303421E-8</v>
          </cell>
          <cell r="M342">
            <v>1.8126115902240189E-8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  <cell r="L343">
            <v>-4.0276176493721227E-5</v>
          </cell>
          <cell r="M343">
            <v>-5.334826886205235E-5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  <cell r="L344">
            <v>-3.9398821466799082E-5</v>
          </cell>
          <cell r="M344">
            <v>-5.2186158256269978E-5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  <cell r="L345">
            <v>1.796106021189824E-9</v>
          </cell>
          <cell r="M345">
            <v>2.379052712169025E-9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41801.904086917057</v>
          </cell>
          <cell r="G346">
            <v>44296.77737575733</v>
          </cell>
          <cell r="H346">
            <v>36899.215554005859</v>
          </cell>
          <cell r="I346">
            <v>21131.098756887499</v>
          </cell>
          <cell r="J346">
            <v>13440.42761245528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5486.4999114078664</v>
          </cell>
          <cell r="G347">
            <v>5813.9520305681508</v>
          </cell>
          <cell r="H347">
            <v>4843.0220414632686</v>
          </cell>
          <cell r="I347">
            <v>2773.456711841483</v>
          </cell>
          <cell r="J347">
            <v>1764.056124134755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41.801904086917062</v>
          </cell>
          <cell r="G348">
            <v>44.29677737575733</v>
          </cell>
          <cell r="H348">
            <v>36.899215554005863</v>
          </cell>
          <cell r="I348">
            <v>21.131098756887489</v>
          </cell>
          <cell r="J348">
            <v>13.440427612455281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2680.0245757724701</v>
          </cell>
          <cell r="G349">
            <v>2839.9771395032421</v>
          </cell>
          <cell r="H349">
            <v>2365.7009572062011</v>
          </cell>
          <cell r="I349">
            <v>1354.76756905095</v>
          </cell>
          <cell r="J349">
            <v>861.6994153035389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5.486499911407865</v>
          </cell>
          <cell r="G350">
            <v>5.8139520305681511</v>
          </cell>
          <cell r="H350">
            <v>4.8430220414632688</v>
          </cell>
          <cell r="I350">
            <v>2.7734567118414839</v>
          </cell>
          <cell r="J350">
            <v>1.764056124134755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8337.806583370786</v>
          </cell>
          <cell r="H351">
            <v>5558.5377222471907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712.74349943514596</v>
          </cell>
          <cell r="G354">
            <v>534.55762457635944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1.094337114067415</v>
          </cell>
          <cell r="H355">
            <v>0.72955807604494383</v>
          </cell>
          <cell r="I355">
            <v>0.36477903802247202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  <cell r="J359">
            <v>2.283542767874237E-5</v>
          </cell>
          <cell r="L359">
            <v>2.2835427678738291E-5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  <cell r="J360">
            <v>-5.3348268864500913E-5</v>
          </cell>
          <cell r="L360">
            <v>-5.3348268864491372E-5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  <cell r="J361">
            <v>2.997149882834936E-6</v>
          </cell>
          <cell r="L361">
            <v>2.9971498828343998E-6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  <cell r="J362">
            <v>5.3348268864500913E-5</v>
          </cell>
          <cell r="L362">
            <v>5.3348268864491372E-5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  <cell r="J363">
            <v>2.2835427678742369E-8</v>
          </cell>
          <cell r="L363">
            <v>2.283542767873829E-8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  <cell r="J364">
            <v>-5.3348268864500913E-5</v>
          </cell>
          <cell r="L364">
            <v>-5.3348268864491372E-5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  <cell r="J365">
            <v>-5.188423250744754E-5</v>
          </cell>
          <cell r="L365">
            <v>-5.188423250743827E-5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  <cell r="J366">
            <v>2.9971498828349362E-9</v>
          </cell>
          <cell r="L366">
            <v>2.997149882834401E-9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3899.0548109803631</v>
          </cell>
          <cell r="F372">
            <v>1561.647084965231</v>
          </cell>
          <cell r="H372">
            <v>1180.85659989691</v>
          </cell>
          <cell r="I372">
            <v>1403.6597319529301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511.75094394117258</v>
          </cell>
          <cell r="F373">
            <v>204.96617990168659</v>
          </cell>
          <cell r="H373">
            <v>154.98742873646941</v>
          </cell>
          <cell r="I373">
            <v>184.2303398188221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3.899054810980362</v>
          </cell>
          <cell r="F374">
            <v>1.5616470849652311</v>
          </cell>
          <cell r="H374">
            <v>1.1808565998969101</v>
          </cell>
          <cell r="I374">
            <v>1.40365973195293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249.97815156897849</v>
          </cell>
          <cell r="F375">
            <v>100.1210987348334</v>
          </cell>
          <cell r="H375">
            <v>75.707668760890627</v>
          </cell>
          <cell r="I375">
            <v>89.992134564832241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0.51175094394117271</v>
          </cell>
          <cell r="F376">
            <v>0.20496617990168661</v>
          </cell>
          <cell r="H376">
            <v>0.1549874287364694</v>
          </cell>
          <cell r="I376">
            <v>0.18423033981882209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5090.2968852872218</v>
          </cell>
          <cell r="I377">
            <v>5844.6498519847974</v>
          </cell>
          <cell r="J377">
            <v>3016.0483195626111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668.101466193948</v>
          </cell>
          <cell r="I378">
            <v>767.11029307300464</v>
          </cell>
          <cell r="J378">
            <v>395.85634194259268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12.219343157894739</v>
          </cell>
          <cell r="F379">
            <v>14.56299789473684</v>
          </cell>
          <cell r="G379">
            <v>16.545953684210531</v>
          </cell>
          <cell r="H379">
            <v>5.0902968852872226</v>
          </cell>
          <cell r="I379">
            <v>5.8446498519847978</v>
          </cell>
          <cell r="J379">
            <v>3.0160483195626111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783.41263821052621</v>
          </cell>
          <cell r="F380">
            <v>933.67020252631562</v>
          </cell>
          <cell r="G380">
            <v>1060.802455578948</v>
          </cell>
          <cell r="H380">
            <v>326.35165905797697</v>
          </cell>
          <cell r="I380">
            <v>374.7151136353753</v>
          </cell>
          <cell r="J380">
            <v>193.3663978879579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</v>
          </cell>
          <cell r="H381">
            <v>0.66810146619394795</v>
          </cell>
          <cell r="I381">
            <v>0.76711029307300471</v>
          </cell>
          <cell r="J381">
            <v>0.39585634194259262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19752.700148259741</v>
          </cell>
          <cell r="F382">
            <v>11260.00125884298</v>
          </cell>
          <cell r="G382">
            <v>15308.70618691902</v>
          </cell>
          <cell r="H382">
            <v>5630.0006294214863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2592.541894459092</v>
          </cell>
          <cell r="F383">
            <v>1477.875165223141</v>
          </cell>
          <cell r="G383">
            <v>2009.267687033122</v>
          </cell>
          <cell r="H383">
            <v>738.93758261157018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19.752700148259741</v>
          </cell>
          <cell r="F384">
            <v>11.26000125884298</v>
          </cell>
          <cell r="G384">
            <v>15.30870618691902</v>
          </cell>
          <cell r="H384">
            <v>5.6300006294214864</v>
          </cell>
          <cell r="I384">
            <v>2.8150003147107419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1266.3949882553029</v>
          </cell>
          <cell r="F385">
            <v>721.90683070757029</v>
          </cell>
          <cell r="G385">
            <v>981.4794254088456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2.5925418944590919</v>
          </cell>
          <cell r="F386">
            <v>1.477875165223141</v>
          </cell>
          <cell r="G386">
            <v>2.009267687033121</v>
          </cell>
          <cell r="H386">
            <v>0.73893758261157005</v>
          </cell>
          <cell r="I386">
            <v>0.36946879130578503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  <cell r="K387">
            <v>2592.3528963393519</v>
          </cell>
          <cell r="L387">
            <v>13398.67530649828</v>
          </cell>
          <cell r="M387">
            <v>28441.108977048239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  <cell r="K388">
            <v>340.24631764454</v>
          </cell>
          <cell r="L388">
            <v>1758.5761339779001</v>
          </cell>
          <cell r="M388">
            <v>3732.8955532375821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  <cell r="K389">
            <v>2.5923528963393521</v>
          </cell>
          <cell r="L389">
            <v>13.39867530649828</v>
          </cell>
          <cell r="M389">
            <v>28.441108977048248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  <cell r="K390">
            <v>166.20222506655679</v>
          </cell>
          <cell r="L390">
            <v>859.02257058787131</v>
          </cell>
          <cell r="M390">
            <v>1823.430599291006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  <cell r="K391">
            <v>0.34024631764454011</v>
          </cell>
          <cell r="L391">
            <v>1.7585761339779</v>
          </cell>
          <cell r="M391">
            <v>3.732895553237582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17413.790530976341</v>
          </cell>
          <cell r="F392">
            <v>11785.16969324594</v>
          </cell>
          <cell r="G392">
            <v>8293.388759999998</v>
          </cell>
          <cell r="H392">
            <v>5528.9258399999999</v>
          </cell>
          <cell r="I392">
            <v>2764.462919999999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149869.41359704809</v>
          </cell>
          <cell r="F393">
            <v>101427.4558963266</v>
          </cell>
          <cell r="G393">
            <v>71375.919446290907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2532.9149863238308</v>
          </cell>
          <cell r="F394">
            <v>1714.2065008357731</v>
          </cell>
          <cell r="G394">
            <v>1206.3110923636359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17.413790530976339</v>
          </cell>
          <cell r="F395">
            <v>11.78516969324594</v>
          </cell>
          <cell r="G395">
            <v>8.2933887599999991</v>
          </cell>
          <cell r="H395">
            <v>5.5289258399999994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149869.41359704809</v>
          </cell>
          <cell r="F396">
            <v>101427.4558963266</v>
          </cell>
          <cell r="G396">
            <v>71375.919446290907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151059.5670262471</v>
          </cell>
          <cell r="F397">
            <v>102232.9186759068</v>
          </cell>
          <cell r="G397">
            <v>71942.734870815257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3079.7277004799971</v>
          </cell>
          <cell r="F404">
            <v>1586.389696261682</v>
          </cell>
          <cell r="G404">
            <v>1615.35024877776</v>
          </cell>
          <cell r="H404">
            <v>793.19484813084102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163410.35178746859</v>
          </cell>
          <cell r="F405">
            <v>84173.837283644854</v>
          </cell>
          <cell r="G405">
            <v>85710.484200147941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307.97277004799957</v>
          </cell>
          <cell r="F406">
            <v>158.6389696261682</v>
          </cell>
          <cell r="G406">
            <v>161.53502487777601</v>
          </cell>
          <cell r="H406">
            <v>79.319484813084102</v>
          </cell>
          <cell r="I406">
            <v>39.659742406542051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163410.35178746859</v>
          </cell>
          <cell r="F407">
            <v>84173.837283644854</v>
          </cell>
          <cell r="G407">
            <v>85710.484200147941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84260.771438999989</v>
          </cell>
          <cell r="G408">
            <v>85799.005393780986</v>
          </cell>
          <cell r="H408">
            <v>42130.385719499987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687.14580486918578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132.0031947674419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9839.5181379651112</v>
          </cell>
          <cell r="H415">
            <v>6559.6787586434111</v>
          </cell>
          <cell r="I415">
            <v>3279.839379321706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105.6025558139535</v>
          </cell>
          <cell r="G416">
            <v>79.201916860465104</v>
          </cell>
          <cell r="H416">
            <v>52.801277906976722</v>
          </cell>
          <cell r="I416">
            <v>26.400638953488361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9839.5181379651112</v>
          </cell>
          <cell r="H417">
            <v>6559.6787586434111</v>
          </cell>
          <cell r="I417">
            <v>3279.839379321706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9873.0205487970925</v>
          </cell>
          <cell r="H418">
            <v>6582.0136991980617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22560.525703285559</v>
          </cell>
          <cell r="F433">
            <v>23662.756447279371</v>
          </cell>
          <cell r="G433">
            <v>17041.389994168669</v>
          </cell>
          <cell r="H433">
            <v>1000.193010803363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194164.08803000409</v>
          </cell>
          <cell r="F434">
            <v>203650.28662399441</v>
          </cell>
          <cell r="G434">
            <v>146664.3991589043</v>
          </cell>
          <cell r="H434">
            <v>8608.0247575231224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3281.5310113869909</v>
          </cell>
          <cell r="F435">
            <v>3441.8554832406371</v>
          </cell>
          <cell r="G435">
            <v>2478.7476355154431</v>
          </cell>
          <cell r="H435">
            <v>145.4826197532164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22.56052570328557</v>
          </cell>
          <cell r="F436">
            <v>23.662756447279371</v>
          </cell>
          <cell r="G436">
            <v>17.041389994168672</v>
          </cell>
          <cell r="H436">
            <v>1.000193010803363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194164.08803000409</v>
          </cell>
          <cell r="F437">
            <v>203650.28662399441</v>
          </cell>
          <cell r="G437">
            <v>146664.3991589043</v>
          </cell>
          <cell r="H437">
            <v>8608.0247575231224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195705.99741397941</v>
          </cell>
          <cell r="F438">
            <v>205267.52846918211</v>
          </cell>
          <cell r="G438">
            <v>147829.1007041421</v>
          </cell>
          <cell r="H438">
            <v>8676.3834034796637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59717.486935415567</v>
          </cell>
          <cell r="F439">
            <v>59717.486935415567</v>
          </cell>
          <cell r="G439">
            <v>26694.622160336839</v>
          </cell>
          <cell r="H439">
            <v>17796.414773557892</v>
          </cell>
          <cell r="I439">
            <v>8898.2073867789404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513950.40801598108</v>
          </cell>
          <cell r="F440">
            <v>513950.40801598108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8686.1799178786296</v>
          </cell>
          <cell r="F441">
            <v>8686.1799178786296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59.717486935415593</v>
          </cell>
          <cell r="F442">
            <v>59.717486935415579</v>
          </cell>
          <cell r="G442">
            <v>26.694622160336841</v>
          </cell>
          <cell r="H442">
            <v>17.796414773557888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513950.40801598108</v>
          </cell>
          <cell r="F443">
            <v>513950.40801598108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518031.8268048942</v>
          </cell>
          <cell r="F444">
            <v>518031.82680489431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2977.631418708876</v>
          </cell>
          <cell r="H468">
            <v>78.796241812717255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52634.866695602977</v>
          </cell>
          <cell r="F469">
            <v>92636.975632054673</v>
          </cell>
          <cell r="G469">
            <v>157993.12307669301</v>
          </cell>
          <cell r="H469">
            <v>4180.9285905827783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297.76314187088758</v>
          </cell>
          <cell r="H470">
            <v>7.8796241812717254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52634.866695602977</v>
          </cell>
          <cell r="F471">
            <v>92636.975632054673</v>
          </cell>
          <cell r="G471">
            <v>157993.12307669301</v>
          </cell>
          <cell r="H471">
            <v>4180.9285905827783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158156.2972784382</v>
          </cell>
          <cell r="H472">
            <v>4185.2466246341146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1572.058837919607</v>
          </cell>
          <cell r="G473">
            <v>1179.0441284397041</v>
          </cell>
          <cell r="H473">
            <v>786.02941895980291</v>
          </cell>
          <cell r="I473">
            <v>393.01470947990151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198106.92460753399</v>
          </cell>
          <cell r="F474">
            <v>83413.441940014294</v>
          </cell>
          <cell r="G474">
            <v>62560.081455010717</v>
          </cell>
          <cell r="H474">
            <v>41706.72097000714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373.36397400590653</v>
          </cell>
          <cell r="F475">
            <v>157.20588379196059</v>
          </cell>
          <cell r="G475">
            <v>117.9044128439705</v>
          </cell>
          <cell r="H475">
            <v>78.602941895980308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198106.92460753399</v>
          </cell>
          <cell r="F476">
            <v>83413.441940014294</v>
          </cell>
          <cell r="G476">
            <v>62560.081455010717</v>
          </cell>
          <cell r="H476">
            <v>41706.72097000714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83499.590764332286</v>
          </cell>
          <cell r="G477">
            <v>62624.693073249218</v>
          </cell>
          <cell r="H477">
            <v>41749.795382166143</v>
          </cell>
          <cell r="I477">
            <v>20874.897691083072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53611.195186653873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6875.8914560089679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53611.195186653873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6875.8914560089679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53793.735048987823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13798.60612778223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64.222349297368439</v>
          </cell>
          <cell r="G515">
            <v>64.222349297368453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1595.7113055419479</v>
          </cell>
          <cell r="G516">
            <v>1595.7113055419479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12.844469859473691</v>
          </cell>
          <cell r="G517">
            <v>12.844469859473691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1595.7113055419479</v>
          </cell>
          <cell r="G518">
            <v>1595.7113055419479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1601.1445162925049</v>
          </cell>
          <cell r="G519">
            <v>1601.1445162925061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2844.4776669671901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474.07961116119827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1.4222388334835949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15184.13984195279</v>
          </cell>
          <cell r="F524">
            <v>23532.991944208919</v>
          </cell>
          <cell r="G524">
            <v>27781.505804124899</v>
          </cell>
          <cell r="H524">
            <v>27781.505804124899</v>
          </cell>
          <cell r="I524">
            <v>27781.505804124899</v>
          </cell>
          <cell r="J524">
            <v>27781.505804124889</v>
          </cell>
          <cell r="K524">
            <v>12597.365962172111</v>
          </cell>
          <cell r="L524">
            <v>4248.5138599159773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1992.9183542563039</v>
          </cell>
          <cell r="F525">
            <v>3088.7051926774211</v>
          </cell>
          <cell r="G525">
            <v>3646.3226367913931</v>
          </cell>
          <cell r="H525">
            <v>3646.3226367913931</v>
          </cell>
          <cell r="I525">
            <v>3646.3226367913931</v>
          </cell>
          <cell r="J525">
            <v>3646.3226367913931</v>
          </cell>
          <cell r="K525">
            <v>1653.4042825350889</v>
          </cell>
          <cell r="L525">
            <v>557.61744411397206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15.18413984195279</v>
          </cell>
          <cell r="F526">
            <v>23.53299194420892</v>
          </cell>
          <cell r="G526">
            <v>27.78150580412489</v>
          </cell>
          <cell r="H526">
            <v>27.78150580412489</v>
          </cell>
          <cell r="I526">
            <v>27.78150580412489</v>
          </cell>
          <cell r="J526">
            <v>27.78150580412489</v>
          </cell>
          <cell r="K526">
            <v>12.597365962172111</v>
          </cell>
          <cell r="L526">
            <v>4.2485138599159784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973.4931656171982</v>
          </cell>
          <cell r="F527">
            <v>1508.7589460230949</v>
          </cell>
          <cell r="G527">
            <v>1781.1417908669571</v>
          </cell>
          <cell r="H527">
            <v>1781.1417908669571</v>
          </cell>
          <cell r="I527">
            <v>1781.1417908669571</v>
          </cell>
          <cell r="J527">
            <v>1781.1417908669571</v>
          </cell>
          <cell r="K527">
            <v>807.64862524975933</v>
          </cell>
          <cell r="L527">
            <v>272.3828448438631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677.14941765036656</v>
          </cell>
          <cell r="F528">
            <v>416.11676232029328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5827.7941244509293</v>
          </cell>
          <cell r="F529">
            <v>3581.252171714742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60.526074519315387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0.67714941765036651</v>
          </cell>
          <cell r="F531">
            <v>0.41611676232029332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5827.7941244509293</v>
          </cell>
          <cell r="F532">
            <v>3581.252171714742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5874.0742091954326</v>
          </cell>
          <cell r="F533">
            <v>3609.6918609795061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6157.9263604387388</v>
          </cell>
          <cell r="F534">
            <v>5331.3042982891711</v>
          </cell>
          <cell r="G534">
            <v>4422.5114275340329</v>
          </cell>
          <cell r="H534">
            <v>6157.9263604387388</v>
          </cell>
          <cell r="I534">
            <v>6157.9263604387388</v>
          </cell>
          <cell r="J534">
            <v>6069.2478161008421</v>
          </cell>
          <cell r="K534">
            <v>819.79937355582024</v>
          </cell>
          <cell r="L534">
            <v>2026.455230858804</v>
          </cell>
          <cell r="M534">
            <v>2026.455230858804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52997.353503885053</v>
          </cell>
          <cell r="F535">
            <v>45883.143447185088</v>
          </cell>
          <cell r="G535">
            <v>38061.741531331543</v>
          </cell>
          <cell r="H535">
            <v>52997.353503885039</v>
          </cell>
          <cell r="I535">
            <v>52997.353503885039</v>
          </cell>
          <cell r="J535">
            <v>52234.153704569719</v>
          </cell>
          <cell r="K535">
            <v>7055.4915176845016</v>
          </cell>
          <cell r="L535">
            <v>17440.41060958209</v>
          </cell>
          <cell r="M535">
            <v>17440.41060958209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895.69837970018034</v>
          </cell>
          <cell r="F536">
            <v>775.46244338751592</v>
          </cell>
          <cell r="G536">
            <v>643.27438945949575</v>
          </cell>
          <cell r="H536">
            <v>895.69837970018034</v>
          </cell>
          <cell r="I536">
            <v>895.69837970018045</v>
          </cell>
          <cell r="J536">
            <v>882.79968234194098</v>
          </cell>
          <cell r="K536">
            <v>119.243545244483</v>
          </cell>
          <cell r="L536">
            <v>294.7571244885533</v>
          </cell>
          <cell r="M536">
            <v>294.75712448855342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6.1579263604387391</v>
          </cell>
          <cell r="F537">
            <v>5.3313042982891714</v>
          </cell>
          <cell r="G537">
            <v>4.4225114275340331</v>
          </cell>
          <cell r="H537">
            <v>6.1579263604387391</v>
          </cell>
          <cell r="I537">
            <v>6.1579263604387382</v>
          </cell>
          <cell r="J537">
            <v>6.0692478161008436</v>
          </cell>
          <cell r="K537">
            <v>0.81979937355582044</v>
          </cell>
          <cell r="L537">
            <v>2.026455230858804</v>
          </cell>
          <cell r="M537">
            <v>2.026455230858804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52997.353503885053</v>
          </cell>
          <cell r="F538">
            <v>45883.143447185088</v>
          </cell>
          <cell r="G538">
            <v>38061.741531331543</v>
          </cell>
          <cell r="H538">
            <v>52997.353503885039</v>
          </cell>
          <cell r="I538">
            <v>52997.353503885039</v>
          </cell>
          <cell r="J538">
            <v>52234.153704569719</v>
          </cell>
          <cell r="K538">
            <v>7055.4915176845016</v>
          </cell>
          <cell r="L538">
            <v>17440.41060958209</v>
          </cell>
          <cell r="M538">
            <v>17440.41060958209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53418.219780046653</v>
          </cell>
          <cell r="F539">
            <v>46247.51386277179</v>
          </cell>
          <cell r="G539">
            <v>38364.00008507882</v>
          </cell>
          <cell r="H539">
            <v>53418.219780046667</v>
          </cell>
          <cell r="I539">
            <v>53418.21978004666</v>
          </cell>
          <cell r="J539">
            <v>52648.959205310122</v>
          </cell>
          <cell r="K539">
            <v>7111.5210785062527</v>
          </cell>
          <cell r="L539">
            <v>17578.909613451149</v>
          </cell>
          <cell r="M539">
            <v>17578.909613451149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149.323230786626</v>
          </cell>
          <cell r="F540">
            <v>161.72533995664071</v>
          </cell>
          <cell r="G540">
            <v>135.44057214206441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7923.0906255383743</v>
          </cell>
          <cell r="F541">
            <v>8581.1465380993541</v>
          </cell>
          <cell r="G541">
            <v>7186.4767578579349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16.172533995664061</v>
          </cell>
          <cell r="G542">
            <v>13.54405721420644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7923.0906255383743</v>
          </cell>
          <cell r="F543">
            <v>8581.1465380993541</v>
          </cell>
          <cell r="G543">
            <v>7186.4767578579349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7931.2735385854803</v>
          </cell>
          <cell r="F544">
            <v>8590.0090867289782</v>
          </cell>
          <cell r="G544">
            <v>7193.8989012113188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319.33555686009589</v>
          </cell>
          <cell r="F545">
            <v>390.70821777212899</v>
          </cell>
          <cell r="G545">
            <v>390.70821777212899</v>
          </cell>
          <cell r="H545">
            <v>332.81009572949921</v>
          </cell>
          <cell r="I545">
            <v>390.70821777212899</v>
          </cell>
          <cell r="J545">
            <v>285.35836332666292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16943.94464699669</v>
          </cell>
          <cell r="F546">
            <v>20730.97803498917</v>
          </cell>
          <cell r="G546">
            <v>20730.978034989159</v>
          </cell>
          <cell r="H546">
            <v>17658.90367940722</v>
          </cell>
          <cell r="I546">
            <v>20730.97803498917</v>
          </cell>
          <cell r="J546">
            <v>15141.11475811273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31.933555686009591</v>
          </cell>
          <cell r="F547">
            <v>39.070821777212899</v>
          </cell>
          <cell r="G547">
            <v>39.070821777212899</v>
          </cell>
          <cell r="H547">
            <v>33.281009572949912</v>
          </cell>
          <cell r="I547">
            <v>39.070821777212899</v>
          </cell>
          <cell r="J547">
            <v>28.535836332666278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16943.94464699669</v>
          </cell>
          <cell r="F548">
            <v>20730.97803498917</v>
          </cell>
          <cell r="G548">
            <v>20730.978034989159</v>
          </cell>
          <cell r="H548">
            <v>17658.90367940722</v>
          </cell>
          <cell r="I548">
            <v>20730.97803498917</v>
          </cell>
          <cell r="J548">
            <v>15141.11475811273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20752.388845323079</v>
          </cell>
          <cell r="G549">
            <v>20752.388845323079</v>
          </cell>
          <cell r="H549">
            <v>17677.141672653201</v>
          </cell>
          <cell r="I549">
            <v>20752.388845323079</v>
          </cell>
          <cell r="J549">
            <v>15156.752396423029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307.13554004267343</v>
          </cell>
          <cell r="F555">
            <v>159.22973771848751</v>
          </cell>
          <cell r="G555">
            <v>139.00906536869749</v>
          </cell>
          <cell r="H555">
            <v>225.74462193136489</v>
          </cell>
          <cell r="I555">
            <v>131.76114667830689</v>
          </cell>
          <cell r="J555">
            <v>22.743287715041891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7631.2943849269577</v>
          </cell>
          <cell r="F556">
            <v>3956.328216512019</v>
          </cell>
          <cell r="G556">
            <v>3453.9119108609038</v>
          </cell>
          <cell r="H556">
            <v>5609.0013729213142</v>
          </cell>
          <cell r="I556">
            <v>3273.8252911336658</v>
          </cell>
          <cell r="J556">
            <v>565.09488875974102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</v>
          </cell>
          <cell r="F557">
            <v>31.845947543697481</v>
          </cell>
          <cell r="G557">
            <v>27.801813073739499</v>
          </cell>
          <cell r="H557">
            <v>45.148924386272981</v>
          </cell>
          <cell r="I557">
            <v>26.352229335661381</v>
          </cell>
          <cell r="J557">
            <v>4.5486575430083791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7631.2943849269577</v>
          </cell>
          <cell r="F558">
            <v>3956.328216512019</v>
          </cell>
          <cell r="G558">
            <v>3453.9119108609038</v>
          </cell>
          <cell r="H558">
            <v>5609.0013729213142</v>
          </cell>
          <cell r="I558">
            <v>3273.8252911336658</v>
          </cell>
          <cell r="J558">
            <v>565.09488875974102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7657.2780516145667</v>
          </cell>
          <cell r="F559">
            <v>3969.7990523230019</v>
          </cell>
          <cell r="G559">
            <v>3465.672077791095</v>
          </cell>
          <cell r="H559">
            <v>5628.0993679367066</v>
          </cell>
          <cell r="I559">
            <v>3284.9722841426501</v>
          </cell>
          <cell r="J559">
            <v>567.01897090043349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  <cell r="I560">
            <v>0</v>
          </cell>
          <cell r="J560">
            <v>0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  <cell r="I561">
            <v>0</v>
          </cell>
          <cell r="J561">
            <v>0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  <cell r="I562">
            <v>0</v>
          </cell>
          <cell r="J562">
            <v>0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  <cell r="I563">
            <v>0</v>
          </cell>
          <cell r="J563">
            <v>0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  <cell r="I564">
            <v>0</v>
          </cell>
          <cell r="J564">
            <v>0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  <cell r="I565">
            <v>0</v>
          </cell>
          <cell r="J565">
            <v>0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  <cell r="I566">
            <v>0</v>
          </cell>
          <cell r="J566">
            <v>0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  <cell r="I567">
            <v>0</v>
          </cell>
          <cell r="J567">
            <v>0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  <cell r="I568">
            <v>0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  <cell r="I569">
            <v>0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  <cell r="I570">
            <v>0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  <cell r="I571">
            <v>0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  <cell r="I572">
            <v>0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K616">
            <v>5.4387863231125343E-2</v>
          </cell>
          <cell r="L616">
            <v>0.3903858707474076</v>
          </cell>
          <cell r="M616">
            <v>2.3598370991943041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K617">
            <v>5.458444027026034E-2</v>
          </cell>
          <cell r="L617">
            <v>0.39179686382624118</v>
          </cell>
          <cell r="M617">
            <v>2.368366387940751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K618">
            <v>2.3236056635342638E-3</v>
          </cell>
          <cell r="L618">
            <v>1.6678405187157831E-2</v>
          </cell>
          <cell r="M618">
            <v>0.1008190159154502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K619">
            <v>5.4387863231125343E-2</v>
          </cell>
          <cell r="L619">
            <v>0.3903858707474076</v>
          </cell>
          <cell r="M619">
            <v>2.3598370991943041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K620">
            <v>4.6472113270685269E-4</v>
          </cell>
          <cell r="L620">
            <v>3.335681037431567E-3</v>
          </cell>
          <cell r="M620">
            <v>2.016380318309003E-2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1.531121766156576E-3</v>
          </cell>
          <cell r="J621">
            <v>9.8553310898157678E-3</v>
          </cell>
          <cell r="K621">
            <v>9.8553310898157661E-3</v>
          </cell>
          <cell r="L621">
            <v>9.8553310898157158E-3</v>
          </cell>
          <cell r="M621">
            <v>4.062214149945685E-3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1.536655783591076E-3</v>
          </cell>
          <cell r="J622">
            <v>9.890951753880068E-3</v>
          </cell>
          <cell r="K622">
            <v>9.8909517538800697E-3</v>
          </cell>
          <cell r="L622">
            <v>9.8909517538800194E-3</v>
          </cell>
          <cell r="M622">
            <v>4.0768964335010276E-3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6.5413917665476057E-5</v>
          </cell>
          <cell r="J623">
            <v>4.2104803858512239E-4</v>
          </cell>
          <cell r="K623">
            <v>4.2104803858512249E-4</v>
          </cell>
          <cell r="L623">
            <v>4.2104803858512038E-4</v>
          </cell>
          <cell r="M623">
            <v>1.7354945100878739E-4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1.531121766156576E-3</v>
          </cell>
          <cell r="J624">
            <v>9.8553310898157678E-3</v>
          </cell>
          <cell r="K624">
            <v>9.8553310898157661E-3</v>
          </cell>
          <cell r="L624">
            <v>9.8553310898157158E-3</v>
          </cell>
          <cell r="M624">
            <v>4.062214149945685E-3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1.308278353309521E-5</v>
          </cell>
          <cell r="J625">
            <v>8.4209607717024483E-5</v>
          </cell>
          <cell r="K625">
            <v>8.4209607717024483E-5</v>
          </cell>
          <cell r="L625">
            <v>8.4209607717024063E-5</v>
          </cell>
          <cell r="M625">
            <v>3.4709890201757492E-5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M626">
            <v>0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M627">
            <v>0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M628">
            <v>0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M629">
            <v>0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M630">
            <v>0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  <cell r="J640">
            <v>0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  <cell r="J641">
            <v>0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  <cell r="J642">
            <v>0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  <cell r="J643">
            <v>0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  <cell r="J644">
            <v>0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  <cell r="J645">
            <v>0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18523.605718952771</v>
          </cell>
          <cell r="H652">
            <v>31790.016271474989</v>
          </cell>
          <cell r="I652">
            <v>40350.472025324991</v>
          </cell>
          <cell r="J652">
            <v>47785.388828100004</v>
          </cell>
          <cell r="K652">
            <v>55220.30563087498</v>
          </cell>
          <cell r="L652">
            <v>62655.388051506226</v>
          </cell>
          <cell r="M652">
            <v>70090.470472137487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18537.297968526509</v>
          </cell>
          <cell r="H653">
            <v>31813.514765415461</v>
          </cell>
          <cell r="I653">
            <v>40380.298223408223</v>
          </cell>
          <cell r="J653">
            <v>47820.710756224551</v>
          </cell>
          <cell r="K653">
            <v>55261.123289040886</v>
          </cell>
          <cell r="L653">
            <v>62701.701562134607</v>
          </cell>
          <cell r="M653">
            <v>70142.279835228357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249.85856886386321</v>
          </cell>
          <cell r="H654">
            <v>428.80463394999998</v>
          </cell>
          <cell r="I654">
            <v>544.27368765000006</v>
          </cell>
          <cell r="J654">
            <v>644.56073220000007</v>
          </cell>
          <cell r="K654">
            <v>744.84777674999987</v>
          </cell>
          <cell r="L654">
            <v>845.13705526249987</v>
          </cell>
          <cell r="M654">
            <v>945.42633377499988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18523.605718952771</v>
          </cell>
          <cell r="H655">
            <v>31790.016271474989</v>
          </cell>
          <cell r="I655">
            <v>40350.472025324991</v>
          </cell>
          <cell r="J655">
            <v>47785.388828100004</v>
          </cell>
          <cell r="K655">
            <v>55220.30563087498</v>
          </cell>
          <cell r="L655">
            <v>62655.388051506226</v>
          </cell>
          <cell r="M655">
            <v>70090.470472137487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24.985856886386319</v>
          </cell>
          <cell r="H656">
            <v>42.880463395</v>
          </cell>
          <cell r="I656">
            <v>54.427368764999997</v>
          </cell>
          <cell r="J656">
            <v>64.456073220000007</v>
          </cell>
          <cell r="K656">
            <v>74.484777674999989</v>
          </cell>
          <cell r="L656">
            <v>84.513705526249993</v>
          </cell>
          <cell r="M656">
            <v>94.542633377499996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6309.8878399975902</v>
          </cell>
          <cell r="F657">
            <v>5633.1133721373026</v>
          </cell>
          <cell r="H657">
            <v>5808.2412216935327</v>
          </cell>
          <cell r="I657">
            <v>10401.5178408679</v>
          </cell>
          <cell r="J657">
            <v>3975.3864248524501</v>
          </cell>
          <cell r="K657">
            <v>3572.942556938619</v>
          </cell>
          <cell r="L657">
            <v>5328.1156513310416</v>
          </cell>
          <cell r="M657">
            <v>6181.3836800425761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6315.4454092406513</v>
          </cell>
          <cell r="F658">
            <v>5638.0748577315808</v>
          </cell>
          <cell r="H658">
            <v>5813.3569549028198</v>
          </cell>
          <cell r="I658">
            <v>10410.679201116989</v>
          </cell>
          <cell r="J658">
            <v>3978.8878318321422</v>
          </cell>
          <cell r="K658">
            <v>3576.0895028376872</v>
          </cell>
          <cell r="L658">
            <v>5332.8085036317761</v>
          </cell>
          <cell r="M658">
            <v>6186.828066486657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101.415497136139</v>
          </cell>
          <cell r="F659">
            <v>90.538058289757942</v>
          </cell>
          <cell r="H659">
            <v>93.352795789931093</v>
          </cell>
          <cell r="I659">
            <v>167.17810673516499</v>
          </cell>
          <cell r="J659">
            <v>63.894287950580001</v>
          </cell>
          <cell r="K659">
            <v>57.426020055997682</v>
          </cell>
          <cell r="L659">
            <v>85.63599088930664</v>
          </cell>
          <cell r="M659">
            <v>99.350117592735714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6309.8878399975902</v>
          </cell>
          <cell r="F660">
            <v>5633.1133721373026</v>
          </cell>
          <cell r="H660">
            <v>5808.2412216935327</v>
          </cell>
          <cell r="I660">
            <v>10401.5178408679</v>
          </cell>
          <cell r="J660">
            <v>3975.3864248524501</v>
          </cell>
          <cell r="K660">
            <v>3572.942556938619</v>
          </cell>
          <cell r="L660">
            <v>5328.1156513310416</v>
          </cell>
          <cell r="M660">
            <v>6181.3836800425761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10.1415497136139</v>
          </cell>
          <cell r="F661">
            <v>9.0538058289757917</v>
          </cell>
          <cell r="H661">
            <v>9.3352795789931093</v>
          </cell>
          <cell r="I661">
            <v>16.7178106735165</v>
          </cell>
          <cell r="J661">
            <v>6.3894287950579978</v>
          </cell>
          <cell r="K661">
            <v>5.7426020055997684</v>
          </cell>
          <cell r="L661">
            <v>8.5635990889306619</v>
          </cell>
          <cell r="M661">
            <v>9.9350117592735696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28005.39699999999</v>
          </cell>
          <cell r="H662">
            <v>39583.599999999999</v>
          </cell>
          <cell r="I662">
            <v>51161.803</v>
          </cell>
          <cell r="J662">
            <v>47460.422432782972</v>
          </cell>
          <cell r="M662">
            <v>242.36169398444571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51845.123967999993</v>
          </cell>
          <cell r="J663">
            <v>48094.307477812719</v>
          </cell>
          <cell r="M663">
            <v>245.5986953727581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3927.132000000001</v>
          </cell>
          <cell r="J664">
            <v>3643.017500170974</v>
          </cell>
          <cell r="M664">
            <v>18.603456254669599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28005.39699999999</v>
          </cell>
          <cell r="H665">
            <v>39583.599999999999</v>
          </cell>
          <cell r="I665">
            <v>51161.803</v>
          </cell>
          <cell r="J665">
            <v>47460.422432782972</v>
          </cell>
          <cell r="M665">
            <v>242.36169398444571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1963.566</v>
          </cell>
          <cell r="J666">
            <v>1821.508750085487</v>
          </cell>
          <cell r="M666">
            <v>9.3017281273348011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150.799037748758</v>
          </cell>
          <cell r="H672">
            <v>1307.4987113945469</v>
          </cell>
          <cell r="I672">
            <v>2011.8651621418551</v>
          </cell>
          <cell r="J672">
            <v>2661.0218563970539</v>
          </cell>
          <cell r="K672">
            <v>2330.4050909783291</v>
          </cell>
          <cell r="L672">
            <v>2517.4183057286941</v>
          </cell>
          <cell r="M672">
            <v>2596.772232487001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1297.8313548795379</v>
          </cell>
          <cell r="H673">
            <v>11252.80936433834</v>
          </cell>
          <cell r="I673">
            <v>17314.84317272449</v>
          </cell>
          <cell r="J673">
            <v>22901.721740464469</v>
          </cell>
          <cell r="K673">
            <v>20056.31363299258</v>
          </cell>
          <cell r="L673">
            <v>21665.81736393959</v>
          </cell>
          <cell r="M673">
            <v>22348.766113594949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21.934405490728441</v>
          </cell>
          <cell r="H674">
            <v>190.18163074829769</v>
          </cell>
          <cell r="I674">
            <v>292.6349326751789</v>
          </cell>
          <cell r="J674">
            <v>387.05772456684429</v>
          </cell>
          <cell r="K674">
            <v>338.96801323321142</v>
          </cell>
          <cell r="L674">
            <v>366.16993537871917</v>
          </cell>
          <cell r="M674">
            <v>377.71232472538202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0.150799037748758</v>
          </cell>
          <cell r="H675">
            <v>1.3074987113945471</v>
          </cell>
          <cell r="I675">
            <v>2.0118651621418548</v>
          </cell>
          <cell r="J675">
            <v>2.661021856397054</v>
          </cell>
          <cell r="K675">
            <v>2.3304050909783292</v>
          </cell>
          <cell r="L675">
            <v>2.5174183057286941</v>
          </cell>
          <cell r="M675">
            <v>2.5967722324870008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1297.8313548795379</v>
          </cell>
          <cell r="H676">
            <v>11252.80936433834</v>
          </cell>
          <cell r="I676">
            <v>17314.84317272449</v>
          </cell>
          <cell r="J676">
            <v>22901.721740464469</v>
          </cell>
          <cell r="K676">
            <v>20056.31363299258</v>
          </cell>
          <cell r="L676">
            <v>21665.81736393959</v>
          </cell>
          <cell r="M676">
            <v>22348.766113594949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1308.1377836594941</v>
          </cell>
          <cell r="H677">
            <v>11342.170958086201</v>
          </cell>
          <cell r="I677">
            <v>17452.345011715239</v>
          </cell>
          <cell r="J677">
            <v>23083.590488795311</v>
          </cell>
          <cell r="K677">
            <v>20215.586228210541</v>
          </cell>
          <cell r="L677">
            <v>21837.87146232566</v>
          </cell>
          <cell r="M677">
            <v>22526.243692175281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2.1934405490728441E-2</v>
          </cell>
          <cell r="H678">
            <v>0.19018163074829769</v>
          </cell>
          <cell r="I678">
            <v>0.29263493267517893</v>
          </cell>
          <cell r="J678">
            <v>0.38705772456684429</v>
          </cell>
          <cell r="K678">
            <v>0.33896801323321152</v>
          </cell>
          <cell r="L678">
            <v>0.36616993537871922</v>
          </cell>
          <cell r="M678">
            <v>0.37771232472538208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191.362147254902</v>
          </cell>
          <cell r="G679">
            <v>143.52161044117639</v>
          </cell>
          <cell r="H679">
            <v>95.681073627450999</v>
          </cell>
          <cell r="I679">
            <v>47.840536813725492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7478.0068311838204</v>
          </cell>
          <cell r="F680">
            <v>5982.4054649470581</v>
          </cell>
          <cell r="G680">
            <v>4486.8040987102922</v>
          </cell>
          <cell r="H680">
            <v>2991.2027324735291</v>
          </cell>
          <cell r="I680">
            <v>1495.601366236765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30.314230367647049</v>
          </cell>
          <cell r="F681">
            <v>24.251384294117649</v>
          </cell>
          <cell r="G681">
            <v>18.188538220588239</v>
          </cell>
          <cell r="H681">
            <v>12.125692147058819</v>
          </cell>
          <cell r="I681">
            <v>6.0628460735294132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0.19136214725490189</v>
          </cell>
          <cell r="G682">
            <v>0.14352161044117639</v>
          </cell>
          <cell r="H682">
            <v>9.5681073627450999E-2</v>
          </cell>
          <cell r="I682">
            <v>4.7840536813725493E-2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7478.0068311838204</v>
          </cell>
          <cell r="F683">
            <v>5982.4054649470581</v>
          </cell>
          <cell r="G683">
            <v>4486.8040987102922</v>
          </cell>
          <cell r="H683">
            <v>2991.2027324735291</v>
          </cell>
          <cell r="I683">
            <v>1495.601366236765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7493.020538935094</v>
          </cell>
          <cell r="F684">
            <v>5994.416431148079</v>
          </cell>
          <cell r="G684">
            <v>4495.8123233610586</v>
          </cell>
          <cell r="H684">
            <v>2997.2082155740391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1.8610996421568628E-2</v>
          </cell>
          <cell r="F685">
            <v>1.4888797137254901E-2</v>
          </cell>
          <cell r="G685">
            <v>1.116659785294118E-2</v>
          </cell>
          <cell r="H685">
            <v>7.4443985686274521E-3</v>
          </cell>
          <cell r="I685">
            <v>3.722199284313726E-3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75.149848619998039</v>
          </cell>
          <cell r="F686">
            <v>72.693652268997511</v>
          </cell>
          <cell r="G686">
            <v>274.19448046767587</v>
          </cell>
          <cell r="H686">
            <v>287.59623407438409</v>
          </cell>
          <cell r="I686">
            <v>334.11926480040802</v>
          </cell>
          <cell r="J686">
            <v>380.80486773052468</v>
          </cell>
          <cell r="K686">
            <v>390.79144893095412</v>
          </cell>
          <cell r="L686">
            <v>377.26639660249612</v>
          </cell>
          <cell r="M686">
            <v>388.15436723434209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1703.897567710756</v>
          </cell>
          <cell r="F687">
            <v>1648.207409112403</v>
          </cell>
          <cell r="G687">
            <v>6216.9028538037719</v>
          </cell>
          <cell r="H687">
            <v>6520.765280579868</v>
          </cell>
          <cell r="I687">
            <v>7575.5974639079141</v>
          </cell>
          <cell r="J687">
            <v>8634.115701010096</v>
          </cell>
          <cell r="K687">
            <v>8860.54478542783</v>
          </cell>
          <cell r="L687">
            <v>8553.8867656339244</v>
          </cell>
          <cell r="M687">
            <v>8800.7533530933142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15.029969723999599</v>
          </cell>
          <cell r="F688">
            <v>14.5387304537995</v>
          </cell>
          <cell r="G688">
            <v>54.838896093535183</v>
          </cell>
          <cell r="H688">
            <v>57.519246814876823</v>
          </cell>
          <cell r="I688">
            <v>66.823852960081581</v>
          </cell>
          <cell r="J688">
            <v>76.160973546104913</v>
          </cell>
          <cell r="K688">
            <v>78.158289786190807</v>
          </cell>
          <cell r="L688">
            <v>75.453279320499206</v>
          </cell>
          <cell r="M688">
            <v>77.630873446868407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7.514984861999803E-2</v>
          </cell>
          <cell r="F689">
            <v>7.2693652268997502E-2</v>
          </cell>
          <cell r="G689">
            <v>0.27419448046767592</v>
          </cell>
          <cell r="H689">
            <v>0.28759623407438412</v>
          </cell>
          <cell r="I689">
            <v>0.33411926480040788</v>
          </cell>
          <cell r="J689">
            <v>0.38080486773052469</v>
          </cell>
          <cell r="K689">
            <v>0.39079144893095402</v>
          </cell>
          <cell r="L689">
            <v>0.37726639660249611</v>
          </cell>
          <cell r="M689">
            <v>0.3881543672343421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1703.897567710756</v>
          </cell>
          <cell r="F690">
            <v>1648.207409112403</v>
          </cell>
          <cell r="G690">
            <v>6216.9028538037719</v>
          </cell>
          <cell r="H690">
            <v>6520.765280579868</v>
          </cell>
          <cell r="I690">
            <v>7575.5974639079141</v>
          </cell>
          <cell r="J690">
            <v>8634.115701010096</v>
          </cell>
          <cell r="K690">
            <v>8860.54478542783</v>
          </cell>
          <cell r="L690">
            <v>8553.8867656339244</v>
          </cell>
          <cell r="M690">
            <v>8800.7533530933142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1710.255244904007</v>
          </cell>
          <cell r="F691">
            <v>1654.3572920943609</v>
          </cell>
          <cell r="G691">
            <v>6240.0997068513379</v>
          </cell>
          <cell r="H691">
            <v>6545.0959219825609</v>
          </cell>
          <cell r="I691">
            <v>7603.8639537100298</v>
          </cell>
          <cell r="J691">
            <v>8666.3317928200977</v>
          </cell>
          <cell r="K691">
            <v>8893.6057420073903</v>
          </cell>
          <cell r="L691">
            <v>8585.8035027864971</v>
          </cell>
          <cell r="M691">
            <v>8833.5912125613395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93.878782539314074</v>
          </cell>
          <cell r="G698">
            <v>88.215450048784717</v>
          </cell>
          <cell r="H698">
            <v>82.547757794983184</v>
          </cell>
          <cell r="I698">
            <v>76.888785067725991</v>
          </cell>
          <cell r="J698">
            <v>76.888785067725991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4981.2082015360074</v>
          </cell>
          <cell r="G699">
            <v>4680.7117795885179</v>
          </cell>
          <cell r="H699">
            <v>4379.9840286018098</v>
          </cell>
          <cell r="I699">
            <v>4079.718935693541</v>
          </cell>
          <cell r="J699">
            <v>4079.718935693541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9.3878782539314098</v>
          </cell>
          <cell r="G700">
            <v>8.8215450048784732</v>
          </cell>
          <cell r="H700">
            <v>8.2547757794983205</v>
          </cell>
          <cell r="I700">
            <v>7.688878506772598</v>
          </cell>
          <cell r="J700">
            <v>7.688878506772598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4981.2082015360074</v>
          </cell>
          <cell r="G701">
            <v>4680.7117795885179</v>
          </cell>
          <cell r="H701">
            <v>4379.9840286018098</v>
          </cell>
          <cell r="I701">
            <v>4079.718935693541</v>
          </cell>
          <cell r="J701">
            <v>4079.718935693541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4986.3527588191591</v>
          </cell>
          <cell r="G702">
            <v>4685.5459862511916</v>
          </cell>
          <cell r="H702">
            <v>4384.5076457289742</v>
          </cell>
          <cell r="I702">
            <v>4083.932441115252</v>
          </cell>
          <cell r="J702">
            <v>4083.9324411152511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82.742099528519006</v>
          </cell>
          <cell r="F703">
            <v>66.193679622815083</v>
          </cell>
          <cell r="G703">
            <v>49.64525971711133</v>
          </cell>
          <cell r="H703">
            <v>33.096839811407541</v>
          </cell>
          <cell r="I703">
            <v>16.548419905703732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2114.8478978812132</v>
          </cell>
          <cell r="F704">
            <v>1691.8783183049679</v>
          </cell>
          <cell r="G704">
            <v>1268.9087387287279</v>
          </cell>
          <cell r="H704">
            <v>845.93915915248397</v>
          </cell>
          <cell r="I704">
            <v>422.96957957624119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15.504102144664239</v>
          </cell>
          <cell r="F705">
            <v>12.403281715731371</v>
          </cell>
          <cell r="G705">
            <v>9.3024612867985237</v>
          </cell>
          <cell r="H705">
            <v>6.2016408578656863</v>
          </cell>
          <cell r="I705">
            <v>3.100820428932836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8.2742099528518992E-2</v>
          </cell>
          <cell r="F706">
            <v>6.6193679622815096E-2</v>
          </cell>
          <cell r="G706">
            <v>4.964525971711134E-2</v>
          </cell>
          <cell r="H706">
            <v>3.3096839811407548E-2</v>
          </cell>
          <cell r="I706">
            <v>1.6548419905703729E-2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2114.8478978812132</v>
          </cell>
          <cell r="F707">
            <v>1691.8783183049679</v>
          </cell>
          <cell r="G707">
            <v>1268.9087387287279</v>
          </cell>
          <cell r="H707">
            <v>845.93915915248397</v>
          </cell>
          <cell r="I707">
            <v>422.96957957624119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2121.5366728085351</v>
          </cell>
          <cell r="F708">
            <v>1697.229338246826</v>
          </cell>
          <cell r="G708">
            <v>1272.9220036851209</v>
          </cell>
          <cell r="H708">
            <v>848.61466912341302</v>
          </cell>
          <cell r="I708">
            <v>424.30733456170572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1.4459784383624689E-2</v>
          </cell>
          <cell r="F709">
            <v>1.156782750689973E-2</v>
          </cell>
          <cell r="G709">
            <v>8.675870630174793E-3</v>
          </cell>
          <cell r="H709">
            <v>5.7839137534498623E-3</v>
          </cell>
          <cell r="I709">
            <v>2.8919568767249229E-3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229.2366555754638</v>
          </cell>
          <cell r="F717">
            <v>186.8338264270092</v>
          </cell>
          <cell r="G717">
            <v>2.9592749999999999</v>
          </cell>
          <cell r="H717">
            <v>4134.7534066921626</v>
          </cell>
          <cell r="I717">
            <v>2315.5563815618239</v>
          </cell>
          <cell r="J717">
            <v>492.17126372213983</v>
          </cell>
          <cell r="K717">
            <v>2198.169654725963</v>
          </cell>
          <cell r="L717">
            <v>2228.6061235536172</v>
          </cell>
          <cell r="M717">
            <v>2253.9310347340138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1972.8940166662869</v>
          </cell>
          <cell r="F718">
            <v>1607.9598498040871</v>
          </cell>
          <cell r="G718">
            <v>25.46859675</v>
          </cell>
          <cell r="H718">
            <v>35585.191364686107</v>
          </cell>
          <cell r="I718">
            <v>19928.52024022345</v>
          </cell>
          <cell r="J718">
            <v>4235.8048669613618</v>
          </cell>
          <cell r="K718">
            <v>18918.24738299154</v>
          </cell>
          <cell r="L718">
            <v>19180.19470152917</v>
          </cell>
          <cell r="M718">
            <v>19398.150096206271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33.343513538249283</v>
          </cell>
          <cell r="F719">
            <v>27.175829298474071</v>
          </cell>
          <cell r="G719">
            <v>0.43043999999999999</v>
          </cell>
          <cell r="H719">
            <v>601.41867733704214</v>
          </cell>
          <cell r="I719">
            <v>336.80820095444722</v>
          </cell>
          <cell r="J719">
            <v>71.588547450493067</v>
          </cell>
          <cell r="K719">
            <v>319.73376796014009</v>
          </cell>
          <cell r="L719">
            <v>324.16089069870787</v>
          </cell>
          <cell r="M719">
            <v>327.84451414312917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1972.8940166662869</v>
          </cell>
          <cell r="F720">
            <v>1607.9598498040871</v>
          </cell>
          <cell r="G720">
            <v>25.46859675</v>
          </cell>
          <cell r="H720">
            <v>35585.191364686107</v>
          </cell>
          <cell r="I720">
            <v>19928.52024022345</v>
          </cell>
          <cell r="J720">
            <v>4235.8048669613618</v>
          </cell>
          <cell r="K720">
            <v>18918.24738299154</v>
          </cell>
          <cell r="L720">
            <v>19180.19470152917</v>
          </cell>
          <cell r="M720">
            <v>19398.150096206271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1988.5613000900721</v>
          </cell>
          <cell r="F721">
            <v>1620.7290925957079</v>
          </cell>
          <cell r="G721">
            <v>25.670849745000002</v>
          </cell>
          <cell r="H721">
            <v>35867.782965699858</v>
          </cell>
          <cell r="I721">
            <v>20086.77799364692</v>
          </cell>
          <cell r="J721">
            <v>4269.4425356946613</v>
          </cell>
          <cell r="K721">
            <v>19068.482287211809</v>
          </cell>
          <cell r="L721">
            <v>19332.509800046231</v>
          </cell>
          <cell r="M721">
            <v>19552.196037289279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63.778671348588688</v>
          </cell>
          <cell r="H722">
            <v>581.62481406346069</v>
          </cell>
          <cell r="I722">
            <v>942.19049672553137</v>
          </cell>
          <cell r="J722">
            <v>1248.3599226727599</v>
          </cell>
          <cell r="K722">
            <v>1094.337832041728</v>
          </cell>
          <cell r="L722">
            <v>1181.595331763986</v>
          </cell>
          <cell r="M722">
            <v>1224.7463066655041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548.90243787008103</v>
          </cell>
          <cell r="H723">
            <v>5005.674649762529</v>
          </cell>
          <cell r="I723">
            <v>8108.8340295460057</v>
          </cell>
          <cell r="J723">
            <v>10743.83944358456</v>
          </cell>
          <cell r="K723">
            <v>9418.2693235809456</v>
          </cell>
          <cell r="L723">
            <v>10169.2390961906</v>
          </cell>
          <cell r="M723">
            <v>10540.612077456661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9.2768976507038108</v>
          </cell>
          <cell r="H724">
            <v>84.5999729546852</v>
          </cell>
          <cell r="I724">
            <v>137.04589043280461</v>
          </cell>
          <cell r="J724">
            <v>181.57962511603779</v>
          </cell>
          <cell r="K724">
            <v>159.17641193334231</v>
          </cell>
          <cell r="L724">
            <v>171.8684118929435</v>
          </cell>
          <cell r="M724">
            <v>178.14491733316419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548.90243787008103</v>
          </cell>
          <cell r="H725">
            <v>5005.674649762529</v>
          </cell>
          <cell r="I725">
            <v>8108.8340295460057</v>
          </cell>
          <cell r="J725">
            <v>10743.83944358456</v>
          </cell>
          <cell r="K725">
            <v>9418.2693235809456</v>
          </cell>
          <cell r="L725">
            <v>10169.2390961906</v>
          </cell>
          <cell r="M725">
            <v>10540.612077456661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553.26142015370556</v>
          </cell>
          <cell r="H726">
            <v>5045.426062054612</v>
          </cell>
          <cell r="I726">
            <v>8173.2284673131198</v>
          </cell>
          <cell r="J726">
            <v>10829.15916993596</v>
          </cell>
          <cell r="K726">
            <v>9493.0623401381235</v>
          </cell>
          <cell r="L726">
            <v>10249.995766228791</v>
          </cell>
          <cell r="M726">
            <v>10624.31792048858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400.73341724828651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7961.23722266596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80.146683449657289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7961.23722266596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7995.1392697651636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78.91283775171361</v>
          </cell>
          <cell r="F742">
            <v>384.4977117378952</v>
          </cell>
          <cell r="G742">
            <v>579.32342378820772</v>
          </cell>
          <cell r="H742">
            <v>1024.298715251706</v>
          </cell>
          <cell r="I742">
            <v>1337.3687084462631</v>
          </cell>
          <cell r="J742">
            <v>1620.2208286429691</v>
          </cell>
          <cell r="K742">
            <v>1663.074913503162</v>
          </cell>
          <cell r="L742">
            <v>1663.074913503162</v>
          </cell>
          <cell r="M742">
            <v>1682.415280761687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1567.7350433340439</v>
          </cell>
          <cell r="F743">
            <v>7638.6878731928509</v>
          </cell>
          <cell r="G743">
            <v>11509.225352592401</v>
          </cell>
          <cell r="H743">
            <v>20349.401143000559</v>
          </cell>
          <cell r="I743">
            <v>26569.05834113243</v>
          </cell>
          <cell r="J743">
            <v>32188.387129040329</v>
          </cell>
          <cell r="K743">
            <v>33039.754948262831</v>
          </cell>
          <cell r="L743">
            <v>33039.754948262816</v>
          </cell>
          <cell r="M743">
            <v>33423.983577798863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15.782567550342719</v>
          </cell>
          <cell r="F744">
            <v>76.899542347579029</v>
          </cell>
          <cell r="G744">
            <v>115.8646847576415</v>
          </cell>
          <cell r="H744">
            <v>204.85974305034111</v>
          </cell>
          <cell r="I744">
            <v>267.47374168925262</v>
          </cell>
          <cell r="J744">
            <v>324.04416572859378</v>
          </cell>
          <cell r="K744">
            <v>332.61498270063242</v>
          </cell>
          <cell r="L744">
            <v>332.61498270063242</v>
          </cell>
          <cell r="M744">
            <v>336.48305615233738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1567.7350433340439</v>
          </cell>
          <cell r="F745">
            <v>7638.6878731928509</v>
          </cell>
          <cell r="G745">
            <v>11509.225352592401</v>
          </cell>
          <cell r="H745">
            <v>20349.401143000559</v>
          </cell>
          <cell r="I745">
            <v>26569.05834113243</v>
          </cell>
          <cell r="J745">
            <v>32188.387129040329</v>
          </cell>
          <cell r="K745">
            <v>33039.754948262831</v>
          </cell>
          <cell r="L745">
            <v>33039.754948262816</v>
          </cell>
          <cell r="M745">
            <v>33423.983577798863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1574.411069407839</v>
          </cell>
          <cell r="F746">
            <v>7671.2163796058767</v>
          </cell>
          <cell r="G746">
            <v>11558.236114244881</v>
          </cell>
          <cell r="H746">
            <v>20436.05681431085</v>
          </cell>
          <cell r="I746">
            <v>26682.199733866979</v>
          </cell>
          <cell r="J746">
            <v>32325.457811143518</v>
          </cell>
          <cell r="K746">
            <v>33180.451085945191</v>
          </cell>
          <cell r="L746">
            <v>33180.451085945177</v>
          </cell>
          <cell r="M746">
            <v>33566.31591055129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478.4374072254235</v>
          </cell>
          <cell r="F747">
            <v>258.52775000000003</v>
          </cell>
          <cell r="G747">
            <v>265.12101192459789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11948.17684977624</v>
          </cell>
          <cell r="F748">
            <v>6456.2996766666674</v>
          </cell>
          <cell r="G748">
            <v>6620.9554044636243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95.6874814450847</v>
          </cell>
          <cell r="F749">
            <v>51.705550000000002</v>
          </cell>
          <cell r="G749">
            <v>53.024202384919583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11948.17684977624</v>
          </cell>
          <cell r="F750">
            <v>6456.2996766666674</v>
          </cell>
          <cell r="G750">
            <v>6620.9554044636243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11988.65265442752</v>
          </cell>
          <cell r="F751">
            <v>6478.1711243166656</v>
          </cell>
          <cell r="G751">
            <v>6643.3846420724449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0.152975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2.5495833333333339E-2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8.1168534999999995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1.352808916666667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1.52975E-2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2.549583333333333E-3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8.1168534999999995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1.352808916666667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8.1252365299999987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1.354206088333334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292.50133827225852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6016.7525282603583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58.500267654451697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6016.7525282603583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6041.4981414781914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2.485620728200078</v>
          </cell>
          <cell r="F762">
            <v>22.43917770766053</v>
          </cell>
          <cell r="G762">
            <v>40.375454756457231</v>
          </cell>
          <cell r="H762">
            <v>1197.6838997378261</v>
          </cell>
          <cell r="I762">
            <v>2035.1375381283219</v>
          </cell>
          <cell r="J762">
            <v>2081.6848389730221</v>
          </cell>
          <cell r="K762">
            <v>2135.8899647417579</v>
          </cell>
          <cell r="L762">
            <v>2226.8545750820572</v>
          </cell>
          <cell r="M762">
            <v>2226.8545750820572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51.129218379075603</v>
          </cell>
          <cell r="F763">
            <v>461.57388544657721</v>
          </cell>
          <cell r="G763">
            <v>830.52310434032506</v>
          </cell>
          <cell r="H763">
            <v>24636.357817607081</v>
          </cell>
          <cell r="I763">
            <v>41862.779159299578</v>
          </cell>
          <cell r="J763">
            <v>42820.257137675071</v>
          </cell>
          <cell r="K763">
            <v>43935.25657473797</v>
          </cell>
          <cell r="L763">
            <v>45806.398609437922</v>
          </cell>
          <cell r="M763">
            <v>45806.398609437922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0.49712414564001539</v>
          </cell>
          <cell r="F764">
            <v>4.487835541532105</v>
          </cell>
          <cell r="G764">
            <v>8.0750909512914451</v>
          </cell>
          <cell r="H764">
            <v>239.53677994756521</v>
          </cell>
          <cell r="I764">
            <v>407.02750762566421</v>
          </cell>
          <cell r="J764">
            <v>416.33696779460439</v>
          </cell>
          <cell r="K764">
            <v>427.17799294835157</v>
          </cell>
          <cell r="L764">
            <v>445.3709150164114</v>
          </cell>
          <cell r="M764">
            <v>445.3709150164114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51.129218379075603</v>
          </cell>
          <cell r="F765">
            <v>461.57388544657721</v>
          </cell>
          <cell r="G765">
            <v>830.52310434032506</v>
          </cell>
          <cell r="H765">
            <v>24636.357817607081</v>
          </cell>
          <cell r="I765">
            <v>41862.779159299578</v>
          </cell>
          <cell r="J765">
            <v>42820.257137675071</v>
          </cell>
          <cell r="K765">
            <v>43935.25657473797</v>
          </cell>
          <cell r="L765">
            <v>45806.398609437922</v>
          </cell>
          <cell r="M765">
            <v>45806.398609437922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51.339501892681312</v>
          </cell>
          <cell r="F766">
            <v>463.47223988064519</v>
          </cell>
          <cell r="G766">
            <v>833.93886781272136</v>
          </cell>
          <cell r="H766">
            <v>24737.681875524901</v>
          </cell>
          <cell r="I766">
            <v>42034.951795025227</v>
          </cell>
          <cell r="J766">
            <v>42996.367675052177</v>
          </cell>
          <cell r="K766">
            <v>44115.952865755127</v>
          </cell>
          <cell r="L766">
            <v>45994.790506489859</v>
          </cell>
          <cell r="M766">
            <v>45994.790506489859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2463.522055695601</v>
          </cell>
          <cell r="F767">
            <v>2083.4769706636898</v>
          </cell>
          <cell r="G767">
            <v>1914.9734527661351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55856.256742804908</v>
          </cell>
          <cell r="F768">
            <v>47239.367848181369</v>
          </cell>
          <cell r="G768">
            <v>43418.831419050839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492.70441113912</v>
          </cell>
          <cell r="F769">
            <v>416.69539413273782</v>
          </cell>
          <cell r="G769">
            <v>382.99469055322697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55856.256742804908</v>
          </cell>
          <cell r="F770">
            <v>47239.367848181369</v>
          </cell>
          <cell r="G770">
            <v>43418.831419050839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56064.67070871676</v>
          </cell>
          <cell r="F771">
            <v>47415.629999899516</v>
          </cell>
          <cell r="G771">
            <v>43580.838173154858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24.796196804399351</v>
          </cell>
          <cell r="F772">
            <v>25.902161836310711</v>
          </cell>
          <cell r="G772">
            <v>136.23201361669371</v>
          </cell>
          <cell r="H772">
            <v>149.85272433871259</v>
          </cell>
          <cell r="I772">
            <v>179.9804204764263</v>
          </cell>
          <cell r="J772">
            <v>200.8648929814903</v>
          </cell>
          <cell r="K772">
            <v>177.7732790039411</v>
          </cell>
          <cell r="L772">
            <v>201.0628213057594</v>
          </cell>
          <cell r="M772">
            <v>173.6642846231754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562.21243554508112</v>
          </cell>
          <cell r="F773">
            <v>587.28834936861801</v>
          </cell>
          <cell r="G773">
            <v>3088.8338554025008</v>
          </cell>
          <cell r="H773">
            <v>3397.660769839742</v>
          </cell>
          <cell r="I773">
            <v>4080.7560669355062</v>
          </cell>
          <cell r="J773">
            <v>4554.2766735336563</v>
          </cell>
          <cell r="K773">
            <v>4030.7128126160242</v>
          </cell>
          <cell r="L773">
            <v>4558.7643684059176</v>
          </cell>
          <cell r="M773">
            <v>3937.54821335613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4.9592393608798693</v>
          </cell>
          <cell r="F774">
            <v>5.1804323672621404</v>
          </cell>
          <cell r="G774">
            <v>27.24640272333874</v>
          </cell>
          <cell r="H774">
            <v>29.9705448677425</v>
          </cell>
          <cell r="I774">
            <v>35.996084095285262</v>
          </cell>
          <cell r="J774">
            <v>40.172978596298059</v>
          </cell>
          <cell r="K774">
            <v>35.554655800788218</v>
          </cell>
          <cell r="L774">
            <v>40.212564261151869</v>
          </cell>
          <cell r="M774">
            <v>34.732856924635072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562.21243554508112</v>
          </cell>
          <cell r="F775">
            <v>587.28834936861801</v>
          </cell>
          <cell r="G775">
            <v>3088.8338554025008</v>
          </cell>
          <cell r="H775">
            <v>3397.660769839742</v>
          </cell>
          <cell r="I775">
            <v>4080.7560669355062</v>
          </cell>
          <cell r="J775">
            <v>4554.2766735336563</v>
          </cell>
          <cell r="K775">
            <v>4030.7128126160242</v>
          </cell>
          <cell r="L775">
            <v>4558.7643684059176</v>
          </cell>
          <cell r="M775">
            <v>3937.54821335613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564.31019379473332</v>
          </cell>
          <cell r="F776">
            <v>589.47967225996979</v>
          </cell>
          <cell r="G776">
            <v>3100.3590837544739</v>
          </cell>
          <cell r="H776">
            <v>3410.3383103187971</v>
          </cell>
          <cell r="I776">
            <v>4095.982410507811</v>
          </cell>
          <cell r="J776">
            <v>4571.2698434798904</v>
          </cell>
          <cell r="K776">
            <v>4045.7524320197572</v>
          </cell>
          <cell r="L776">
            <v>4575.7742830883844</v>
          </cell>
          <cell r="M776">
            <v>3952.2402118352502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57.621462500000007</v>
          </cell>
          <cell r="J777">
            <v>28.81073125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3057.3948002500001</v>
          </cell>
          <cell r="J778">
            <v>1528.6974001250001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5.7621462500000007</v>
          </cell>
          <cell r="J779">
            <v>2.8810731249999999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3057.3948002500001</v>
          </cell>
          <cell r="J780">
            <v>1528.6974001250001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3060.5524563949998</v>
          </cell>
          <cell r="J781">
            <v>1530.2762281974999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39.317807754034938</v>
          </cell>
          <cell r="G782">
            <v>42.031822903930717</v>
          </cell>
          <cell r="H782">
            <v>63.25706495091827</v>
          </cell>
          <cell r="I782">
            <v>78.129973729561343</v>
          </cell>
          <cell r="J782">
            <v>78.133272298891242</v>
          </cell>
          <cell r="K782">
            <v>31.900221538169401</v>
          </cell>
          <cell r="L782">
            <v>30.748565291693691</v>
          </cell>
          <cell r="M782">
            <v>22.3515144026812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2086.2028794290941</v>
          </cell>
          <cell r="G783">
            <v>2230.2085232825639</v>
          </cell>
          <cell r="H783">
            <v>3356.4198662957242</v>
          </cell>
          <cell r="I783">
            <v>4145.576406090524</v>
          </cell>
          <cell r="J783">
            <v>4145.7514281791691</v>
          </cell>
          <cell r="K783">
            <v>1692.625754815268</v>
          </cell>
          <cell r="L783">
            <v>1631.5188743772669</v>
          </cell>
          <cell r="M783">
            <v>1185.9713542062641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3.9317807754034941</v>
          </cell>
          <cell r="G784">
            <v>4.2031822903930731</v>
          </cell>
          <cell r="H784">
            <v>6.3257064950918256</v>
          </cell>
          <cell r="I784">
            <v>7.8129973729561346</v>
          </cell>
          <cell r="J784">
            <v>7.8133272298891239</v>
          </cell>
          <cell r="K784">
            <v>3.19002215381694</v>
          </cell>
          <cell r="L784">
            <v>3.0748565291693679</v>
          </cell>
          <cell r="M784">
            <v>2.2351514402681198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2086.2028794290941</v>
          </cell>
          <cell r="G785">
            <v>2230.2085232825639</v>
          </cell>
          <cell r="H785">
            <v>3356.4198662957242</v>
          </cell>
          <cell r="I785">
            <v>4145.576406090524</v>
          </cell>
          <cell r="J785">
            <v>4145.7514281791691</v>
          </cell>
          <cell r="K785">
            <v>1692.625754815268</v>
          </cell>
          <cell r="L785">
            <v>1631.5188743772669</v>
          </cell>
          <cell r="M785">
            <v>1185.9713542062641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2088.3574952940148</v>
          </cell>
          <cell r="G786">
            <v>2232.5118671777</v>
          </cell>
          <cell r="H786">
            <v>3359.8863534550342</v>
          </cell>
          <cell r="I786">
            <v>4149.8579286509039</v>
          </cell>
          <cell r="J786">
            <v>4150.033131501149</v>
          </cell>
          <cell r="K786">
            <v>1694.37388695556</v>
          </cell>
          <cell r="L786">
            <v>1633.203895755252</v>
          </cell>
          <cell r="M786">
            <v>1187.1962171955311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37.869515215428237</v>
          </cell>
          <cell r="F787">
            <v>198.10033139299301</v>
          </cell>
          <cell r="G787">
            <v>305.30026678697533</v>
          </cell>
          <cell r="H787">
            <v>534.2166901710699</v>
          </cell>
          <cell r="I787">
            <v>657.06563386642631</v>
          </cell>
          <cell r="J787">
            <v>792.73567264276141</v>
          </cell>
          <cell r="K787">
            <v>813.28770636804302</v>
          </cell>
          <cell r="L787">
            <v>813.2877063680429</v>
          </cell>
          <cell r="M787">
            <v>814.70926380241292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752.34103561317443</v>
          </cell>
          <cell r="F788">
            <v>3935.5932503407939</v>
          </cell>
          <cell r="G788">
            <v>6065.2986335012429</v>
          </cell>
          <cell r="H788">
            <v>10613.10491139859</v>
          </cell>
          <cell r="I788">
            <v>13053.70392614634</v>
          </cell>
          <cell r="J788">
            <v>15749.01536316953</v>
          </cell>
          <cell r="K788">
            <v>16157.315766511791</v>
          </cell>
          <cell r="L788">
            <v>16157.315766511791</v>
          </cell>
          <cell r="M788">
            <v>16185.55737420794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7.5739030430856467</v>
          </cell>
          <cell r="F789">
            <v>39.620066278598593</v>
          </cell>
          <cell r="G789">
            <v>61.06005335739507</v>
          </cell>
          <cell r="H789">
            <v>106.843338034214</v>
          </cell>
          <cell r="I789">
            <v>131.41312677328531</v>
          </cell>
          <cell r="J789">
            <v>158.54713452855219</v>
          </cell>
          <cell r="K789">
            <v>162.65754127360859</v>
          </cell>
          <cell r="L789">
            <v>162.6575412736085</v>
          </cell>
          <cell r="M789">
            <v>162.94185276048259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3.7869515215428237E-2</v>
          </cell>
          <cell r="F790">
            <v>0.19810033139299299</v>
          </cell>
          <cell r="G790">
            <v>0.30530026678697542</v>
          </cell>
          <cell r="H790">
            <v>0.53421669017106999</v>
          </cell>
          <cell r="I790">
            <v>0.65706563386642647</v>
          </cell>
          <cell r="J790">
            <v>0.79273567264276135</v>
          </cell>
          <cell r="K790">
            <v>0.81328770636804304</v>
          </cell>
          <cell r="L790">
            <v>0.81328770636804293</v>
          </cell>
          <cell r="M790">
            <v>0.81470926380241304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752.34103561317443</v>
          </cell>
          <cell r="F791">
            <v>3935.5932503407939</v>
          </cell>
          <cell r="G791">
            <v>6065.2986335012429</v>
          </cell>
          <cell r="H791">
            <v>10613.10491139859</v>
          </cell>
          <cell r="I791">
            <v>13053.70392614634</v>
          </cell>
          <cell r="J791">
            <v>15749.01536316953</v>
          </cell>
          <cell r="K791">
            <v>16157.315766511791</v>
          </cell>
          <cell r="L791">
            <v>16157.315766511791</v>
          </cell>
          <cell r="M791">
            <v>16185.55737420794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755.54479660039954</v>
          </cell>
          <cell r="F792">
            <v>3952.352538376641</v>
          </cell>
          <cell r="G792">
            <v>6091.1270360714216</v>
          </cell>
          <cell r="H792">
            <v>10658.299643387059</v>
          </cell>
          <cell r="I792">
            <v>13109.29167877144</v>
          </cell>
          <cell r="J792">
            <v>15816.080801075101</v>
          </cell>
          <cell r="K792">
            <v>16226.11990647052</v>
          </cell>
          <cell r="L792">
            <v>16226.11990647052</v>
          </cell>
          <cell r="M792">
            <v>16254.481777925619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7.5739030430856469E-3</v>
          </cell>
          <cell r="F793">
            <v>3.9620066278598591E-2</v>
          </cell>
          <cell r="G793">
            <v>6.1060053357395068E-2</v>
          </cell>
          <cell r="H793">
            <v>0.106843338034214</v>
          </cell>
          <cell r="I793">
            <v>0.13141312677328529</v>
          </cell>
          <cell r="J793">
            <v>0.15854713452855229</v>
          </cell>
          <cell r="K793">
            <v>0.1626575412736086</v>
          </cell>
          <cell r="L793">
            <v>0.1626575412736086</v>
          </cell>
          <cell r="M793">
            <v>0.16294185276048259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11.237927766231889</v>
          </cell>
          <cell r="H815">
            <v>11.237927766231889</v>
          </cell>
          <cell r="I815">
            <v>11.237927766231889</v>
          </cell>
          <cell r="J815">
            <v>11.237927766231889</v>
          </cell>
          <cell r="K815">
            <v>1.6866929513955009</v>
          </cell>
          <cell r="L815">
            <v>11.237927766231889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254.80128221969761</v>
          </cell>
          <cell r="H816">
            <v>254.80128221969761</v>
          </cell>
          <cell r="I816">
            <v>254.80128221969761</v>
          </cell>
          <cell r="J816">
            <v>254.80128221969761</v>
          </cell>
          <cell r="K816">
            <v>38.242951517973992</v>
          </cell>
          <cell r="L816">
            <v>254.80128221969761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2.2475855532463771</v>
          </cell>
          <cell r="H817">
            <v>2.2475855532463771</v>
          </cell>
          <cell r="I817">
            <v>2.2475855532463771</v>
          </cell>
          <cell r="J817">
            <v>2.2475855532463771</v>
          </cell>
          <cell r="K817">
            <v>0.33733859027910013</v>
          </cell>
          <cell r="L817">
            <v>2.2475855532463771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1.123792776623188E-2</v>
          </cell>
          <cell r="H818">
            <v>1.123792776623189E-2</v>
          </cell>
          <cell r="I818">
            <v>1.123792776623189E-2</v>
          </cell>
          <cell r="J818">
            <v>1.123792776623188E-2</v>
          </cell>
          <cell r="K818">
            <v>1.6866929513955011E-3</v>
          </cell>
          <cell r="L818">
            <v>1.123792776623189E-2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254.80128221969761</v>
          </cell>
          <cell r="H819">
            <v>254.80128221969761</v>
          </cell>
          <cell r="I819">
            <v>254.80128221969761</v>
          </cell>
          <cell r="J819">
            <v>254.80128221969761</v>
          </cell>
          <cell r="K819">
            <v>38.242951517973992</v>
          </cell>
          <cell r="L819">
            <v>254.80128221969761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255.75201090872071</v>
          </cell>
          <cell r="H820">
            <v>255.75201090872079</v>
          </cell>
          <cell r="I820">
            <v>255.75201090872071</v>
          </cell>
          <cell r="J820">
            <v>255.75201090872079</v>
          </cell>
          <cell r="K820">
            <v>38.385645741662053</v>
          </cell>
          <cell r="L820">
            <v>255.75201090872079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2.247585553246377E-3</v>
          </cell>
          <cell r="H821">
            <v>2.247585553246377E-3</v>
          </cell>
          <cell r="I821">
            <v>2.247585553246377E-3</v>
          </cell>
          <cell r="J821">
            <v>2.247585553246377E-3</v>
          </cell>
          <cell r="K821">
            <v>3.3733859027910008E-4</v>
          </cell>
          <cell r="L821">
            <v>2.247585553246377E-3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26.04478499999999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550.03403109976318</v>
          </cell>
          <cell r="F823">
            <v>428.59298195999997</v>
          </cell>
          <cell r="G823">
            <v>388.27565478000002</v>
          </cell>
          <cell r="H823">
            <v>258.85043652000002</v>
          </cell>
          <cell r="I823">
            <v>129.42521826000001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5.2089569999999998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550.03403109976318</v>
          </cell>
          <cell r="F825">
            <v>428.59298195999997</v>
          </cell>
          <cell r="G825">
            <v>388.27565478000002</v>
          </cell>
          <cell r="H825">
            <v>258.85043652000002</v>
          </cell>
          <cell r="I825">
            <v>129.42521826000001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552.23741991076326</v>
          </cell>
          <cell r="F826">
            <v>430.35569300880002</v>
          </cell>
          <cell r="G826">
            <v>389.59768806660009</v>
          </cell>
          <cell r="H826">
            <v>259.73179204439998</v>
          </cell>
          <cell r="I826">
            <v>129.86589602219999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13.589108251748231</v>
          </cell>
          <cell r="G849">
            <v>10.191831188811181</v>
          </cell>
          <cell r="H849">
            <v>6.7945541258741233</v>
          </cell>
          <cell r="I849">
            <v>3.3972770629370612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559.94804774125851</v>
          </cell>
          <cell r="F850">
            <v>447.95843819300597</v>
          </cell>
          <cell r="G850">
            <v>335.96882864475452</v>
          </cell>
          <cell r="H850">
            <v>223.97921909650341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1.6381390769230759</v>
          </cell>
          <cell r="G851">
            <v>1.228604307692307</v>
          </cell>
          <cell r="H851">
            <v>0.81906953846153818</v>
          </cell>
          <cell r="I851">
            <v>0.40953476923076898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1.3589108251748231E-2</v>
          </cell>
          <cell r="G852">
            <v>1.019183118881117E-2</v>
          </cell>
          <cell r="H852">
            <v>6.794554125874124E-3</v>
          </cell>
          <cell r="I852">
            <v>3.3972770629370611E-3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559.94804774125851</v>
          </cell>
          <cell r="F853">
            <v>447.95843819300597</v>
          </cell>
          <cell r="G853">
            <v>335.96882864475452</v>
          </cell>
          <cell r="H853">
            <v>223.97921909650341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560.98291418027952</v>
          </cell>
          <cell r="F854">
            <v>448.78633134422267</v>
          </cell>
          <cell r="G854">
            <v>336.58974850816708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8.9353040559440584E-4</v>
          </cell>
          <cell r="G855">
            <v>6.7014780419580419E-4</v>
          </cell>
          <cell r="H855">
            <v>4.4676520279720281E-4</v>
          </cell>
          <cell r="I855">
            <v>2.233826013986013E-4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3.5029536180357459</v>
          </cell>
          <cell r="F856">
            <v>31.687345802223771</v>
          </cell>
          <cell r="G856">
            <v>57.041536900878832</v>
          </cell>
          <cell r="H856">
            <v>25.35419109865661</v>
          </cell>
          <cell r="J856">
            <v>30.652034353359522</v>
          </cell>
          <cell r="K856">
            <v>43.086622050733659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72.055755922995303</v>
          </cell>
          <cell r="F857">
            <v>651.80870315174298</v>
          </cell>
          <cell r="G857">
            <v>1173.344414051078</v>
          </cell>
          <cell r="H857">
            <v>521.53571089936645</v>
          </cell>
          <cell r="J857">
            <v>630.51234664860533</v>
          </cell>
          <cell r="K857">
            <v>886.29181558359119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0.70059072360714902</v>
          </cell>
          <cell r="F858">
            <v>6.3374691604447522</v>
          </cell>
          <cell r="G858">
            <v>11.40830738017576</v>
          </cell>
          <cell r="H858">
            <v>5.0708382197313204</v>
          </cell>
          <cell r="J858">
            <v>6.1304068706719033</v>
          </cell>
          <cell r="K858">
            <v>8.6173244101467326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3.5029536180357459E-3</v>
          </cell>
          <cell r="F859">
            <v>3.1687345802223772E-2</v>
          </cell>
          <cell r="G859">
            <v>5.7041536900878827E-2</v>
          </cell>
          <cell r="H859">
            <v>2.5354191098656609E-2</v>
          </cell>
          <cell r="J859">
            <v>3.0652034353359531E-2</v>
          </cell>
          <cell r="K859">
            <v>4.3086622050733658E-2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72.055755922995303</v>
          </cell>
          <cell r="F860">
            <v>651.80870315174298</v>
          </cell>
          <cell r="G860">
            <v>1173.344414051078</v>
          </cell>
          <cell r="H860">
            <v>521.53571089936645</v>
          </cell>
          <cell r="J860">
            <v>630.51234664860533</v>
          </cell>
          <cell r="K860">
            <v>886.29181558359119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72.35210579908113</v>
          </cell>
          <cell r="F861">
            <v>654.48945260661117</v>
          </cell>
          <cell r="G861">
            <v>1178.1701280728921</v>
          </cell>
          <cell r="H861">
            <v>523.68067546631278</v>
          </cell>
          <cell r="J861">
            <v>633.10550875489957</v>
          </cell>
          <cell r="K861">
            <v>889.93694380908346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  <cell r="I862">
            <v>7.9460836193454541E-4</v>
          </cell>
          <cell r="J862">
            <v>4.9449923907490898E-3</v>
          </cell>
          <cell r="K862">
            <v>3.0707427911083642E-2</v>
          </cell>
          <cell r="L862">
            <v>3.0707427911083631E-2</v>
          </cell>
          <cell r="M862">
            <v>1.12545385909091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  <cell r="I863">
            <v>3.6646556603163093E-2</v>
          </cell>
          <cell r="J863">
            <v>0.22989977618893501</v>
          </cell>
          <cell r="K863">
            <v>1.429078851675889</v>
          </cell>
          <cell r="L863">
            <v>1.4291724761325411</v>
          </cell>
          <cell r="M863">
            <v>52.38929295282307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  <cell r="I864">
            <v>7.9460836193454555E-5</v>
          </cell>
          <cell r="J864">
            <v>4.9449923907490898E-4</v>
          </cell>
          <cell r="K864">
            <v>3.0707427911083642E-3</v>
          </cell>
          <cell r="L864">
            <v>3.0707427911083642E-3</v>
          </cell>
          <cell r="M864">
            <v>0.11254538590909099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  <cell r="I865">
            <v>5.5153630810838954E-3</v>
          </cell>
          <cell r="J865">
            <v>3.2481520064211733E-2</v>
          </cell>
          <cell r="K865">
            <v>0.20025727328620879</v>
          </cell>
          <cell r="L865">
            <v>0.20016364882955681</v>
          </cell>
          <cell r="M865">
            <v>7.3272888105405967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  <cell r="I866">
            <v>3.6646556603163093E-2</v>
          </cell>
          <cell r="J866">
            <v>0.22989977618893501</v>
          </cell>
          <cell r="K866">
            <v>1.429078851675889</v>
          </cell>
          <cell r="L866">
            <v>1.4291724761325411</v>
          </cell>
          <cell r="M866">
            <v>52.38929295282307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  <cell r="I867">
            <v>3.6690101141397098E-2</v>
          </cell>
          <cell r="J867">
            <v>0.23017076177194809</v>
          </cell>
          <cell r="K867">
            <v>1.430761618725416</v>
          </cell>
          <cell r="L867">
            <v>1.430855243182068</v>
          </cell>
          <cell r="M867">
            <v>52.450967824301252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F868">
            <v>1.5131983542579881</v>
          </cell>
          <cell r="G868">
            <v>1.454932964279614</v>
          </cell>
          <cell r="H868">
            <v>24.829299647677662</v>
          </cell>
          <cell r="I868">
            <v>40.170581028956391</v>
          </cell>
          <cell r="J868">
            <v>40.170581028956327</v>
          </cell>
          <cell r="K868">
            <v>40.170581028956327</v>
          </cell>
          <cell r="L868">
            <v>38.718106636965139</v>
          </cell>
          <cell r="M868">
            <v>27.027173790321559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F869">
            <v>80.290304676928841</v>
          </cell>
          <cell r="G869">
            <v>77.198743084676281</v>
          </cell>
          <cell r="H869">
            <v>1317.442639305777</v>
          </cell>
          <cell r="I869">
            <v>2131.4510293964258</v>
          </cell>
          <cell r="J869">
            <v>2131.4510293964231</v>
          </cell>
          <cell r="K869">
            <v>2131.4510293964231</v>
          </cell>
          <cell r="L869">
            <v>2054.382738157371</v>
          </cell>
          <cell r="M869">
            <v>1434.0618413144621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F870">
            <v>0.1513198354257988</v>
          </cell>
          <cell r="G870">
            <v>0.14549329642796141</v>
          </cell>
          <cell r="H870">
            <v>2.4829299647677661</v>
          </cell>
          <cell r="I870">
            <v>4.0170581028956391</v>
          </cell>
          <cell r="J870">
            <v>4.017058102895632</v>
          </cell>
          <cell r="K870">
            <v>4.0170581028956329</v>
          </cell>
          <cell r="L870">
            <v>3.8718106636965142</v>
          </cell>
          <cell r="M870">
            <v>2.7027173790321548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F871">
            <v>1.551639882888098E-3</v>
          </cell>
          <cell r="G871">
            <v>1.49189430979249E-3</v>
          </cell>
          <cell r="H871">
            <v>2.6743173286813089E-2</v>
          </cell>
          <cell r="I871">
            <v>4.3771960973345882E-2</v>
          </cell>
          <cell r="J871">
            <v>4.3771960973345819E-2</v>
          </cell>
          <cell r="K871">
            <v>4.3771960973345819E-2</v>
          </cell>
          <cell r="L871">
            <v>4.2282587693798272E-2</v>
          </cell>
          <cell r="M871">
            <v>2.9652933327321131E-2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F872">
            <v>80.290304676928841</v>
          </cell>
          <cell r="G872">
            <v>77.198743084676281</v>
          </cell>
          <cell r="H872">
            <v>1317.442639305777</v>
          </cell>
          <cell r="I872">
            <v>2131.4510293964258</v>
          </cell>
          <cell r="J872">
            <v>2131.4510293964231</v>
          </cell>
          <cell r="K872">
            <v>2131.4510293964231</v>
          </cell>
          <cell r="L872">
            <v>2054.382738157371</v>
          </cell>
          <cell r="M872">
            <v>1434.0618413144621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F873">
            <v>80.373227946742162</v>
          </cell>
          <cell r="G873">
            <v>77.278473411118796</v>
          </cell>
          <cell r="H873">
            <v>1318.8032849264689</v>
          </cell>
          <cell r="I873">
            <v>2133.6523772368118</v>
          </cell>
          <cell r="J873">
            <v>2133.6523772368091</v>
          </cell>
          <cell r="K873">
            <v>2133.6523772368091</v>
          </cell>
          <cell r="L873">
            <v>2056.5044904010761</v>
          </cell>
          <cell r="M873">
            <v>1435.542930438171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264.59880960714088</v>
          </cell>
          <cell r="F874">
            <v>249.89635546251</v>
          </cell>
          <cell r="G874">
            <v>159.94012423712351</v>
          </cell>
          <cell r="H874">
            <v>151.0737058024047</v>
          </cell>
          <cell r="I874">
            <v>75.593505540878169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7354.3570406952758</v>
          </cell>
          <cell r="F875">
            <v>4464.8432815786737</v>
          </cell>
          <cell r="G875">
            <v>4560.6411998915619</v>
          </cell>
          <cell r="H875">
            <v>4241.6011174997402</v>
          </cell>
          <cell r="I875">
            <v>2123.8065478110721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47.900816367423239</v>
          </cell>
          <cell r="F876">
            <v>40.608157762661442</v>
          </cell>
          <cell r="G876">
            <v>28.620864337169479</v>
          </cell>
          <cell r="H876">
            <v>27.247221939362259</v>
          </cell>
          <cell r="I876">
            <v>13.629276233648699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0.26459880960714088</v>
          </cell>
          <cell r="F877">
            <v>0.24989635546250999</v>
          </cell>
          <cell r="G877">
            <v>0.15994012423712359</v>
          </cell>
          <cell r="H877">
            <v>0.15107370580240459</v>
          </cell>
          <cell r="I877">
            <v>7.5593505540878139E-2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7354.3570406952758</v>
          </cell>
          <cell r="F878">
            <v>4464.8432815786737</v>
          </cell>
          <cell r="G878">
            <v>4560.6411998915619</v>
          </cell>
          <cell r="H878">
            <v>4241.6011174997402</v>
          </cell>
          <cell r="I878">
            <v>2123.8065478110721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7375.246454212941</v>
          </cell>
          <cell r="F879">
            <v>4483.1919214785084</v>
          </cell>
          <cell r="G879">
            <v>4573.1687205699673</v>
          </cell>
          <cell r="H879">
            <v>4253.4976322827297</v>
          </cell>
          <cell r="I879">
            <v>2129.757909767221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4.2881870813418287E-2</v>
          </cell>
          <cell r="F880">
            <v>3.7484453319378663E-2</v>
          </cell>
          <cell r="G880">
            <v>2.5253703826914251E-2</v>
          </cell>
          <cell r="H880">
            <v>2.42797027182436E-2</v>
          </cell>
          <cell r="I880">
            <v>1.213985135912179E-2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95.97933541978162</v>
          </cell>
          <cell r="F881">
            <v>166.0716301970061</v>
          </cell>
          <cell r="G881">
            <v>163.38776651594679</v>
          </cell>
          <cell r="H881">
            <v>100.01138636433539</v>
          </cell>
          <cell r="I881">
            <v>82.120967675451965</v>
          </cell>
          <cell r="J881">
            <v>135.19034777917551</v>
          </cell>
          <cell r="K881">
            <v>135.61947715665849</v>
          </cell>
          <cell r="L881">
            <v>125.4068572134594</v>
          </cell>
          <cell r="M881">
            <v>127.3133734590341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5092.6635373736126</v>
          </cell>
          <cell r="F882">
            <v>8811.7606982531433</v>
          </cell>
          <cell r="G882">
            <v>8669.3548913361374</v>
          </cell>
          <cell r="H882">
            <v>5306.604160491639</v>
          </cell>
          <cell r="I882">
            <v>4357.3385448594818</v>
          </cell>
          <cell r="J882">
            <v>7173.1998531630506</v>
          </cell>
          <cell r="K882">
            <v>7195.9694579323022</v>
          </cell>
          <cell r="L882">
            <v>6654.087843746157</v>
          </cell>
          <cell r="M882">
            <v>6755.2475957363486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9.5979335419781648</v>
          </cell>
          <cell r="F883">
            <v>16.607163019700611</v>
          </cell>
          <cell r="G883">
            <v>16.338776651594682</v>
          </cell>
          <cell r="H883">
            <v>10.00113863643355</v>
          </cell>
          <cell r="I883">
            <v>8.2120967675451961</v>
          </cell>
          <cell r="J883">
            <v>13.51903477791755</v>
          </cell>
          <cell r="K883">
            <v>13.56194771566585</v>
          </cell>
          <cell r="L883">
            <v>12.540685721345939</v>
          </cell>
          <cell r="M883">
            <v>12.731337345903411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9.5979335419781639E-2</v>
          </cell>
          <cell r="F884">
            <v>0.1660716301970061</v>
          </cell>
          <cell r="G884">
            <v>0.1633877665159468</v>
          </cell>
          <cell r="H884">
            <v>0.1000113863643354</v>
          </cell>
          <cell r="I884">
            <v>8.2120967675451989E-2</v>
          </cell>
          <cell r="J884">
            <v>0.13519034777917549</v>
          </cell>
          <cell r="K884">
            <v>0.13561947715665859</v>
          </cell>
          <cell r="L884">
            <v>0.12540685721345951</v>
          </cell>
          <cell r="M884">
            <v>0.1273133734590341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5092.6635373736126</v>
          </cell>
          <cell r="F885">
            <v>8811.7606982531433</v>
          </cell>
          <cell r="G885">
            <v>8669.3548913361374</v>
          </cell>
          <cell r="H885">
            <v>5306.604160491639</v>
          </cell>
          <cell r="I885">
            <v>4357.3385448594818</v>
          </cell>
          <cell r="J885">
            <v>7173.1998531630506</v>
          </cell>
          <cell r="K885">
            <v>7195.9694579323022</v>
          </cell>
          <cell r="L885">
            <v>6654.087843746157</v>
          </cell>
          <cell r="M885">
            <v>6755.2475957363486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5097.9232049546172</v>
          </cell>
          <cell r="F886">
            <v>8820.8614235879377</v>
          </cell>
          <cell r="G886">
            <v>8678.3085409412106</v>
          </cell>
          <cell r="H886">
            <v>5312.0847844644049</v>
          </cell>
          <cell r="I886">
            <v>4361.8387738880974</v>
          </cell>
          <cell r="J886">
            <v>7180.6082842213509</v>
          </cell>
          <cell r="K886">
            <v>7203.4014052804869</v>
          </cell>
          <cell r="L886">
            <v>6660.9601395214559</v>
          </cell>
          <cell r="M886">
            <v>6762.2243686019046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427.08819374939839</v>
          </cell>
          <cell r="I887">
            <v>721.21900730717425</v>
          </cell>
          <cell r="J887">
            <v>730.01433937835623</v>
          </cell>
          <cell r="K887">
            <v>746.07705675010948</v>
          </cell>
          <cell r="L887">
            <v>789.04652624899677</v>
          </cell>
          <cell r="M887">
            <v>788.44240372886725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8785.2041454251266</v>
          </cell>
          <cell r="I888">
            <v>14835.47498030858</v>
          </cell>
          <cell r="J888">
            <v>15016.394961012789</v>
          </cell>
          <cell r="K888">
            <v>15346.805057349749</v>
          </cell>
          <cell r="L888">
            <v>16230.68704494186</v>
          </cell>
          <cell r="M888">
            <v>16218.2602447028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85.417638749879657</v>
          </cell>
          <cell r="I889">
            <v>144.2438014614348</v>
          </cell>
          <cell r="J889">
            <v>146.0028678756712</v>
          </cell>
          <cell r="K889">
            <v>149.21541135002181</v>
          </cell>
          <cell r="L889">
            <v>157.80930524979931</v>
          </cell>
          <cell r="M889">
            <v>157.6884807457734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0.42708819374939838</v>
          </cell>
          <cell r="I890">
            <v>0.72121900730717436</v>
          </cell>
          <cell r="J890">
            <v>0.73001433937835614</v>
          </cell>
          <cell r="K890">
            <v>0.74607705675010938</v>
          </cell>
          <cell r="L890">
            <v>0.78904652624899663</v>
          </cell>
          <cell r="M890">
            <v>0.78844240372886709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8785.2041454251266</v>
          </cell>
          <cell r="I891">
            <v>14835.47498030858</v>
          </cell>
          <cell r="J891">
            <v>15016.394961012789</v>
          </cell>
          <cell r="K891">
            <v>15346.805057349749</v>
          </cell>
          <cell r="L891">
            <v>16230.68704494186</v>
          </cell>
          <cell r="M891">
            <v>16218.2602447028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8821.3358066163255</v>
          </cell>
          <cell r="I892">
            <v>14896.49010832676</v>
          </cell>
          <cell r="J892">
            <v>15078.1541741242</v>
          </cell>
          <cell r="K892">
            <v>15409.923176350811</v>
          </cell>
          <cell r="L892">
            <v>16297.44038106253</v>
          </cell>
          <cell r="M892">
            <v>16284.96247205826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8.541763874987969E-2</v>
          </cell>
          <cell r="I893">
            <v>0.1442438014614349</v>
          </cell>
          <cell r="J893">
            <v>0.14600286787567121</v>
          </cell>
          <cell r="K893">
            <v>0.14921541135002189</v>
          </cell>
          <cell r="L893">
            <v>0.15780930524979939</v>
          </cell>
          <cell r="M893">
            <v>0.15768848074577341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5275.1827954470009</v>
          </cell>
          <cell r="G894">
            <v>3463.3278667264099</v>
          </cell>
          <cell r="H894">
            <v>8919.4286316038742</v>
          </cell>
          <cell r="I894">
            <v>10315.01559551324</v>
          </cell>
          <cell r="J894">
            <v>11335.67475322572</v>
          </cell>
          <cell r="K894">
            <v>12309.234860933881</v>
          </cell>
          <cell r="L894">
            <v>12479.671952689559</v>
          </cell>
          <cell r="M894">
            <v>12621.485519664069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692.36774190241897</v>
          </cell>
          <cell r="G895">
            <v>454.56178250784137</v>
          </cell>
          <cell r="H895">
            <v>1170.675007898009</v>
          </cell>
          <cell r="I895">
            <v>1353.845796911113</v>
          </cell>
          <cell r="J895">
            <v>1487.8073113608759</v>
          </cell>
          <cell r="K895">
            <v>1615.587075497572</v>
          </cell>
          <cell r="L895">
            <v>1637.956943790505</v>
          </cell>
          <cell r="M895">
            <v>1656.569974455909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5.2751827954470016</v>
          </cell>
          <cell r="G896">
            <v>3.4633278667264098</v>
          </cell>
          <cell r="H896">
            <v>8.9194286316038767</v>
          </cell>
          <cell r="I896">
            <v>10.315015595513239</v>
          </cell>
          <cell r="J896">
            <v>11.33567475322573</v>
          </cell>
          <cell r="K896">
            <v>12.309234860933881</v>
          </cell>
          <cell r="L896">
            <v>12.47967195268957</v>
          </cell>
          <cell r="M896">
            <v>12.62148551966407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338.20515697309588</v>
          </cell>
          <cell r="G897">
            <v>222.04260785549701</v>
          </cell>
          <cell r="H897">
            <v>571.84686814370355</v>
          </cell>
          <cell r="I897">
            <v>661.32143736734258</v>
          </cell>
          <cell r="J897">
            <v>726.7584476161843</v>
          </cell>
          <cell r="K897">
            <v>789.17582002162339</v>
          </cell>
          <cell r="L897">
            <v>800.10296806680958</v>
          </cell>
          <cell r="M897">
            <v>809.19499037946252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90.033445783132535</v>
          </cell>
          <cell r="I922">
            <v>90.033445783132535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11.81688975903614</v>
          </cell>
          <cell r="I924">
            <v>11.81688975903614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9.0033445783132521E-2</v>
          </cell>
          <cell r="I925">
            <v>9.0033445783132521E-2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5.7722692927710844</v>
          </cell>
          <cell r="I927">
            <v>5.7722692927710844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80.156274689673779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1592.4379905015189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16.031254937934751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1592.4379905015189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1599.219211340265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170.7976084973792</v>
          </cell>
          <cell r="F938">
            <v>170.7976084973792</v>
          </cell>
          <cell r="G938">
            <v>94.181741213284283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3393.1791554812662</v>
          </cell>
          <cell r="F939">
            <v>3393.1791554812662</v>
          </cell>
          <cell r="G939">
            <v>1871.077258770581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34.159521699475818</v>
          </cell>
          <cell r="F940">
            <v>34.159521699475818</v>
          </cell>
          <cell r="G940">
            <v>18.83634824265685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3393.1791554812662</v>
          </cell>
          <cell r="F941">
            <v>3393.1791554812662</v>
          </cell>
          <cell r="G941">
            <v>1871.077258770581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3407.628633160145</v>
          </cell>
          <cell r="F942">
            <v>3407.628633160145</v>
          </cell>
          <cell r="G942">
            <v>1879.045034077224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86.904235312368954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4611.1387256742973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8.6904235312368954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4611.1387256742973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4615.9010777694148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97.257521310617363</v>
          </cell>
          <cell r="G973">
            <v>97.257521310617363</v>
          </cell>
          <cell r="H973">
            <v>12.621405678834829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5160.4840807413584</v>
          </cell>
          <cell r="G974">
            <v>5160.4840807413584</v>
          </cell>
          <cell r="H974">
            <v>669.69178531897637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9.7257521310617356</v>
          </cell>
          <cell r="G975">
            <v>9.7257521310617356</v>
          </cell>
          <cell r="H975">
            <v>1.2621405678834829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5160.4840807413584</v>
          </cell>
          <cell r="G976">
            <v>5160.4840807413584</v>
          </cell>
          <cell r="H976">
            <v>669.69178531897637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5165.813792909179</v>
          </cell>
          <cell r="G977">
            <v>5165.813792909179</v>
          </cell>
          <cell r="H977">
            <v>670.38343835017645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668.38725127415216</v>
          </cell>
          <cell r="G978">
            <v>122.7465513825498</v>
          </cell>
          <cell r="H978">
            <v>227.84869084070311</v>
          </cell>
          <cell r="I978">
            <v>316.42052955334191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5895.5929514352447</v>
          </cell>
          <cell r="G979">
            <v>1163.808369103102</v>
          </cell>
          <cell r="H979">
            <v>2284.7656118954001</v>
          </cell>
          <cell r="I979">
            <v>3234.9047378019732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173.41204093836339</v>
          </cell>
          <cell r="F980">
            <v>97.219963821694833</v>
          </cell>
          <cell r="G980">
            <v>17.854043837461791</v>
          </cell>
          <cell r="H980">
            <v>33.141627758647729</v>
          </cell>
          <cell r="I980">
            <v>46.02480429866791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0.66838725127415199</v>
          </cell>
          <cell r="G981">
            <v>0.12274655138254981</v>
          </cell>
          <cell r="H981">
            <v>0.22784869084070311</v>
          </cell>
          <cell r="I981">
            <v>0.31642052955334188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5895.5929514352447</v>
          </cell>
          <cell r="G982">
            <v>1163.808369103102</v>
          </cell>
          <cell r="H982">
            <v>2284.7656118954001</v>
          </cell>
          <cell r="I982">
            <v>3234.9047378019732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5941.2741819359626</v>
          </cell>
          <cell r="G983">
            <v>1172.1975379512289</v>
          </cell>
          <cell r="H983">
            <v>2300.3380342384949</v>
          </cell>
          <cell r="I983">
            <v>3256.5306427218102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9.7219963821694844E-2</v>
          </cell>
          <cell r="G984">
            <v>1.7854043837461791E-2</v>
          </cell>
          <cell r="H984">
            <v>3.3141627758647721E-2</v>
          </cell>
          <cell r="I984">
            <v>4.6024804298667912E-2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159.56119317052031</v>
          </cell>
          <cell r="F985">
            <v>303.29794068832382</v>
          </cell>
          <cell r="G985">
            <v>329.24628995898553</v>
          </cell>
          <cell r="H985">
            <v>413.2185115558496</v>
          </cell>
          <cell r="I985">
            <v>459.11514491968597</v>
          </cell>
          <cell r="J985">
            <v>510.92226969295228</v>
          </cell>
          <cell r="K985">
            <v>507.91772574887989</v>
          </cell>
          <cell r="L985">
            <v>507.06024428601989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1648.8473479720949</v>
          </cell>
          <cell r="F986">
            <v>3134.1706289128879</v>
          </cell>
          <cell r="G986">
            <v>3402.311434512535</v>
          </cell>
          <cell r="H986">
            <v>4270.0498371412205</v>
          </cell>
          <cell r="I986">
            <v>4744.3289566382473</v>
          </cell>
          <cell r="J986">
            <v>5279.6849450907184</v>
          </cell>
          <cell r="K986">
            <v>5248.6370805341076</v>
          </cell>
          <cell r="L986">
            <v>5239.7761789083534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23.208900824802949</v>
          </cell>
          <cell r="F987">
            <v>44.116064100119843</v>
          </cell>
          <cell r="G987">
            <v>47.890369448579712</v>
          </cell>
          <cell r="H987">
            <v>60.104510771759927</v>
          </cell>
          <cell r="I987">
            <v>66.780384715590699</v>
          </cell>
          <cell r="J987">
            <v>74.315966500793081</v>
          </cell>
          <cell r="K987">
            <v>73.878941927109807</v>
          </cell>
          <cell r="L987">
            <v>73.754217350693807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0.15956119317052031</v>
          </cell>
          <cell r="F988">
            <v>0.30329794068832377</v>
          </cell>
          <cell r="G988">
            <v>0.32924628995898553</v>
          </cell>
          <cell r="H988">
            <v>0.4132185115558496</v>
          </cell>
          <cell r="I988">
            <v>0.45911514491968602</v>
          </cell>
          <cell r="J988">
            <v>0.5109222696929524</v>
          </cell>
          <cell r="K988">
            <v>0.50791772574887994</v>
          </cell>
          <cell r="L988">
            <v>0.50706024428601992</v>
          </cell>
          <cell r="M988">
            <v>0.5059651237585101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1648.8473479720949</v>
          </cell>
          <cell r="F989">
            <v>3134.1706289128879</v>
          </cell>
          <cell r="G989">
            <v>3402.311434512535</v>
          </cell>
          <cell r="H989">
            <v>4270.0498371412205</v>
          </cell>
          <cell r="I989">
            <v>4744.3289566382473</v>
          </cell>
          <cell r="J989">
            <v>5279.6849450907184</v>
          </cell>
          <cell r="K989">
            <v>5248.6370805341076</v>
          </cell>
          <cell r="L989">
            <v>5239.7761789083534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1659.752630247149</v>
          </cell>
          <cell r="F990">
            <v>3154.8996645319321</v>
          </cell>
          <cell r="G990">
            <v>3424.813921857186</v>
          </cell>
          <cell r="H990">
            <v>4298.2914441401017</v>
          </cell>
          <cell r="I990">
            <v>4775.7073899064853</v>
          </cell>
          <cell r="J990">
            <v>5314.6041598502779</v>
          </cell>
          <cell r="K990">
            <v>5283.3509483721082</v>
          </cell>
          <cell r="L990">
            <v>5274.4314417860096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2.3208900824802949E-2</v>
          </cell>
          <cell r="F991">
            <v>4.4116064100119833E-2</v>
          </cell>
          <cell r="G991">
            <v>4.7890369448579717E-2</v>
          </cell>
          <cell r="H991">
            <v>6.0104510771759941E-2</v>
          </cell>
          <cell r="I991">
            <v>6.6780384715590696E-2</v>
          </cell>
          <cell r="J991">
            <v>7.4315966500793057E-2</v>
          </cell>
          <cell r="K991">
            <v>7.3878941927109809E-2</v>
          </cell>
          <cell r="L991">
            <v>7.3754217350693818E-2</v>
          </cell>
          <cell r="M991">
            <v>7.3594927092146933E-2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  <cell r="I1006">
            <v>0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  <cell r="I1007">
            <v>0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  <cell r="I1008">
            <v>0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  <cell r="I1009">
            <v>0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  <cell r="I1010">
            <v>0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  <cell r="I1011">
            <v>0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  <cell r="I1012">
            <v>0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889.66460789095095</v>
          </cell>
          <cell r="F1013">
            <v>1048.43905638757</v>
          </cell>
          <cell r="G1013">
            <v>559.87703942586984</v>
          </cell>
          <cell r="H1013">
            <v>1723.7574912986181</v>
          </cell>
          <cell r="I1013">
            <v>1902.2336171768541</v>
          </cell>
          <cell r="J1013">
            <v>3516.5134144742492</v>
          </cell>
          <cell r="K1013">
            <v>4992.8791290561176</v>
          </cell>
          <cell r="L1013">
            <v>3179.3984240229452</v>
          </cell>
          <cell r="M1013">
            <v>2100.6487564059789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8840.7894082155799</v>
          </cell>
          <cell r="F1014">
            <v>10418.565403926799</v>
          </cell>
          <cell r="G1014">
            <v>5563.6190943835254</v>
          </cell>
          <cell r="H1014">
            <v>17129.350584746451</v>
          </cell>
          <cell r="I1014">
            <v>18902.90640487081</v>
          </cell>
          <cell r="J1014">
            <v>34944.353493201546</v>
          </cell>
          <cell r="K1014">
            <v>49615.318547178264</v>
          </cell>
          <cell r="L1014">
            <v>31594.369004105291</v>
          </cell>
          <cell r="M1014">
            <v>20874.600508208099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129.48904712625861</v>
          </cell>
          <cell r="F1015">
            <v>152.59837603680509</v>
          </cell>
          <cell r="G1015">
            <v>81.48907318567052</v>
          </cell>
          <cell r="H1015">
            <v>250.88973197905079</v>
          </cell>
          <cell r="I1015">
            <v>276.86660379094121</v>
          </cell>
          <cell r="J1015">
            <v>511.82205879408218</v>
          </cell>
          <cell r="K1015">
            <v>726.70437275313861</v>
          </cell>
          <cell r="L1015">
            <v>462.75559206230912</v>
          </cell>
          <cell r="M1015">
            <v>305.74556231791951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0.88964567925947746</v>
          </cell>
          <cell r="F1016">
            <v>1.048416749648216</v>
          </cell>
          <cell r="G1016">
            <v>0.55986512740188255</v>
          </cell>
          <cell r="H1016">
            <v>1.723720816387631</v>
          </cell>
          <cell r="I1016">
            <v>1.90219314498228</v>
          </cell>
          <cell r="J1016">
            <v>3.5164385966317671</v>
          </cell>
          <cell r="K1016">
            <v>4.9927728998454839</v>
          </cell>
          <cell r="L1016">
            <v>3.1793307786872269</v>
          </cell>
          <cell r="M1016">
            <v>2.1006040627025171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8840.7894082155799</v>
          </cell>
          <cell r="F1017">
            <v>10418.565403926799</v>
          </cell>
          <cell r="G1017">
            <v>5563.6190943835254</v>
          </cell>
          <cell r="H1017">
            <v>17129.350584746451</v>
          </cell>
          <cell r="I1017">
            <v>18902.90640487081</v>
          </cell>
          <cell r="J1017">
            <v>34944.353493201546</v>
          </cell>
          <cell r="K1017">
            <v>49615.318547178264</v>
          </cell>
          <cell r="L1017">
            <v>31594.369004105291</v>
          </cell>
          <cell r="M1017">
            <v>20874.600508208099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8901.6187594564799</v>
          </cell>
          <cell r="F1018">
            <v>10490.25069639546</v>
          </cell>
          <cell r="G1018">
            <v>5601.8997641785018</v>
          </cell>
          <cell r="H1018">
            <v>17247.209662158672</v>
          </cell>
          <cell r="I1018">
            <v>19032.968493229939</v>
          </cell>
          <cell r="J1018">
            <v>35184.789302084057</v>
          </cell>
          <cell r="K1018">
            <v>49956.698428485091</v>
          </cell>
          <cell r="L1018">
            <v>31811.755131140431</v>
          </cell>
          <cell r="M1018">
            <v>21018.228904688989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4160.4371679115666</v>
          </cell>
          <cell r="F1019">
            <v>3557.1042744752558</v>
          </cell>
          <cell r="G1019">
            <v>2845.6834195802062</v>
          </cell>
          <cell r="H1019">
            <v>1981.8182886855279</v>
          </cell>
          <cell r="I1019">
            <v>1475.5135838280819</v>
          </cell>
          <cell r="J1019">
            <v>680.04673862025538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116279.8198506441</v>
          </cell>
          <cell r="F1020">
            <v>98934.455285260541</v>
          </cell>
          <cell r="G1020">
            <v>79147.564228208415</v>
          </cell>
          <cell r="H1020">
            <v>55681.347335791063</v>
          </cell>
          <cell r="I1020">
            <v>38187.92327596504</v>
          </cell>
          <cell r="J1020">
            <v>18814.42856734075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634.00191240453398</v>
          </cell>
          <cell r="F1021">
            <v>547.16288397808125</v>
          </cell>
          <cell r="G1021">
            <v>437.7303071824652</v>
          </cell>
          <cell r="H1021">
            <v>296.73301130702981</v>
          </cell>
          <cell r="I1021">
            <v>217.60560877728091</v>
          </cell>
          <cell r="J1021">
            <v>101.5890477269173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4.1042406040975106</v>
          </cell>
          <cell r="F1022">
            <v>3.523899780001047</v>
          </cell>
          <cell r="G1022">
            <v>2.819119824000837</v>
          </cell>
          <cell r="H1022">
            <v>1.9308653692342479</v>
          </cell>
          <cell r="I1022">
            <v>1.462231786038398</v>
          </cell>
          <cell r="J1022">
            <v>0.67340583972541324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116279.8198506441</v>
          </cell>
          <cell r="F1023">
            <v>98934.455285260541</v>
          </cell>
          <cell r="G1023">
            <v>79147.564228208415</v>
          </cell>
          <cell r="H1023">
            <v>55681.347335791063</v>
          </cell>
          <cell r="I1023">
            <v>38187.92327596504</v>
          </cell>
          <cell r="J1023">
            <v>18814.42856734075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116572.76334973839</v>
          </cell>
          <cell r="F1024">
            <v>99186.437431547834</v>
          </cell>
          <cell r="G1024">
            <v>79349.149945238285</v>
          </cell>
          <cell r="H1024">
            <v>55819.319230377703</v>
          </cell>
          <cell r="I1024">
            <v>38289.657586976347</v>
          </cell>
          <cell r="J1024">
            <v>18861.70327202887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0.50326122069052193</v>
          </cell>
          <cell r="F1025">
            <v>0.41938435057543427</v>
          </cell>
          <cell r="G1025">
            <v>0.33550748046034751</v>
          </cell>
          <cell r="H1025">
            <v>0.2546028803387142</v>
          </cell>
          <cell r="I1025">
            <v>0.19083776154768781</v>
          </cell>
          <cell r="J1025">
            <v>8.3876870115086849E-2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  <cell r="H1034">
            <v>1.241687582646362</v>
          </cell>
          <cell r="I1034">
            <v>1.2471440369299971</v>
          </cell>
          <cell r="J1034">
            <v>9.0707278072839177</v>
          </cell>
          <cell r="K1034">
            <v>52.679878605785333</v>
          </cell>
          <cell r="L1034">
            <v>328.66218870441782</v>
          </cell>
          <cell r="M1034">
            <v>862.40113797615413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  <cell r="H1035">
            <v>10.771697247411479</v>
          </cell>
          <cell r="I1035">
            <v>10.88030477194971</v>
          </cell>
          <cell r="J1035">
            <v>79.257785411715432</v>
          </cell>
          <cell r="K1035">
            <v>460.30380391779312</v>
          </cell>
          <cell r="L1035">
            <v>2862.490396199812</v>
          </cell>
          <cell r="M1035">
            <v>7523.7397918839843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  <cell r="H1036">
            <v>0.18052190034096149</v>
          </cell>
          <cell r="I1036">
            <v>0.18125253108574399</v>
          </cell>
          <cell r="J1036">
            <v>1.318159952288924</v>
          </cell>
          <cell r="K1036">
            <v>7.6554503392643696</v>
          </cell>
          <cell r="L1036">
            <v>47.770741801847947</v>
          </cell>
          <cell r="M1036">
            <v>125.3362758757057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  <cell r="H1037">
            <v>1.241687582646363E-3</v>
          </cell>
          <cell r="I1037">
            <v>1.2471440369299981E-3</v>
          </cell>
          <cell r="J1037">
            <v>9.0707278072839192E-3</v>
          </cell>
          <cell r="K1037">
            <v>5.2679878605785331E-2</v>
          </cell>
          <cell r="L1037">
            <v>0.32866218870441788</v>
          </cell>
          <cell r="M1037">
            <v>0.86240113797615403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  <cell r="H1038">
            <v>10.771697247411479</v>
          </cell>
          <cell r="I1038">
            <v>10.88030477194971</v>
          </cell>
          <cell r="J1038">
            <v>79.257785411715432</v>
          </cell>
          <cell r="K1038">
            <v>460.30380391779312</v>
          </cell>
          <cell r="L1038">
            <v>2862.490396199812</v>
          </cell>
          <cell r="M1038">
            <v>7523.7397918839843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  <cell r="H1039">
            <v>10.856534963279239</v>
          </cell>
          <cell r="I1039">
            <v>10.96549662713652</v>
          </cell>
          <cell r="J1039">
            <v>79.87736527267964</v>
          </cell>
          <cell r="K1039">
            <v>463.90212508403852</v>
          </cell>
          <cell r="L1039">
            <v>2884.9426319743729</v>
          </cell>
          <cell r="M1039">
            <v>7582.6500305443478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  <cell r="H1040">
            <v>1.8033005464424061E-4</v>
          </cell>
          <cell r="I1040">
            <v>1.809220076567814E-4</v>
          </cell>
          <cell r="J1040">
            <v>1.315478948993703E-3</v>
          </cell>
          <cell r="K1040">
            <v>7.6398799317946844E-3</v>
          </cell>
          <cell r="L1040">
            <v>4.7694473380499723E-2</v>
          </cell>
          <cell r="M1040">
            <v>0.12510771864988901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5.4615670681948307</v>
          </cell>
          <cell r="F1068">
            <v>214.15290307884601</v>
          </cell>
          <cell r="G1068">
            <v>394.98612737073069</v>
          </cell>
          <cell r="H1068">
            <v>620.93262141309606</v>
          </cell>
          <cell r="I1068">
            <v>805.41728184771557</v>
          </cell>
          <cell r="J1068">
            <v>837.2247710827121</v>
          </cell>
          <cell r="K1068">
            <v>883.51501059566738</v>
          </cell>
          <cell r="L1068">
            <v>936.42687193902543</v>
          </cell>
          <cell r="M1068">
            <v>894.99169088324095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63.324464433364291</v>
          </cell>
          <cell r="F1069">
            <v>2505.777420577208</v>
          </cell>
          <cell r="G1069">
            <v>4621.6852780296358</v>
          </cell>
          <cell r="H1069">
            <v>7155.5440493344049</v>
          </cell>
          <cell r="I1069">
            <v>9367.5681957715096</v>
          </cell>
          <cell r="J1069">
            <v>9796.2665794662862</v>
          </cell>
          <cell r="K1069">
            <v>10337.90311717863</v>
          </cell>
          <cell r="L1069">
            <v>10957.018457333899</v>
          </cell>
          <cell r="M1069">
            <v>10472.190376021899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0.78708341186113639</v>
          </cell>
          <cell r="F1070">
            <v>30.838018043353831</v>
          </cell>
          <cell r="G1070">
            <v>56.878002341385212</v>
          </cell>
          <cell r="H1070">
            <v>89.531229803222061</v>
          </cell>
          <cell r="I1070">
            <v>116.0402204708503</v>
          </cell>
          <cell r="J1070">
            <v>120.5603670359106</v>
          </cell>
          <cell r="K1070">
            <v>127.22616152577611</v>
          </cell>
          <cell r="L1070">
            <v>134.84546955921971</v>
          </cell>
          <cell r="M1070">
            <v>128.8788034871867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5.3003875109163779E-3</v>
          </cell>
          <cell r="F1071">
            <v>0.2073000101803229</v>
          </cell>
          <cell r="G1071">
            <v>0.38234657129486738</v>
          </cell>
          <cell r="H1071">
            <v>0.60363528856207416</v>
          </cell>
          <cell r="I1071">
            <v>0.78096683029373193</v>
          </cell>
          <cell r="J1071">
            <v>0.8104335784080654</v>
          </cell>
          <cell r="K1071">
            <v>0.85524253025660602</v>
          </cell>
          <cell r="L1071">
            <v>0.90646121203697638</v>
          </cell>
          <cell r="M1071">
            <v>0.86635195677497712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63.324464433364291</v>
          </cell>
          <cell r="F1072">
            <v>2505.777420577208</v>
          </cell>
          <cell r="G1072">
            <v>4621.6852780296358</v>
          </cell>
          <cell r="H1072">
            <v>7155.5440493344049</v>
          </cell>
          <cell r="I1072">
            <v>9367.5681957715096</v>
          </cell>
          <cell r="J1072">
            <v>9796.2665794662862</v>
          </cell>
          <cell r="K1072">
            <v>10337.90311717863</v>
          </cell>
          <cell r="L1072">
            <v>10957.018457333899</v>
          </cell>
          <cell r="M1072">
            <v>10472.190376021899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63.695554466803792</v>
          </cell>
          <cell r="F1073">
            <v>2520.3209725310981</v>
          </cell>
          <cell r="G1073">
            <v>4648.5095759116384</v>
          </cell>
          <cell r="H1073">
            <v>7197.7476713510941</v>
          </cell>
          <cell r="I1073">
            <v>9422.283613518015</v>
          </cell>
          <cell r="J1073">
            <v>9853.1241881200567</v>
          </cell>
          <cell r="K1073">
            <v>10397.90438857821</v>
          </cell>
          <cell r="L1073">
            <v>11020.61307906103</v>
          </cell>
          <cell r="M1073">
            <v>10532.97105173316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15.63512716114008</v>
          </cell>
          <cell r="F1074">
            <v>13.418908196721331</v>
          </cell>
          <cell r="G1074">
            <v>3.564610730253341</v>
          </cell>
          <cell r="H1074">
            <v>4.6932932227684274</v>
          </cell>
          <cell r="I1074">
            <v>3.263733063338174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239.16890121995911</v>
          </cell>
          <cell r="F1075">
            <v>189.7761728733237</v>
          </cell>
          <cell r="G1075">
            <v>153.45687824664631</v>
          </cell>
          <cell r="H1075">
            <v>95.088331911309837</v>
          </cell>
          <cell r="I1075">
            <v>47.599789698613009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1.937033854526826</v>
          </cell>
          <cell r="F1076">
            <v>1.670088584202684</v>
          </cell>
          <cell r="G1076">
            <v>0.3929458345752595</v>
          </cell>
          <cell r="H1076">
            <v>0.57030524142632255</v>
          </cell>
          <cell r="I1076">
            <v>0.40548745760057991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1.5635127161140079E-2</v>
          </cell>
          <cell r="F1077">
            <v>1.341890819672132E-2</v>
          </cell>
          <cell r="G1077">
            <v>3.564610730253341E-3</v>
          </cell>
          <cell r="H1077">
            <v>4.6932932227684264E-3</v>
          </cell>
          <cell r="I1077">
            <v>3.2637330633381728E-3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239.16890121995911</v>
          </cell>
          <cell r="F1078">
            <v>189.7761728733237</v>
          </cell>
          <cell r="G1078">
            <v>153.45687824664631</v>
          </cell>
          <cell r="H1078">
            <v>95.088331911309837</v>
          </cell>
          <cell r="I1078">
            <v>47.599789698613009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240.13701548763649</v>
          </cell>
          <cell r="F1079">
            <v>190.60933197633409</v>
          </cell>
          <cell r="G1079">
            <v>153.66309137360611</v>
          </cell>
          <cell r="H1079">
            <v>95.375615203824083</v>
          </cell>
          <cell r="I1079">
            <v>47.802218287561438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1.5079808454172871E-3</v>
          </cell>
          <cell r="F1080">
            <v>1.329784262295084E-3</v>
          </cell>
          <cell r="G1080">
            <v>1.167512369597612E-4</v>
          </cell>
          <cell r="H1080">
            <v>3.997756860611989E-4</v>
          </cell>
          <cell r="I1080">
            <v>3.2011784813709433E-4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  <cell r="I1086">
            <v>2.9243371953805939E-7</v>
          </cell>
          <cell r="J1086">
            <v>1.5038008363637211E-7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  <cell r="I1087">
            <v>1.115221607595556E-5</v>
          </cell>
          <cell r="J1087">
            <v>1.433856352622939E-5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  <cell r="I1088">
            <v>3.9148385034933758E-8</v>
          </cell>
          <cell r="J1088">
            <v>1.5038008363637211E-8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  <cell r="I1089">
            <v>4.9461971132646514E-6</v>
          </cell>
          <cell r="J1089">
            <v>6.3593962884834861E-6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  <cell r="I1090">
            <v>2.179102877848119E-10</v>
          </cell>
          <cell r="J1090">
            <v>0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  <cell r="I1091">
            <v>1.115221607595556E-5</v>
          </cell>
          <cell r="J1091">
            <v>1.433856352622939E-5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  <cell r="I1092">
            <v>1.1171193137684419E-5</v>
          </cell>
          <cell r="J1092">
            <v>1.4346804354812659E-5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32.615324999999991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670.89723524999999</v>
          </cell>
          <cell r="F1094">
            <v>536.71778819999997</v>
          </cell>
          <cell r="G1094">
            <v>486.22926510000002</v>
          </cell>
          <cell r="H1094">
            <v>324.15284339999999</v>
          </cell>
          <cell r="I1094">
            <v>162.07642169999991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6.5230649999999981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670.89723524999999</v>
          </cell>
          <cell r="F1096">
            <v>536.71778819999997</v>
          </cell>
          <cell r="G1096">
            <v>486.22926510000002</v>
          </cell>
          <cell r="H1096">
            <v>324.15284339999999</v>
          </cell>
          <cell r="I1096">
            <v>162.07642169999991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673.65649174499993</v>
          </cell>
          <cell r="F1097">
            <v>538.92519339599994</v>
          </cell>
          <cell r="G1097">
            <v>487.88481899700002</v>
          </cell>
          <cell r="H1097">
            <v>325.25654599799998</v>
          </cell>
          <cell r="I1097">
            <v>162.6282729989999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941.29605510333874</v>
          </cell>
          <cell r="F1103">
            <v>2278.959078534032</v>
          </cell>
          <cell r="G1103">
            <v>218.30143278292391</v>
          </cell>
          <cell r="H1103">
            <v>1206.741485320008</v>
          </cell>
          <cell r="I1103">
            <v>877.8814489826824</v>
          </cell>
          <cell r="J1103">
            <v>438.94072449134109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7861.2324084850352</v>
          </cell>
          <cell r="F1104">
            <v>5183.8612973338704</v>
          </cell>
          <cell r="G1104">
            <v>6893.9981005171167</v>
          </cell>
          <cell r="H1104">
            <v>3137.1353855832622</v>
          </cell>
          <cell r="I1104">
            <v>2131.2296092491979</v>
          </cell>
          <cell r="J1104">
            <v>1065.6148046246001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121.9646809566019</v>
          </cell>
          <cell r="F1105">
            <v>298.60155747080142</v>
          </cell>
          <cell r="G1105">
            <v>26.624797486911</v>
          </cell>
          <cell r="H1105">
            <v>158.06193201927411</v>
          </cell>
          <cell r="I1105">
            <v>114.98323757003629</v>
          </cell>
          <cell r="J1105">
            <v>57.49161878501814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0.8188026011512981</v>
          </cell>
          <cell r="F1106">
            <v>2.2026476101490129</v>
          </cell>
          <cell r="G1106">
            <v>0.1054823925896094</v>
          </cell>
          <cell r="H1106">
            <v>1.160449165028105</v>
          </cell>
          <cell r="I1106">
            <v>0.84626969445348377</v>
          </cell>
          <cell r="J1106">
            <v>0.42313484722674188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7861.2324084850352</v>
          </cell>
          <cell r="F1107">
            <v>5183.8612973338704</v>
          </cell>
          <cell r="G1107">
            <v>6893.9981005171167</v>
          </cell>
          <cell r="H1107">
            <v>3137.1353855832622</v>
          </cell>
          <cell r="I1107">
            <v>2131.2296092491979</v>
          </cell>
          <cell r="J1107">
            <v>1065.6148046246001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7921.1102847876846</v>
          </cell>
          <cell r="F1108">
            <v>5329.8185384235194</v>
          </cell>
          <cell r="G1108">
            <v>6907.3898259877897</v>
          </cell>
          <cell r="H1108">
            <v>3214.4063784580039</v>
          </cell>
          <cell r="I1108">
            <v>2187.4416502696358</v>
          </cell>
          <cell r="J1108">
            <v>1093.7208251348191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8.6700995360028565E-2</v>
          </cell>
          <cell r="F1109">
            <v>0.2717917937978252</v>
          </cell>
          <cell r="G1109">
            <v>0</v>
          </cell>
          <cell r="H1109">
            <v>0.1419255298893991</v>
          </cell>
          <cell r="I1109">
            <v>0.10415061538332659</v>
          </cell>
          <cell r="J1109">
            <v>5.2075307691663332E-2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11.39085724516638</v>
          </cell>
          <cell r="F1110">
            <v>65.188463659197069</v>
          </cell>
          <cell r="G1110">
            <v>104.71962459370791</v>
          </cell>
          <cell r="H1110">
            <v>160.25124773587001</v>
          </cell>
          <cell r="I1110">
            <v>177.3493224963949</v>
          </cell>
          <cell r="J1110">
            <v>216.08611008932101</v>
          </cell>
          <cell r="K1110">
            <v>248.34256306128239</v>
          </cell>
          <cell r="L1110">
            <v>251.28145289293511</v>
          </cell>
          <cell r="M1110">
            <v>262.32475938620178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1030.1740406090089</v>
          </cell>
          <cell r="F1111">
            <v>5895.558302899939</v>
          </cell>
          <cell r="G1111">
            <v>9470.7041337504634</v>
          </cell>
          <cell r="H1111">
            <v>14492.91057200718</v>
          </cell>
          <cell r="I1111">
            <v>16039.237804767399</v>
          </cell>
          <cell r="J1111">
            <v>19542.541562853839</v>
          </cell>
          <cell r="K1111">
            <v>22459.772441850309</v>
          </cell>
          <cell r="L1111">
            <v>22725.561745290401</v>
          </cell>
          <cell r="M1111">
            <v>23724.303756272919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1.2915309071033549</v>
          </cell>
          <cell r="F1112">
            <v>7.3912712441518362</v>
          </cell>
          <cell r="G1112">
            <v>11.87343751502338</v>
          </cell>
          <cell r="H1112">
            <v>18.16978607475556</v>
          </cell>
          <cell r="I1112">
            <v>20.108419096827031</v>
          </cell>
          <cell r="J1112">
            <v>24.50051684165582</v>
          </cell>
          <cell r="K1112">
            <v>28.15785404377835</v>
          </cell>
          <cell r="L1112">
            <v>28.491074535305611</v>
          </cell>
          <cell r="M1112">
            <v>29.743199054618799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1030.1740406090089</v>
          </cell>
          <cell r="F1113">
            <v>5895.558302899939</v>
          </cell>
          <cell r="G1113">
            <v>9470.7041337504634</v>
          </cell>
          <cell r="H1113">
            <v>14492.91057200718</v>
          </cell>
          <cell r="I1113">
            <v>16039.237804767399</v>
          </cell>
          <cell r="J1113">
            <v>19542.541562853839</v>
          </cell>
          <cell r="K1113">
            <v>22459.772441850309</v>
          </cell>
          <cell r="L1113">
            <v>22725.561745290401</v>
          </cell>
          <cell r="M1113">
            <v>23724.303756272919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1030.8436882504541</v>
          </cell>
          <cell r="F1114">
            <v>5899.3906133221772</v>
          </cell>
          <cell r="G1114">
            <v>9476.8604087447857</v>
          </cell>
          <cell r="H1114">
            <v>14502.33144945086</v>
          </cell>
          <cell r="I1114">
            <v>16049.663846720659</v>
          </cell>
          <cell r="J1114">
            <v>19555.24486962489</v>
          </cell>
          <cell r="K1114">
            <v>22474.37204643189</v>
          </cell>
          <cell r="L1114">
            <v>22740.334121824249</v>
          </cell>
          <cell r="M1114">
            <v>23739.725348575859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  <cell r="M1115">
            <v>1.968778513833142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  <cell r="M1116">
            <v>104.4633879439865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  <cell r="M1117">
            <v>0.19687785138331421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  <cell r="M1118">
            <v>1.9687785138331419E-3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  <cell r="M1119">
            <v>104.4633879439865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  <cell r="M1120">
            <v>104.57127700654461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171.17857737104791</v>
          </cell>
          <cell r="F1121">
            <v>136.94286189683839</v>
          </cell>
          <cell r="G1121">
            <v>102.70714642262899</v>
          </cell>
          <cell r="H1121">
            <v>132.79815070253039</v>
          </cell>
          <cell r="I1121">
            <v>54.633361768613241</v>
          </cell>
          <cell r="J1121">
            <v>54.206549500831947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3624.1589519550698</v>
          </cell>
          <cell r="F1122">
            <v>2899.327161564056</v>
          </cell>
          <cell r="G1122">
            <v>2174.495371173045</v>
          </cell>
          <cell r="H1122">
            <v>2071.9320701244219</v>
          </cell>
          <cell r="I1122">
            <v>1156.6867196234091</v>
          </cell>
          <cell r="J1122">
            <v>1147.6503347857731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24.460289101497452</v>
          </cell>
          <cell r="F1123">
            <v>19.568231281197981</v>
          </cell>
          <cell r="G1123">
            <v>14.676173460898511</v>
          </cell>
          <cell r="H1123">
            <v>19.323833467611799</v>
          </cell>
          <cell r="I1123">
            <v>7.8067468720125008</v>
          </cell>
          <cell r="J1123">
            <v>7.7457582154742113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0.17117857737104791</v>
          </cell>
          <cell r="F1124">
            <v>0.13694286189683841</v>
          </cell>
          <cell r="G1124">
            <v>0.102707146422629</v>
          </cell>
          <cell r="H1124">
            <v>0.1327981507025304</v>
          </cell>
          <cell r="I1124">
            <v>5.4633361768613227E-2</v>
          </cell>
          <cell r="J1124">
            <v>5.4206549500831959E-2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3624.1589519550698</v>
          </cell>
          <cell r="F1125">
            <v>2899.327161564056</v>
          </cell>
          <cell r="G1125">
            <v>2174.495371173045</v>
          </cell>
          <cell r="H1125">
            <v>2071.9320701244219</v>
          </cell>
          <cell r="I1125">
            <v>1156.6867196234091</v>
          </cell>
          <cell r="J1125">
            <v>1147.6503347857731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3635.7275825415932</v>
          </cell>
          <cell r="F1126">
            <v>2908.5820660332738</v>
          </cell>
          <cell r="G1126">
            <v>2181.4365495249581</v>
          </cell>
          <cell r="H1126">
            <v>2081.0105262653342</v>
          </cell>
          <cell r="I1126">
            <v>1160.3789642354841</v>
          </cell>
          <cell r="J1126">
            <v>1151.3137344715051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2.0680457570715429E-2</v>
          </cell>
          <cell r="F1127">
            <v>1.6544366056572349E-2</v>
          </cell>
          <cell r="G1127">
            <v>1.2408274542429289E-2</v>
          </cell>
          <cell r="H1127">
            <v>1.796180115271406E-2</v>
          </cell>
          <cell r="I1127">
            <v>6.6003756857512426E-3</v>
          </cell>
          <cell r="J1127">
            <v>6.548811564059902E-3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0.89994710585714832</v>
          </cell>
          <cell r="J1128">
            <v>0.89994710585714832</v>
          </cell>
          <cell r="K1128">
            <v>2.6363031879979189</v>
          </cell>
          <cell r="L1128">
            <v>2.6318303803581791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47.751193436780291</v>
          </cell>
          <cell r="J1129">
            <v>47.751193436780291</v>
          </cell>
          <cell r="K1129">
            <v>139.88224715516961</v>
          </cell>
          <cell r="L1129">
            <v>139.644919981805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8.9994710585714843E-2</v>
          </cell>
          <cell r="J1130">
            <v>8.9994710585714843E-2</v>
          </cell>
          <cell r="K1130">
            <v>0.26363031879979199</v>
          </cell>
          <cell r="L1130">
            <v>0.263183038035818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8.9994710585714836E-4</v>
          </cell>
          <cell r="J1131">
            <v>8.9994710585714836E-4</v>
          </cell>
          <cell r="K1131">
            <v>2.6363031879979202E-3</v>
          </cell>
          <cell r="L1131">
            <v>2.6318303803581789E-3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47.751193436780291</v>
          </cell>
          <cell r="J1132">
            <v>47.751193436780291</v>
          </cell>
          <cell r="K1132">
            <v>139.88224715516961</v>
          </cell>
          <cell r="L1132">
            <v>139.644919981805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47.800510538181257</v>
          </cell>
          <cell r="J1133">
            <v>47.800510538181257</v>
          </cell>
          <cell r="K1133">
            <v>140.02671656987189</v>
          </cell>
          <cell r="L1133">
            <v>139.78914428664859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11.198085681465511</v>
          </cell>
          <cell r="F1140">
            <v>13.093146170145999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13.719590476744189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564.37408837897249</v>
          </cell>
          <cell r="F1141">
            <v>659.88354116805704</v>
          </cell>
          <cell r="G1141">
            <v>705.43605501954187</v>
          </cell>
          <cell r="H1141">
            <v>780.75140041962266</v>
          </cell>
          <cell r="I1141">
            <v>712.20280565468727</v>
          </cell>
          <cell r="J1141">
            <v>701.2020046868605</v>
          </cell>
          <cell r="K1141">
            <v>694.6757948282426</v>
          </cell>
          <cell r="L1141">
            <v>691.45580668855803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1.225895695655173</v>
          </cell>
          <cell r="F1142">
            <v>1.433354949152825</v>
          </cell>
          <cell r="G1142">
            <v>1.532301076919254</v>
          </cell>
          <cell r="H1142">
            <v>1.6958960392746909</v>
          </cell>
          <cell r="I1142">
            <v>1.5469993606427741</v>
          </cell>
          <cell r="J1142">
            <v>1.523104155613157</v>
          </cell>
          <cell r="K1142">
            <v>1.508928358496743</v>
          </cell>
          <cell r="L1142">
            <v>1.501934115348837</v>
          </cell>
          <cell r="M1142">
            <v>1.498688444651163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1.060871275086207E-3</v>
          </cell>
          <cell r="F1143">
            <v>1.2404033213822519E-3</v>
          </cell>
          <cell r="G1143">
            <v>1.3260297781032011E-3</v>
          </cell>
          <cell r="H1143">
            <v>1.4676023416800199E-3</v>
          </cell>
          <cell r="I1143">
            <v>1.3387494467100921E-3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564.37408837897249</v>
          </cell>
          <cell r="F1144">
            <v>659.88354116805704</v>
          </cell>
          <cell r="G1144">
            <v>705.43605501954187</v>
          </cell>
          <cell r="H1144">
            <v>780.75140041962266</v>
          </cell>
          <cell r="I1144">
            <v>712.20280565468727</v>
          </cell>
          <cell r="J1144">
            <v>701.2020046868605</v>
          </cell>
          <cell r="K1144">
            <v>694.6757948282426</v>
          </cell>
          <cell r="L1144">
            <v>691.45580668855803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565.01935743831427</v>
          </cell>
          <cell r="F1145">
            <v>660.6380095971582</v>
          </cell>
          <cell r="G1145">
            <v>706.24260526524108</v>
          </cell>
          <cell r="H1145">
            <v>781.64406139060316</v>
          </cell>
          <cell r="I1145">
            <v>713.01709256815184</v>
          </cell>
          <cell r="J1145">
            <v>702.00371399153914</v>
          </cell>
          <cell r="K1145">
            <v>695.47004248401981</v>
          </cell>
          <cell r="L1145">
            <v>692.24637281685057</v>
          </cell>
          <cell r="M1145">
            <v>690.75043251902935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</v>
          </cell>
          <cell r="F1146">
            <v>112.7313213887435</v>
          </cell>
          <cell r="G1146">
            <v>174.9094901913613</v>
          </cell>
          <cell r="H1146">
            <v>304.94913112830358</v>
          </cell>
          <cell r="I1146">
            <v>438.72651889227387</v>
          </cell>
          <cell r="J1146">
            <v>513.55238823676427</v>
          </cell>
          <cell r="K1146">
            <v>711.28227671301249</v>
          </cell>
          <cell r="L1146">
            <v>711.28227671301261</v>
          </cell>
          <cell r="M1146">
            <v>646.44416307055258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1909.7476185648479</v>
          </cell>
          <cell r="H1147">
            <v>3329.5842113457861</v>
          </cell>
          <cell r="I1147">
            <v>4790.2313575958688</v>
          </cell>
          <cell r="J1147">
            <v>5607.2169061292589</v>
          </cell>
          <cell r="K1147">
            <v>7766.1288280808694</v>
          </cell>
          <cell r="L1147">
            <v>7766.1288280808712</v>
          </cell>
          <cell r="M1147">
            <v>7058.194495955986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2.4667257785000052</v>
          </cell>
          <cell r="F1148">
            <v>16.410669862541329</v>
          </cell>
          <cell r="G1148">
            <v>25.462150749192372</v>
          </cell>
          <cell r="H1148">
            <v>44.39244971287205</v>
          </cell>
          <cell r="I1148">
            <v>63.866864796654681</v>
          </cell>
          <cell r="J1148">
            <v>74.759513120678449</v>
          </cell>
          <cell r="K1148">
            <v>103.5437044329683</v>
          </cell>
          <cell r="L1148">
            <v>103.5437044329683</v>
          </cell>
          <cell r="M1148">
            <v>94.105006612447639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0.30494913112830357</v>
          </cell>
          <cell r="I1149">
            <v>0.43872651889227399</v>
          </cell>
          <cell r="J1149">
            <v>0.51355238823676441</v>
          </cell>
          <cell r="K1149">
            <v>0.71128227671301247</v>
          </cell>
          <cell r="L1149">
            <v>0.71128227671301258</v>
          </cell>
          <cell r="M1149">
            <v>0.64644416307055252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1909.7476185648479</v>
          </cell>
          <cell r="H1150">
            <v>3329.5842113457861</v>
          </cell>
          <cell r="I1150">
            <v>4790.2313575958688</v>
          </cell>
          <cell r="J1150">
            <v>5607.2169061292589</v>
          </cell>
          <cell r="K1150">
            <v>7766.1288280808694</v>
          </cell>
          <cell r="L1150">
            <v>7766.1288280808712</v>
          </cell>
          <cell r="M1150">
            <v>7058.194495955986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3350.436889638429</v>
          </cell>
          <cell r="I1151">
            <v>4820.2318462775793</v>
          </cell>
          <cell r="J1151">
            <v>5642.3340507451403</v>
          </cell>
          <cell r="K1151">
            <v>7814.7669089197207</v>
          </cell>
          <cell r="L1151">
            <v>7814.7669089197207</v>
          </cell>
          <cell r="M1151">
            <v>7102.3988920032607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5.9091177000294662E-2</v>
          </cell>
          <cell r="J1152">
            <v>6.9169320215343583E-2</v>
          </cell>
          <cell r="K1152">
            <v>9.5801154251041465E-2</v>
          </cell>
          <cell r="L1152">
            <v>9.5801154251041465E-2</v>
          </cell>
          <cell r="M1152">
            <v>8.7068241412115069E-2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71.900078084132517</v>
          </cell>
          <cell r="F1153">
            <v>59.916731736777088</v>
          </cell>
          <cell r="G1153">
            <v>47.933385389421673</v>
          </cell>
          <cell r="H1153">
            <v>35.950039042066237</v>
          </cell>
          <cell r="I1153">
            <v>23.96669269471084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3499.9151689472528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8.311903040540539</v>
          </cell>
          <cell r="F1155">
            <v>6.926585867117117</v>
          </cell>
          <cell r="G1155">
            <v>5.5412686936936941</v>
          </cell>
          <cell r="H1155">
            <v>4.1559515202702668</v>
          </cell>
          <cell r="I1155">
            <v>2.7706343468468462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7.1900078084132499E-2</v>
          </cell>
          <cell r="F1156">
            <v>5.9916731736777112E-2</v>
          </cell>
          <cell r="G1156">
            <v>4.793338538942167E-2</v>
          </cell>
          <cell r="H1156">
            <v>3.5950039042066242E-2</v>
          </cell>
          <cell r="I1156">
            <v>2.3966692694710839E-2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3499.9151689472528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3504.1896180054368</v>
          </cell>
          <cell r="F1158">
            <v>2920.158015004532</v>
          </cell>
          <cell r="G1158">
            <v>2336.1264120036249</v>
          </cell>
          <cell r="H1158">
            <v>1752.0948090027191</v>
          </cell>
          <cell r="I1158">
            <v>1168.063206001812</v>
          </cell>
          <cell r="J1158">
            <v>584.03160300090678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21.925983069562019</v>
          </cell>
          <cell r="H1159">
            <v>33.963777695988178</v>
          </cell>
          <cell r="I1159">
            <v>7.3086610231873337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798.53939960434286</v>
          </cell>
          <cell r="F1160">
            <v>638.83151968347397</v>
          </cell>
          <cell r="G1160">
            <v>479.12363976260559</v>
          </cell>
          <cell r="H1160">
            <v>436.67462753404448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5.0985971659919009</v>
          </cell>
          <cell r="F1161">
            <v>4.0788777327935231</v>
          </cell>
          <cell r="G1161">
            <v>3.059158299595143</v>
          </cell>
          <cell r="H1161">
            <v>4.9414072138387866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3.6543305115936682E-2</v>
          </cell>
          <cell r="F1162">
            <v>2.923464409274934E-2</v>
          </cell>
          <cell r="G1162">
            <v>2.1925983069562009E-2</v>
          </cell>
          <cell r="H1162">
            <v>3.3963777695988177E-2</v>
          </cell>
          <cell r="I1162">
            <v>7.3086610231873333E-3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798.53939960434286</v>
          </cell>
          <cell r="F1163">
            <v>638.83151968347397</v>
          </cell>
          <cell r="G1163">
            <v>479.12363976260559</v>
          </cell>
          <cell r="H1163">
            <v>436.67462753404448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800.97236418770672</v>
          </cell>
          <cell r="F1164">
            <v>640.77789135016519</v>
          </cell>
          <cell r="G1164">
            <v>480.58341851262389</v>
          </cell>
          <cell r="H1164">
            <v>438.99626132616822</v>
          </cell>
          <cell r="I1164">
            <v>160.1944728375413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3.358759661391241E-3</v>
          </cell>
          <cell r="G1165">
            <v>2.5190697460434298E-3</v>
          </cell>
          <cell r="H1165">
            <v>4.7748127346337824E-3</v>
          </cell>
          <cell r="I1165">
            <v>8.3968991534780994E-4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43.539083860032598</v>
          </cell>
          <cell r="F1166">
            <v>51.678858891668298</v>
          </cell>
          <cell r="G1166">
            <v>10.717436548297661</v>
          </cell>
          <cell r="H1166">
            <v>68.859039393541707</v>
          </cell>
          <cell r="I1166">
            <v>75.780241468855948</v>
          </cell>
          <cell r="J1166">
            <v>83.604506067978548</v>
          </cell>
          <cell r="K1166">
            <v>78.797927558629823</v>
          </cell>
          <cell r="L1166">
            <v>78.041719613372535</v>
          </cell>
          <cell r="M1166">
            <v>77.482925014994407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209.22869843226749</v>
          </cell>
          <cell r="F1167">
            <v>248.34469225693269</v>
          </cell>
          <cell r="G1167">
            <v>345.09782382584609</v>
          </cell>
          <cell r="H1167">
            <v>330.90469321593542</v>
          </cell>
          <cell r="I1167">
            <v>364.1647890521279</v>
          </cell>
          <cell r="J1167">
            <v>401.76458567455649</v>
          </cell>
          <cell r="K1167">
            <v>378.66639259689453</v>
          </cell>
          <cell r="L1167">
            <v>375.03240698895291</v>
          </cell>
          <cell r="M1167">
            <v>372.3470986144016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5.7579374746492604</v>
          </cell>
          <cell r="F1168">
            <v>6.8344028371391916</v>
          </cell>
          <cell r="G1168">
            <v>1.416881441978334</v>
          </cell>
          <cell r="H1168">
            <v>9.1064397373869461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10.32082676320171</v>
          </cell>
          <cell r="M1168">
            <v>10.246927542699581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4.3539083860032579E-2</v>
          </cell>
          <cell r="F1169">
            <v>5.1678858891668289E-2</v>
          </cell>
          <cell r="G1169">
            <v>1.0717436548297659E-2</v>
          </cell>
          <cell r="H1169">
            <v>6.8859039393541696E-2</v>
          </cell>
          <cell r="I1169">
            <v>7.5780241468855924E-2</v>
          </cell>
          <cell r="J1169">
            <v>8.3604506067978535E-2</v>
          </cell>
          <cell r="K1169">
            <v>7.8797927558629827E-2</v>
          </cell>
          <cell r="L1169">
            <v>7.8041719613372515E-2</v>
          </cell>
          <cell r="M1169">
            <v>7.7482925014994375E-2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209.22869843226749</v>
          </cell>
          <cell r="F1170">
            <v>248.34469225693269</v>
          </cell>
          <cell r="G1170">
            <v>345.09782382584609</v>
          </cell>
          <cell r="H1170">
            <v>330.90469321593542</v>
          </cell>
          <cell r="I1170">
            <v>364.1647890521279</v>
          </cell>
          <cell r="J1170">
            <v>401.76458567455649</v>
          </cell>
          <cell r="K1170">
            <v>378.66639259689453</v>
          </cell>
          <cell r="L1170">
            <v>375.03240698895291</v>
          </cell>
          <cell r="M1170">
            <v>372.3470986144016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212.03304089621381</v>
          </cell>
          <cell r="F1171">
            <v>251.67331577469179</v>
          </cell>
          <cell r="G1171">
            <v>345.78799040926322</v>
          </cell>
          <cell r="H1171">
            <v>335.3398882425152</v>
          </cell>
          <cell r="I1171">
            <v>369.04577712625451</v>
          </cell>
          <cell r="J1171">
            <v>407.14953284747833</v>
          </cell>
          <cell r="K1171">
            <v>383.7417491439918</v>
          </cell>
          <cell r="L1171">
            <v>380.05905635472129</v>
          </cell>
          <cell r="M1171">
            <v>377.33775614750112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5.4742952345187548E-3</v>
          </cell>
          <cell r="F1172">
            <v>6.4989546233123856E-3</v>
          </cell>
          <cell r="G1172">
            <v>9.1073881715705851E-4</v>
          </cell>
          <cell r="H1172">
            <v>8.666542126559729E-3</v>
          </cell>
          <cell r="I1172">
            <v>9.5412664991369987E-3</v>
          </cell>
          <cell r="J1172">
            <v>1.053012289544953E-2</v>
          </cell>
          <cell r="K1172">
            <v>9.9509695846239123E-3</v>
          </cell>
          <cell r="L1172">
            <v>9.8594697852678308E-3</v>
          </cell>
          <cell r="M1172">
            <v>9.7913973650103972E-3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215.42682219999989</v>
          </cell>
          <cell r="F1174">
            <v>172.34145775999991</v>
          </cell>
          <cell r="G1174">
            <v>141.64582763999999</v>
          </cell>
          <cell r="H1174">
            <v>94.43055176</v>
          </cell>
          <cell r="I1174">
            <v>47.215275879999979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215.42682219999989</v>
          </cell>
          <cell r="F1176">
            <v>172.34145775999991</v>
          </cell>
          <cell r="G1176">
            <v>141.64582763999999</v>
          </cell>
          <cell r="H1176">
            <v>94.43055176</v>
          </cell>
          <cell r="I1176">
            <v>47.215275879999979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216.230634718</v>
          </cell>
          <cell r="F1177">
            <v>172.9845077743999</v>
          </cell>
          <cell r="G1177">
            <v>142.12811515079991</v>
          </cell>
          <cell r="H1177">
            <v>94.752076767199981</v>
          </cell>
          <cell r="I1177">
            <v>47.376038383599983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7.3184984906902351</v>
          </cell>
          <cell r="F1183">
            <v>5.2781021351912001</v>
          </cell>
          <cell r="G1183">
            <v>4.8789989937934912</v>
          </cell>
          <cell r="H1183">
            <v>3.6592492453451189</v>
          </cell>
          <cell r="I1183">
            <v>2.4394994968967461</v>
          </cell>
          <cell r="J1183">
            <v>1.219749748448375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258.55750913522661</v>
          </cell>
          <cell r="F1184">
            <v>186.47171175513171</v>
          </cell>
          <cell r="G1184">
            <v>172.37167275681759</v>
          </cell>
          <cell r="H1184">
            <v>129.2787545676133</v>
          </cell>
          <cell r="I1184">
            <v>86.185836378408808</v>
          </cell>
          <cell r="J1184">
            <v>43.092918189204511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</v>
          </cell>
          <cell r="F1185">
            <v>0.86100883993063215</v>
          </cell>
          <cell r="G1185">
            <v>0.79590374647357498</v>
          </cell>
          <cell r="H1185">
            <v>0.59692780985518146</v>
          </cell>
          <cell r="I1185">
            <v>0.39795187323678749</v>
          </cell>
          <cell r="J1185">
            <v>0.19897593661839399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7.3184984906902338E-3</v>
          </cell>
          <cell r="F1186">
            <v>5.2781021351912009E-3</v>
          </cell>
          <cell r="G1186">
            <v>4.8789989937934901E-3</v>
          </cell>
          <cell r="H1186">
            <v>3.6592492453451191E-3</v>
          </cell>
          <cell r="I1186">
            <v>2.439499496896745E-3</v>
          </cell>
          <cell r="J1186">
            <v>1.2197497484483749E-3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258.55750913522661</v>
          </cell>
          <cell r="F1187">
            <v>186.47171175513171</v>
          </cell>
          <cell r="G1187">
            <v>172.37167275681759</v>
          </cell>
          <cell r="H1187">
            <v>129.2787545676133</v>
          </cell>
          <cell r="I1187">
            <v>86.185836378408808</v>
          </cell>
          <cell r="J1187">
            <v>43.092918189204511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186.86024494281079</v>
          </cell>
          <cell r="G1188">
            <v>172.73082704811159</v>
          </cell>
          <cell r="H1188">
            <v>129.54812028608379</v>
          </cell>
          <cell r="I1188">
            <v>86.365413524055782</v>
          </cell>
          <cell r="J1188">
            <v>43.182706762027998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9.2401154128267696E-4</v>
          </cell>
          <cell r="F1189">
            <v>6.6639725282302423E-4</v>
          </cell>
          <cell r="G1189">
            <v>6.1600769418845218E-4</v>
          </cell>
          <cell r="H1189">
            <v>4.6200577064133902E-4</v>
          </cell>
          <cell r="I1189">
            <v>3.0800384709422609E-4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593.76045809443497</v>
          </cell>
          <cell r="F1190">
            <v>475.00836647554797</v>
          </cell>
          <cell r="G1190">
            <v>356.25627485666109</v>
          </cell>
          <cell r="H1190">
            <v>232.17679973018551</v>
          </cell>
          <cell r="I1190">
            <v>116.0883998650927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8166.4154133442671</v>
          </cell>
          <cell r="H1191">
            <v>5312.8237541797625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78.51249297470487</v>
          </cell>
          <cell r="G1192">
            <v>58.884369731028663</v>
          </cell>
          <cell r="H1192">
            <v>37.924400610455322</v>
          </cell>
          <cell r="I1192">
            <v>18.96220030522765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0.54425364017706579</v>
          </cell>
          <cell r="F1193">
            <v>0.43540291214165261</v>
          </cell>
          <cell r="G1193">
            <v>0.32655218410623948</v>
          </cell>
          <cell r="H1193">
            <v>0.20971038080944349</v>
          </cell>
          <cell r="I1193">
            <v>0.1048551904047217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8166.4154133442671</v>
          </cell>
          <cell r="H1194">
            <v>5312.8237541797625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8192.8693623955296</v>
          </cell>
          <cell r="H1195">
            <v>5329.9296455549311</v>
          </cell>
          <cell r="I1195">
            <v>2664.964822777466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1705.122610100942</v>
          </cell>
          <cell r="F1196">
            <v>1990.6286413721509</v>
          </cell>
          <cell r="G1196">
            <v>2593.2795379255472</v>
          </cell>
          <cell r="H1196">
            <v>4775.2784565661104</v>
          </cell>
          <cell r="I1196">
            <v>5357.7900911268734</v>
          </cell>
          <cell r="J1196">
            <v>5949.332185994057</v>
          </cell>
          <cell r="K1196">
            <v>5842.6427653121491</v>
          </cell>
          <cell r="L1196">
            <v>5894.0598688184391</v>
          </cell>
          <cell r="M1196">
            <v>5893.6388573444556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16944.35064404209</v>
          </cell>
          <cell r="F1197">
            <v>19781.515711345852</v>
          </cell>
          <cell r="G1197">
            <v>25770.251094159499</v>
          </cell>
          <cell r="H1197">
            <v>47453.474671951131</v>
          </cell>
          <cell r="I1197">
            <v>53242.079744549017</v>
          </cell>
          <cell r="J1197">
            <v>59120.423399582367</v>
          </cell>
          <cell r="K1197">
            <v>58060.21638377315</v>
          </cell>
          <cell r="L1197">
            <v>58571.164643886827</v>
          </cell>
          <cell r="M1197">
            <v>58566.980917744178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25123.673135194931</v>
          </cell>
          <cell r="F1198">
            <v>29439.1075923139</v>
          </cell>
          <cell r="G1198">
            <v>38789.868442353458</v>
          </cell>
          <cell r="H1198">
            <v>73568.57088418628</v>
          </cell>
          <cell r="I1198">
            <v>83113.3052509462</v>
          </cell>
          <cell r="J1198">
            <v>92806.008069699979</v>
          </cell>
          <cell r="K1198">
            <v>93873.43446082031</v>
          </cell>
          <cell r="L1198">
            <v>95078.64823228505</v>
          </cell>
          <cell r="M1198">
            <v>96082.916454238613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254.9768889772962</v>
          </cell>
          <cell r="F1199">
            <v>297.67026434311668</v>
          </cell>
          <cell r="G1199">
            <v>387.788153714994</v>
          </cell>
          <cell r="H1199">
            <v>714.0751272915503</v>
          </cell>
          <cell r="I1199">
            <v>801.18147582832228</v>
          </cell>
          <cell r="J1199">
            <v>889.63820155282463</v>
          </cell>
          <cell r="K1199">
            <v>873.68431271743339</v>
          </cell>
          <cell r="L1199">
            <v>881.37301088763809</v>
          </cell>
          <cell r="M1199">
            <v>881.31005459626999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1.687031123521622</v>
          </cell>
          <cell r="F1200">
            <v>1.9695079130817299</v>
          </cell>
          <cell r="G1200">
            <v>2.5657646356663899</v>
          </cell>
          <cell r="H1200">
            <v>4.7246123721463089</v>
          </cell>
          <cell r="I1200">
            <v>5.3009435119106714</v>
          </cell>
          <cell r="J1200">
            <v>5.8862092980790006</v>
          </cell>
          <cell r="K1200">
            <v>5.7806518606404023</v>
          </cell>
          <cell r="L1200">
            <v>5.8315234245869432</v>
          </cell>
          <cell r="M1200">
            <v>5.8311068800782024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42068.023779237017</v>
          </cell>
          <cell r="F1201">
            <v>48292.804895379159</v>
          </cell>
          <cell r="G1201">
            <v>59611.473962715369</v>
          </cell>
          <cell r="H1201">
            <v>93641.136907357664</v>
          </cell>
          <cell r="I1201">
            <v>100766.00479130189</v>
          </cell>
          <cell r="J1201">
            <v>108001.3268409608</v>
          </cell>
          <cell r="K1201">
            <v>85484.200623640791</v>
          </cell>
          <cell r="L1201">
            <v>83380.423586917808</v>
          </cell>
          <cell r="M1201">
            <v>75757.299733834618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42186.634957404764</v>
          </cell>
          <cell r="F1202">
            <v>48377.333419473733</v>
          </cell>
          <cell r="G1202">
            <v>59504.154869005608</v>
          </cell>
          <cell r="H1202">
            <v>92381.399963170959</v>
          </cell>
          <cell r="I1202">
            <v>99069.551611505245</v>
          </cell>
          <cell r="J1202">
            <v>105861.38717686399</v>
          </cell>
          <cell r="K1202">
            <v>82027.284488838224</v>
          </cell>
          <cell r="L1202">
            <v>79704.994631042427</v>
          </cell>
          <cell r="M1202">
            <v>71580.492169087433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1694.2909833885819</v>
          </cell>
          <cell r="F1218">
            <v>1694.2909833885819</v>
          </cell>
          <cell r="G1218">
            <v>1382.3056262370951</v>
          </cell>
          <cell r="H1218">
            <v>834.19984998220002</v>
          </cell>
          <cell r="I1218">
            <v>417.09992499110029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38816.735963533363</v>
          </cell>
          <cell r="F1219">
            <v>38816.735963533371</v>
          </cell>
          <cell r="G1219">
            <v>31669.053923216179</v>
          </cell>
          <cell r="H1219">
            <v>8596.3868813800273</v>
          </cell>
          <cell r="I1219">
            <v>4298.1934406900164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279.38240980750942</v>
          </cell>
          <cell r="F1220">
            <v>279.38240980750948</v>
          </cell>
          <cell r="G1220">
            <v>227.93716116945529</v>
          </cell>
          <cell r="H1220">
            <v>121.3476120790318</v>
          </cell>
          <cell r="I1220">
            <v>60.673806039515902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1.551409485497566</v>
          </cell>
          <cell r="F1221">
            <v>1.551409485497566</v>
          </cell>
          <cell r="G1221">
            <v>1.2657342106087579</v>
          </cell>
          <cell r="H1221">
            <v>0.79738782399430419</v>
          </cell>
          <cell r="I1221">
            <v>0.39869391199715248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38816.735963533363</v>
          </cell>
          <cell r="F1222">
            <v>38816.735963533371</v>
          </cell>
          <cell r="G1222">
            <v>31669.053923216179</v>
          </cell>
          <cell r="H1222">
            <v>8596.3868813800273</v>
          </cell>
          <cell r="I1222">
            <v>4298.1934406900164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38942.349196240721</v>
          </cell>
          <cell r="F1223">
            <v>38942.349196240713</v>
          </cell>
          <cell r="G1223">
            <v>31771.536837900599</v>
          </cell>
          <cell r="H1223">
            <v>8653.4034660291363</v>
          </cell>
          <cell r="I1223">
            <v>4326.70173301457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5.7595365240299068E-2</v>
          </cell>
          <cell r="I1224">
            <v>2.8797682620149562E-2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530.76008512315252</v>
          </cell>
          <cell r="F1233">
            <v>424.60806809852238</v>
          </cell>
          <cell r="G1233">
            <v>318.45605107389167</v>
          </cell>
          <cell r="H1233">
            <v>212.30403404926111</v>
          </cell>
          <cell r="I1233">
            <v>106.1520170246305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16521.369094912308</v>
          </cell>
          <cell r="F1234">
            <v>13217.09527592986</v>
          </cell>
          <cell r="G1234">
            <v>9912.8214569473894</v>
          </cell>
          <cell r="H1234">
            <v>6608.5476379649263</v>
          </cell>
          <cell r="I1234">
            <v>3304.2738189824622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70.668843428571421</v>
          </cell>
          <cell r="F1235">
            <v>56.535074742857176</v>
          </cell>
          <cell r="G1235">
            <v>42.401306057142847</v>
          </cell>
          <cell r="H1235">
            <v>28.267537371428581</v>
          </cell>
          <cell r="I1235">
            <v>14.13376868571428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0.29125284177339889</v>
          </cell>
          <cell r="F1236">
            <v>0.23300227341871929</v>
          </cell>
          <cell r="G1236">
            <v>0.17475170506403931</v>
          </cell>
          <cell r="H1236">
            <v>0.1165011367093596</v>
          </cell>
          <cell r="I1236">
            <v>5.8250568354679788E-2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16521.369094912308</v>
          </cell>
          <cell r="F1237">
            <v>13217.09527592986</v>
          </cell>
          <cell r="G1237">
            <v>9912.8214569473894</v>
          </cell>
          <cell r="H1237">
            <v>6608.5476379649263</v>
          </cell>
          <cell r="I1237">
            <v>3304.2738189824622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9933.4184474292633</v>
          </cell>
          <cell r="H1238">
            <v>6622.278964952844</v>
          </cell>
          <cell r="I1238">
            <v>3311.1394824764202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</v>
          </cell>
          <cell r="F1239">
            <v>302.16300346365381</v>
          </cell>
          <cell r="G1239">
            <v>338.25371601519458</v>
          </cell>
          <cell r="H1239">
            <v>412.08892249334161</v>
          </cell>
          <cell r="I1239">
            <v>436.3400456334877</v>
          </cell>
          <cell r="J1239">
            <v>481.46116278529468</v>
          </cell>
          <cell r="K1239">
            <v>485.02547833943993</v>
          </cell>
          <cell r="L1239">
            <v>489.200457321572</v>
          </cell>
          <cell r="M1239">
            <v>494.36763715203068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12917.787487801361</v>
          </cell>
          <cell r="F1240">
            <v>16032.768963781469</v>
          </cell>
          <cell r="G1240">
            <v>17947.742171766229</v>
          </cell>
          <cell r="H1240">
            <v>21865.438227496699</v>
          </cell>
          <cell r="I1240">
            <v>23152.202821312861</v>
          </cell>
          <cell r="J1240">
            <v>25546.32929738774</v>
          </cell>
          <cell r="K1240">
            <v>25735.451880690682</v>
          </cell>
          <cell r="L1240">
            <v>25956.976265482612</v>
          </cell>
          <cell r="M1240">
            <v>26231.14682728675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</v>
          </cell>
          <cell r="F1241">
            <v>30.21630034636539</v>
          </cell>
          <cell r="G1241">
            <v>33.825371601519471</v>
          </cell>
          <cell r="H1241">
            <v>41.208892249334163</v>
          </cell>
          <cell r="I1241">
            <v>43.634004563348768</v>
          </cell>
          <cell r="J1241">
            <v>48.146116278529462</v>
          </cell>
          <cell r="K1241">
            <v>48.502547833943979</v>
          </cell>
          <cell r="L1241">
            <v>48.920045732157192</v>
          </cell>
          <cell r="M1241">
            <v>49.436763715203057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12917.787487801361</v>
          </cell>
          <cell r="F1242">
            <v>16032.768963781469</v>
          </cell>
          <cell r="G1242">
            <v>17947.742171766229</v>
          </cell>
          <cell r="H1242">
            <v>21865.438227496699</v>
          </cell>
          <cell r="I1242">
            <v>23152.202821312861</v>
          </cell>
          <cell r="J1242">
            <v>25546.32929738774</v>
          </cell>
          <cell r="K1242">
            <v>25735.451880690682</v>
          </cell>
          <cell r="L1242">
            <v>25956.976265482612</v>
          </cell>
          <cell r="M1242">
            <v>26231.14682728675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12931.12888912687</v>
          </cell>
          <cell r="F1243">
            <v>16049.327496371279</v>
          </cell>
          <cell r="G1243">
            <v>17966.278475403858</v>
          </cell>
          <cell r="H1243">
            <v>21888.020700449339</v>
          </cell>
          <cell r="I1243">
            <v>23176.114255813569</v>
          </cell>
          <cell r="J1243">
            <v>25572.71336910838</v>
          </cell>
          <cell r="K1243">
            <v>25762.031276903679</v>
          </cell>
          <cell r="L1243">
            <v>25983.78445054383</v>
          </cell>
          <cell r="M1243">
            <v>26258.238173802689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F1244">
            <v>2066.802292748886</v>
          </cell>
          <cell r="G1244">
            <v>2720.7571813638142</v>
          </cell>
          <cell r="H1244">
            <v>5011.5975244023848</v>
          </cell>
          <cell r="I1244">
            <v>6361.6683297997461</v>
          </cell>
          <cell r="J1244">
            <v>7725.6037951038879</v>
          </cell>
          <cell r="K1244">
            <v>8893.2865059808064</v>
          </cell>
          <cell r="L1244">
            <v>8971.4445587468144</v>
          </cell>
          <cell r="M1244">
            <v>9002.9796320790429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F1246">
            <v>271.26780092329142</v>
          </cell>
          <cell r="G1246">
            <v>357.09938005400068</v>
          </cell>
          <cell r="H1246">
            <v>657.77217507781313</v>
          </cell>
          <cell r="I1246">
            <v>834.96896828621686</v>
          </cell>
          <cell r="J1246">
            <v>1013.985498107386</v>
          </cell>
          <cell r="K1246">
            <v>1167.243853909981</v>
          </cell>
          <cell r="L1246">
            <v>1177.50209833552</v>
          </cell>
          <cell r="M1246">
            <v>1181.641076710375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F1247">
            <v>2.0668022927488869</v>
          </cell>
          <cell r="G1247">
            <v>2.7207571813638149</v>
          </cell>
          <cell r="H1247">
            <v>5.0115975244023847</v>
          </cell>
          <cell r="I1247">
            <v>6.3616683297997456</v>
          </cell>
          <cell r="J1247">
            <v>7.7256037951038881</v>
          </cell>
          <cell r="K1247">
            <v>8.8932865059808073</v>
          </cell>
          <cell r="L1247">
            <v>8.9714445587468159</v>
          </cell>
          <cell r="M1247">
            <v>9.0029796320790432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F1249">
            <v>132.50786199386289</v>
          </cell>
          <cell r="G1249">
            <v>174.43454479018749</v>
          </cell>
          <cell r="H1249">
            <v>321.30604628324778</v>
          </cell>
          <cell r="I1249">
            <v>407.86246079428622</v>
          </cell>
          <cell r="J1249">
            <v>495.30777331359798</v>
          </cell>
          <cell r="K1249">
            <v>570.17083111469447</v>
          </cell>
          <cell r="L1249">
            <v>575.18173927265525</v>
          </cell>
          <cell r="M1249">
            <v>577.20353166166763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F1250">
            <v>0.27126780092329139</v>
          </cell>
          <cell r="G1250">
            <v>0.35709938005400071</v>
          </cell>
          <cell r="H1250">
            <v>0.65777217507781305</v>
          </cell>
          <cell r="I1250">
            <v>0.8349689682862167</v>
          </cell>
          <cell r="J1250">
            <v>1.013985498107385</v>
          </cell>
          <cell r="K1250">
            <v>1.167243853909981</v>
          </cell>
          <cell r="L1250">
            <v>1.17750209833552</v>
          </cell>
          <cell r="M1250">
            <v>1.181641076710374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82.355335719546332</v>
          </cell>
          <cell r="H1251">
            <v>61.766501789659777</v>
          </cell>
          <cell r="I1251">
            <v>41.17766785977318</v>
          </cell>
          <cell r="J1251">
            <v>20.588833929886579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5029.1538506160696</v>
          </cell>
          <cell r="G1252">
            <v>4023.3230804928548</v>
          </cell>
          <cell r="H1252">
            <v>3017.4923103696419</v>
          </cell>
          <cell r="I1252">
            <v>2011.6615402464281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14.203561036235079</v>
          </cell>
          <cell r="F1253">
            <v>11.836300863529241</v>
          </cell>
          <cell r="G1253">
            <v>9.4690406908233928</v>
          </cell>
          <cell r="H1253">
            <v>7.1017805181175477</v>
          </cell>
          <cell r="I1253">
            <v>4.7345203454116982</v>
          </cell>
          <cell r="J1253">
            <v>2.3672601727058469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1.541883898585953E-2</v>
          </cell>
          <cell r="G1254">
            <v>1.23350711886876E-2</v>
          </cell>
          <cell r="H1254">
            <v>9.2513033915157285E-3</v>
          </cell>
          <cell r="I1254">
            <v>6.1675355943438051E-3</v>
          </cell>
          <cell r="J1254">
            <v>3.0837677971718982E-3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5029.1538506160696</v>
          </cell>
          <cell r="G1255">
            <v>4023.3230804928548</v>
          </cell>
          <cell r="H1255">
            <v>3017.4923103696419</v>
          </cell>
          <cell r="I1255">
            <v>2011.6615402464281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5035.2546725146376</v>
          </cell>
          <cell r="G1256">
            <v>4028.2037380117099</v>
          </cell>
          <cell r="H1256">
            <v>3021.1528035087831</v>
          </cell>
          <cell r="I1256">
            <v>2014.1018690058561</v>
          </cell>
          <cell r="J1256">
            <v>1007.050934502928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705.8309224333309</v>
          </cell>
          <cell r="G1257">
            <v>32.74118048396798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585.17794912988336</v>
          </cell>
          <cell r="G1258">
            <v>1737.247036479341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92.295664564280287</v>
          </cell>
          <cell r="G1259">
            <v>3.2741180483967991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0.7058309224333309</v>
          </cell>
          <cell r="G1260">
            <v>3.2741180483967978E-2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585.17794912988336</v>
          </cell>
          <cell r="G1261">
            <v>1737.247036479341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630.32783023087222</v>
          </cell>
          <cell r="G1262">
            <v>1739.041253169863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9.1192803747978196E-2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192.72018212232419</v>
          </cell>
          <cell r="J1264">
            <v>96.360091061162038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9907.9248498761208</v>
          </cell>
          <cell r="F1265">
            <v>8256.6040415634379</v>
          </cell>
          <cell r="G1265">
            <v>6605.2832332507487</v>
          </cell>
          <cell r="H1265">
            <v>4953.9624249380604</v>
          </cell>
          <cell r="I1265">
            <v>3302.6416166253748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67.789666751337919</v>
          </cell>
          <cell r="G1266">
            <v>54.231733401070343</v>
          </cell>
          <cell r="H1266">
            <v>40.673800050802747</v>
          </cell>
          <cell r="I1266">
            <v>27.115866700535161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0.39922024279243118</v>
          </cell>
          <cell r="G1267">
            <v>0.31937619423394492</v>
          </cell>
          <cell r="H1267">
            <v>0.23953214567545861</v>
          </cell>
          <cell r="I1267">
            <v>0.15968809711697249</v>
          </cell>
          <cell r="J1267">
            <v>7.9844048558486203E-2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9907.9248498761208</v>
          </cell>
          <cell r="F1268">
            <v>8256.6040415634379</v>
          </cell>
          <cell r="G1268">
            <v>6605.2832332507487</v>
          </cell>
          <cell r="H1268">
            <v>4953.9624249380604</v>
          </cell>
          <cell r="I1268">
            <v>3302.6416166253748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6631.080298910384</v>
          </cell>
          <cell r="H1269">
            <v>4973.3102241827883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209.6800816226669</v>
          </cell>
          <cell r="F1270">
            <v>891.93999541062806</v>
          </cell>
          <cell r="G1270">
            <v>1390.475158869411</v>
          </cell>
          <cell r="H1270">
            <v>2183.4051080133781</v>
          </cell>
          <cell r="I1270">
            <v>2774.217014725406</v>
          </cell>
          <cell r="J1270">
            <v>3350.969764660445</v>
          </cell>
          <cell r="K1270">
            <v>3881.9930598413071</v>
          </cell>
          <cell r="L1270">
            <v>3906.141467442355</v>
          </cell>
          <cell r="M1270">
            <v>3926.7021645441619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1231.9476480390431</v>
          </cell>
          <cell r="F1271">
            <v>5240.4757334818478</v>
          </cell>
          <cell r="G1271">
            <v>8169.55329456867</v>
          </cell>
          <cell r="H1271">
            <v>12828.308567592319</v>
          </cell>
          <cell r="I1271">
            <v>16299.54595587778</v>
          </cell>
          <cell r="J1271">
            <v>19688.180623910612</v>
          </cell>
          <cell r="K1271">
            <v>22808.137915463321</v>
          </cell>
          <cell r="L1271">
            <v>22950.01869745164</v>
          </cell>
          <cell r="M1271">
            <v>23070.82035987276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29.511107398640011</v>
          </cell>
          <cell r="F1272">
            <v>125.53475177043261</v>
          </cell>
          <cell r="G1272">
            <v>195.7003327687579</v>
          </cell>
          <cell r="H1272">
            <v>307.30006464455943</v>
          </cell>
          <cell r="I1272">
            <v>390.45299694239361</v>
          </cell>
          <cell r="J1272">
            <v>471.62719438678232</v>
          </cell>
          <cell r="K1272">
            <v>546.36526857097363</v>
          </cell>
          <cell r="L1272">
            <v>549.76399984151521</v>
          </cell>
          <cell r="M1272">
            <v>552.65778419941239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0.2092123937082668</v>
          </cell>
          <cell r="F1273">
            <v>0.8899505381717937</v>
          </cell>
          <cell r="G1273">
            <v>1.3873737272882889</v>
          </cell>
          <cell r="H1273">
            <v>2.1785350594453181</v>
          </cell>
          <cell r="I1273">
            <v>2.7680291700828961</v>
          </cell>
          <cell r="J1273">
            <v>3.343495482657485</v>
          </cell>
          <cell r="K1273">
            <v>3.8733343392617359</v>
          </cell>
          <cell r="L1273">
            <v>3.8974288842435998</v>
          </cell>
          <cell r="M1273">
            <v>3.9179437210544719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1231.9476480390431</v>
          </cell>
          <cell r="F1274">
            <v>5240.4757334818478</v>
          </cell>
          <cell r="G1274">
            <v>8169.55329456867</v>
          </cell>
          <cell r="H1274">
            <v>12828.308567592319</v>
          </cell>
          <cell r="I1274">
            <v>16299.54595587778</v>
          </cell>
          <cell r="J1274">
            <v>19688.180623910612</v>
          </cell>
          <cell r="K1274">
            <v>22808.137915463321</v>
          </cell>
          <cell r="L1274">
            <v>22950.01869745164</v>
          </cell>
          <cell r="M1274">
            <v>23070.82035987276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1245.9839600844041</v>
          </cell>
          <cell r="F1275">
            <v>5300.1835893947009</v>
          </cell>
          <cell r="G1275">
            <v>8262.6338727054972</v>
          </cell>
          <cell r="H1275">
            <v>12974.469114556739</v>
          </cell>
          <cell r="I1275">
            <v>16485.256374334749</v>
          </cell>
          <cell r="J1275">
            <v>19912.499771954379</v>
          </cell>
          <cell r="K1275">
            <v>23068.0045919935</v>
          </cell>
          <cell r="L1275">
            <v>23211.501906090471</v>
          </cell>
          <cell r="M1275">
            <v>23333.67993367778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2.937080102432002E-2</v>
          </cell>
          <cell r="F1276">
            <v>0.1249379145987824</v>
          </cell>
          <cell r="G1276">
            <v>0.19476990329442159</v>
          </cell>
          <cell r="H1276">
            <v>0.30583905007414158</v>
          </cell>
          <cell r="I1276">
            <v>0.38859664354964057</v>
          </cell>
          <cell r="J1276">
            <v>0.46938490978589442</v>
          </cell>
          <cell r="K1276">
            <v>0.54376765239710223</v>
          </cell>
          <cell r="L1276">
            <v>0.54715022488188847</v>
          </cell>
          <cell r="M1276">
            <v>0.55003025115250559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69.245136000000002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1567.2673961089531</v>
          </cell>
          <cell r="G1278">
            <v>1290.3831093599999</v>
          </cell>
          <cell r="H1278">
            <v>860.25540624000007</v>
          </cell>
          <cell r="I1278">
            <v>430.12770312000009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1567.2673961089531</v>
          </cell>
          <cell r="G1280">
            <v>1290.3831093599999</v>
          </cell>
          <cell r="H1280">
            <v>860.25540624000007</v>
          </cell>
          <cell r="I1280">
            <v>430.12770312000009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1573.1255346145531</v>
          </cell>
          <cell r="G1281">
            <v>1294.7767132392</v>
          </cell>
          <cell r="H1281">
            <v>863.18447549280006</v>
          </cell>
          <cell r="I1281">
            <v>431.59223774640009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595.49665153892181</v>
          </cell>
          <cell r="F1291">
            <v>891.58384554686984</v>
          </cell>
          <cell r="G1291">
            <v>1065.667696450309</v>
          </cell>
          <cell r="H1291">
            <v>1065.667696450309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78.158935514483488</v>
          </cell>
          <cell r="F1292">
            <v>117.0203797280267</v>
          </cell>
          <cell r="G1292">
            <v>139.86888515910309</v>
          </cell>
          <cell r="H1292">
            <v>139.86888515910309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0.59549665153892184</v>
          </cell>
          <cell r="F1293">
            <v>0.89158384554686987</v>
          </cell>
          <cell r="G1293">
            <v>1.0656676964503089</v>
          </cell>
          <cell r="H1293">
            <v>1.0656676964503089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38.17877907178913</v>
          </cell>
          <cell r="F1294">
            <v>57.161669297623703</v>
          </cell>
          <cell r="G1294">
            <v>68.322620188670456</v>
          </cell>
          <cell r="H1294">
            <v>68.322620188670456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19.401363168724281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200.4866319444445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2.82201646090535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1.9401363168724279E-2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200.4866319444445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201.81262692901231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7.0187405429784038</v>
          </cell>
          <cell r="G1318">
            <v>58.814123654859571</v>
          </cell>
          <cell r="H1318">
            <v>70.288919148335509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175.28134715998061</v>
          </cell>
          <cell r="G1319">
            <v>1468.7847147406931</v>
          </cell>
          <cell r="H1319">
            <v>1755.3486075310991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1.4037481085956811</v>
          </cell>
          <cell r="G1320">
            <v>11.762824730971911</v>
          </cell>
          <cell r="H1320">
            <v>14.0577838296671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175.28134715998061</v>
          </cell>
          <cell r="G1321">
            <v>1468.7847147406931</v>
          </cell>
          <cell r="H1321">
            <v>1755.3486075310991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175.87513260991659</v>
          </cell>
          <cell r="G1322">
            <v>1473.7603896018941</v>
          </cell>
          <cell r="H1322">
            <v>1761.2950500910481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101.2156899993949</v>
          </cell>
          <cell r="F1323">
            <v>45.485904526915412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2082.006743287553</v>
          </cell>
          <cell r="F1324">
            <v>935.64505611865002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20.243137999878972</v>
          </cell>
          <cell r="F1325">
            <v>9.0971809053830803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2082.006743287553</v>
          </cell>
          <cell r="F1326">
            <v>935.64505611865002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2090.569590661501</v>
          </cell>
          <cell r="F1327">
            <v>939.49316364162678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59.189688247157378</v>
          </cell>
          <cell r="F1333">
            <v>80.21044118723438</v>
          </cell>
          <cell r="G1333">
            <v>91.699253820834855</v>
          </cell>
          <cell r="H1333">
            <v>112.3946330214207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3140.6048583941711</v>
          </cell>
          <cell r="F1334">
            <v>4255.9660093946559</v>
          </cell>
          <cell r="G1334">
            <v>4865.5624077334969</v>
          </cell>
          <cell r="H1334">
            <v>5963.6592281165822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5.9189688247157388</v>
          </cell>
          <cell r="F1335">
            <v>8.0210441187234398</v>
          </cell>
          <cell r="G1335">
            <v>9.1699253820834876</v>
          </cell>
          <cell r="H1335">
            <v>11.23946330214207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3140.6048583941711</v>
          </cell>
          <cell r="F1336">
            <v>4255.9660093946559</v>
          </cell>
          <cell r="G1336">
            <v>4865.5624077334969</v>
          </cell>
          <cell r="H1336">
            <v>5963.6592281165822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3143.848453310115</v>
          </cell>
          <cell r="F1337">
            <v>4260.3615415717168</v>
          </cell>
          <cell r="G1337">
            <v>4870.587526842879</v>
          </cell>
          <cell r="H1337">
            <v>5969.8184540061557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G1343">
            <v>6.7297877424610233</v>
          </cell>
          <cell r="H1343">
            <v>20.946257361279681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G1344">
            <v>167.2127927743482</v>
          </cell>
          <cell r="H1344">
            <v>520.44467456992925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G1345">
            <v>1.3459575484922051</v>
          </cell>
          <cell r="H1345">
            <v>4.1892514722559362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G1346">
            <v>167.2127927743482</v>
          </cell>
          <cell r="H1346">
            <v>520.44467456992925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G1347">
            <v>167.78213281736049</v>
          </cell>
          <cell r="H1347">
            <v>522.21672794269352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422.80266813330758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3638.7935083800212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61.498569910299302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0.42280266813330769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3638.7935083800212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3667.690148916623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259.16102448565721</v>
          </cell>
          <cell r="F1359">
            <v>259.16102448565721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2230.434017096105</v>
          </cell>
          <cell r="F1360">
            <v>2230.434017096105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37.696149016095582</v>
          </cell>
          <cell r="F1361">
            <v>37.696149016095582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0.25916102448565709</v>
          </cell>
          <cell r="F1362">
            <v>0.25916102448565709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2230.434017096105</v>
          </cell>
          <cell r="F1363">
            <v>2230.434017096105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2248.1464951150442</v>
          </cell>
          <cell r="F1364">
            <v>2248.1464951150442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6.030720041158312</v>
          </cell>
          <cell r="H1371">
            <v>63.302417445797623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62.319267916224121</v>
          </cell>
          <cell r="H1372">
            <v>654.14416282398327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0.8771956423502999</v>
          </cell>
          <cell r="H1373">
            <v>9.2076243557523796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6.0307200411583118E-3</v>
          </cell>
          <cell r="H1374">
            <v>6.3302417445797621E-2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62.319267916224121</v>
          </cell>
          <cell r="H1375">
            <v>654.14416282398327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62.731440218673463</v>
          </cell>
          <cell r="H1376">
            <v>658.47059531814227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118.2750495561508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2953.722237582273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23.65500991123016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2953.722237582273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2963.7283067747239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9.6163647710328899</v>
          </cell>
          <cell r="F1382">
            <v>173.6080128071753</v>
          </cell>
          <cell r="G1382">
            <v>173.6080128071753</v>
          </cell>
          <cell r="H1382">
            <v>186.94706604998439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240.15268288192809</v>
          </cell>
          <cell r="F1383">
            <v>4335.57077317119</v>
          </cell>
          <cell r="G1383">
            <v>4335.57077317119</v>
          </cell>
          <cell r="H1383">
            <v>4668.6913961549417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1.9232729542065781</v>
          </cell>
          <cell r="F1384">
            <v>34.721602561435049</v>
          </cell>
          <cell r="G1384">
            <v>34.721602561435049</v>
          </cell>
          <cell r="H1384">
            <v>37.38941320999686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240.15268288192809</v>
          </cell>
          <cell r="F1385">
            <v>4335.57077317119</v>
          </cell>
          <cell r="G1385">
            <v>4335.57077317119</v>
          </cell>
          <cell r="H1385">
            <v>4668.6913961549417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240.96622734155741</v>
          </cell>
          <cell r="F1386">
            <v>4350.2580110546769</v>
          </cell>
          <cell r="G1386">
            <v>4350.2580110546769</v>
          </cell>
          <cell r="H1386">
            <v>4684.5071179427696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170.43673528753209</v>
          </cell>
          <cell r="F1392">
            <v>193.7102749439336</v>
          </cell>
          <cell r="G1392">
            <v>186.5072051679619</v>
          </cell>
          <cell r="H1392">
            <v>61.087593353605428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3505.8836448645352</v>
          </cell>
          <cell r="F1393">
            <v>3984.6203555967131</v>
          </cell>
          <cell r="G1393">
            <v>3836.4532103049751</v>
          </cell>
          <cell r="H1393">
            <v>1256.571795283664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34.087347057506413</v>
          </cell>
          <cell r="F1394">
            <v>38.742054988786712</v>
          </cell>
          <cell r="G1394">
            <v>37.301441033592369</v>
          </cell>
          <cell r="H1394">
            <v>12.217518670721081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3505.8836448645352</v>
          </cell>
          <cell r="F1395">
            <v>3984.6203555967131</v>
          </cell>
          <cell r="G1395">
            <v>3836.4532103049751</v>
          </cell>
          <cell r="H1395">
            <v>1256.571795283664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3520.3025926698601</v>
          </cell>
          <cell r="F1396">
            <v>4001.0082448569701</v>
          </cell>
          <cell r="G1396">
            <v>3852.2317198621849</v>
          </cell>
          <cell r="H1396">
            <v>1261.739805681379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276.73580882352951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14683.60201617647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27.67358088235294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14683.60201617647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14698.767138499999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639.29249997365787</v>
          </cell>
          <cell r="F1402">
            <v>739.46256442596484</v>
          </cell>
          <cell r="G1402">
            <v>798.53853455674357</v>
          </cell>
          <cell r="H1402">
            <v>977.31397655426474</v>
          </cell>
          <cell r="I1402">
            <v>1750.521792821929</v>
          </cell>
          <cell r="J1402">
            <v>1972.9234550312231</v>
          </cell>
          <cell r="K1402">
            <v>2154.648960377001</v>
          </cell>
          <cell r="L1402">
            <v>2175.096012836419</v>
          </cell>
          <cell r="M1402">
            <v>2197.0507550588209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33920.860048602277</v>
          </cell>
          <cell r="F1403">
            <v>39235.883668441696</v>
          </cell>
          <cell r="G1403">
            <v>42370.454643580822</v>
          </cell>
          <cell r="H1403">
            <v>51856.279595969288</v>
          </cell>
          <cell r="I1403">
            <v>92882.686327131552</v>
          </cell>
          <cell r="J1403">
            <v>104683.3185239567</v>
          </cell>
          <cell r="K1403">
            <v>114325.6738376037</v>
          </cell>
          <cell r="L1403">
            <v>115410.5944411004</v>
          </cell>
          <cell r="M1403">
            <v>116575.51306342101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63.929249997365787</v>
          </cell>
          <cell r="F1404">
            <v>73.946256442596493</v>
          </cell>
          <cell r="G1404">
            <v>79.853853455674368</v>
          </cell>
          <cell r="H1404">
            <v>97.731397655426477</v>
          </cell>
          <cell r="I1404">
            <v>175.0521792821929</v>
          </cell>
          <cell r="J1404">
            <v>197.29234550312231</v>
          </cell>
          <cell r="K1404">
            <v>215.46489603770021</v>
          </cell>
          <cell r="L1404">
            <v>217.5096012836419</v>
          </cell>
          <cell r="M1404">
            <v>219.70507550588209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33920.860048602277</v>
          </cell>
          <cell r="F1405">
            <v>39235.883668441696</v>
          </cell>
          <cell r="G1405">
            <v>42370.454643580822</v>
          </cell>
          <cell r="H1405">
            <v>51856.279595969288</v>
          </cell>
          <cell r="I1405">
            <v>92882.686327131552</v>
          </cell>
          <cell r="J1405">
            <v>104683.3185239567</v>
          </cell>
          <cell r="K1405">
            <v>114325.6738376037</v>
          </cell>
          <cell r="L1405">
            <v>115410.5944411004</v>
          </cell>
          <cell r="M1405">
            <v>116575.51306342101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33955.893277600837</v>
          </cell>
          <cell r="F1406">
            <v>39276.406216972231</v>
          </cell>
          <cell r="G1406">
            <v>42414.214555274513</v>
          </cell>
          <cell r="H1406">
            <v>51909.836401884451</v>
          </cell>
          <cell r="I1406">
            <v>92978.614921378175</v>
          </cell>
          <cell r="J1406">
            <v>104791.43472929241</v>
          </cell>
          <cell r="K1406">
            <v>114443.7486006324</v>
          </cell>
          <cell r="L1406">
            <v>115529.7897026039</v>
          </cell>
          <cell r="M1406">
            <v>116695.9114447983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409.29140500035749</v>
          </cell>
          <cell r="G1407">
            <v>292.7434337349398</v>
          </cell>
          <cell r="H1407">
            <v>409.29140500035749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10169.527109575551</v>
          </cell>
          <cell r="G1408">
            <v>7273.698516867471</v>
          </cell>
          <cell r="H1408">
            <v>10169.527109575551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81.858281000071486</v>
          </cell>
          <cell r="G1409">
            <v>58.548686746987947</v>
          </cell>
          <cell r="H1409">
            <v>81.858281000071486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10169.527109575551</v>
          </cell>
          <cell r="G1410">
            <v>7273.698516867471</v>
          </cell>
          <cell r="H1410">
            <v>10169.527109575551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10204.153162438581</v>
          </cell>
          <cell r="G1411">
            <v>7298.4646113614472</v>
          </cell>
          <cell r="H1411">
            <v>10204.153162438581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60.254302070959312</v>
          </cell>
          <cell r="F1412">
            <v>398.38937546506952</v>
          </cell>
          <cell r="G1412">
            <v>398.38937546506952</v>
          </cell>
          <cell r="H1412">
            <v>497.34259237504551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1497.1185587897689</v>
          </cell>
          <cell r="F1413">
            <v>9898.6480157220922</v>
          </cell>
          <cell r="G1413">
            <v>9898.6480157220922</v>
          </cell>
          <cell r="H1413">
            <v>12357.30561187863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12.05086041419186</v>
          </cell>
          <cell r="F1414">
            <v>79.677875093013867</v>
          </cell>
          <cell r="G1414">
            <v>79.677875093013867</v>
          </cell>
          <cell r="H1414">
            <v>99.468518475009063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1497.1185587897689</v>
          </cell>
          <cell r="F1415">
            <v>9898.6480157220922</v>
          </cell>
          <cell r="G1415">
            <v>9898.6480157220922</v>
          </cell>
          <cell r="H1415">
            <v>12357.30561187863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1502.216072744973</v>
          </cell>
          <cell r="F1416">
            <v>9932.351756886439</v>
          </cell>
          <cell r="G1416">
            <v>9932.351756886439</v>
          </cell>
          <cell r="H1416">
            <v>12399.38079519356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6789.80951125315</v>
          </cell>
          <cell r="F1417">
            <v>5766.4702304526754</v>
          </cell>
          <cell r="G1417">
            <v>5563.8428470496547</v>
          </cell>
          <cell r="H1417">
            <v>4210.1429135802464</v>
          </cell>
          <cell r="I1417">
            <v>1917.15679951229</v>
          </cell>
          <cell r="J1417">
            <v>1344.4389704032919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891.16249835197596</v>
          </cell>
          <cell r="F1418">
            <v>756.84921774691361</v>
          </cell>
          <cell r="G1418">
            <v>730.25437367526717</v>
          </cell>
          <cell r="H1418">
            <v>552.58125740740729</v>
          </cell>
          <cell r="I1418">
            <v>251.6268299359881</v>
          </cell>
          <cell r="J1418">
            <v>176.45761486543211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6.7898095112531491</v>
          </cell>
          <cell r="F1419">
            <v>5.7664702304526747</v>
          </cell>
          <cell r="G1419">
            <v>5.5638428470496546</v>
          </cell>
          <cell r="H1419">
            <v>4.2101429135802464</v>
          </cell>
          <cell r="I1419">
            <v>1.91715679951229</v>
          </cell>
          <cell r="J1419">
            <v>1.344438970403292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435.3116622902175</v>
          </cell>
          <cell r="F1420">
            <v>369.70282264989709</v>
          </cell>
          <cell r="G1420">
            <v>356.71187453147098</v>
          </cell>
          <cell r="H1420">
            <v>269.92278754691353</v>
          </cell>
          <cell r="I1420">
            <v>122.9137153087317</v>
          </cell>
          <cell r="J1420">
            <v>86.195343489981056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1464.412534483482</v>
          </cell>
          <cell r="I1421">
            <v>5846.3159791887683</v>
          </cell>
          <cell r="J1421">
            <v>7589.4493611204634</v>
          </cell>
          <cell r="K1421">
            <v>7195.2109532932454</v>
          </cell>
          <cell r="L1421">
            <v>6936.8908405283273</v>
          </cell>
          <cell r="M1421">
            <v>6751.7714165359384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192.20414515095689</v>
          </cell>
          <cell r="I1422">
            <v>767.32897226852594</v>
          </cell>
          <cell r="J1422">
            <v>996.1152286470608</v>
          </cell>
          <cell r="K1422">
            <v>944.37143761973834</v>
          </cell>
          <cell r="L1422">
            <v>910.46692281934315</v>
          </cell>
          <cell r="M1422">
            <v>886.1699984203417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1.464412534483482</v>
          </cell>
          <cell r="I1423">
            <v>5.8463159791887698</v>
          </cell>
          <cell r="J1423">
            <v>7.5894493611204643</v>
          </cell>
          <cell r="K1423">
            <v>7.1952109532932447</v>
          </cell>
          <cell r="L1423">
            <v>6.9368908405283278</v>
          </cell>
          <cell r="M1423">
            <v>6.7517714165359379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93.887148617072199</v>
          </cell>
          <cell r="I1424">
            <v>374.82193321573999</v>
          </cell>
          <cell r="J1424">
            <v>486.57857216483569</v>
          </cell>
          <cell r="K1424">
            <v>461.30296224301333</v>
          </cell>
          <cell r="L1424">
            <v>444.74141401337249</v>
          </cell>
          <cell r="M1424">
            <v>432.8729449426603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210.13168724279839</v>
          </cell>
          <cell r="H1425">
            <v>299.43765432098758</v>
          </cell>
          <cell r="I1425">
            <v>105.0658436213992</v>
          </cell>
          <cell r="J1425">
            <v>52.532921810699598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7.6411522633744884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5.2532921810699601E-2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1822.831257613168</v>
          </cell>
          <cell r="H1430">
            <v>2597.5345420987651</v>
          </cell>
          <cell r="I1430">
            <v>911.41562880658421</v>
          </cell>
          <cell r="J1430">
            <v>455.70781440329228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5.1137022222222202</v>
          </cell>
          <cell r="F1437">
            <v>2.2428518518518521</v>
          </cell>
          <cell r="G1437">
            <v>1.7942814814814809</v>
          </cell>
          <cell r="H1437">
            <v>2.5568511111111101</v>
          </cell>
          <cell r="I1437">
            <v>0.89714074074074068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499.11864398148151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</v>
          </cell>
          <cell r="F1439">
            <v>0.46726080246913582</v>
          </cell>
          <cell r="G1439">
            <v>0.37380864197530861</v>
          </cell>
          <cell r="H1439">
            <v>0.53267731481481462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499.11864398148151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60.750416666666673</v>
          </cell>
          <cell r="I1442">
            <v>40.500277777777768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1517.1404055555561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12.150083333333329</v>
          </cell>
          <cell r="I1444">
            <v>8.1000555555555529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1517.1404055555561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3044.5597816111122</v>
          </cell>
          <cell r="F1446">
            <v>2537.1331513425921</v>
          </cell>
          <cell r="G1446">
            <v>2029.7065210740741</v>
          </cell>
          <cell r="H1446">
            <v>1522.2798908055561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62.143747783925321</v>
          </cell>
          <cell r="G1447">
            <v>127.6522060454113</v>
          </cell>
          <cell r="H1447">
            <v>152.05057291553689</v>
          </cell>
          <cell r="I1447">
            <v>65.517983143340729</v>
          </cell>
          <cell r="J1447">
            <v>40.471481428870142</v>
          </cell>
          <cell r="K1447">
            <v>65.517983143340729</v>
          </cell>
          <cell r="L1447">
            <v>24.003388266129939</v>
          </cell>
          <cell r="M1447">
            <v>15.32351754648305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1551.936527990561</v>
          </cell>
          <cell r="G1448">
            <v>3187.9010923074029</v>
          </cell>
          <cell r="H1448">
            <v>3797.2096409440078</v>
          </cell>
          <cell r="I1448">
            <v>1636.2024323663629</v>
          </cell>
          <cell r="J1448">
            <v>1010.707796216984</v>
          </cell>
          <cell r="K1448">
            <v>1636.2024323663629</v>
          </cell>
          <cell r="L1448">
            <v>599.44461629948489</v>
          </cell>
          <cell r="M1448">
            <v>382.67931152750339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12.428749556785061</v>
          </cell>
          <cell r="G1449">
            <v>25.530441209082241</v>
          </cell>
          <cell r="H1449">
            <v>30.410114583107379</v>
          </cell>
          <cell r="I1449">
            <v>13.103596628668139</v>
          </cell>
          <cell r="J1449">
            <v>8.0942962857740284</v>
          </cell>
          <cell r="K1449">
            <v>13.103596628668139</v>
          </cell>
          <cell r="L1449">
            <v>4.8006776532259874</v>
          </cell>
          <cell r="M1449">
            <v>3.06470350929661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1551.936527990561</v>
          </cell>
          <cell r="G1450">
            <v>3187.9010923074029</v>
          </cell>
          <cell r="H1450">
            <v>3797.2096409440078</v>
          </cell>
          <cell r="I1450">
            <v>1636.2024323663629</v>
          </cell>
          <cell r="J1450">
            <v>1010.707796216984</v>
          </cell>
          <cell r="K1450">
            <v>1636.2024323663629</v>
          </cell>
          <cell r="L1450">
            <v>599.44461629948489</v>
          </cell>
          <cell r="M1450">
            <v>382.67931152750339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1557.1938890530821</v>
          </cell>
          <cell r="G1451">
            <v>3198.7004689388459</v>
          </cell>
          <cell r="H1451">
            <v>3810.0731194126629</v>
          </cell>
          <cell r="I1451">
            <v>1641.7452537402889</v>
          </cell>
          <cell r="J1451">
            <v>1014.1316835458661</v>
          </cell>
          <cell r="K1451">
            <v>1641.7452537402889</v>
          </cell>
          <cell r="L1451">
            <v>601.4753029467995</v>
          </cell>
          <cell r="M1451">
            <v>383.97568111193601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6.3104629629629638</v>
          </cell>
          <cell r="J1452">
            <v>3.155231481481481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389.41866944444439</v>
          </cell>
          <cell r="F1453">
            <v>324.51555787037029</v>
          </cell>
          <cell r="G1453">
            <v>259.6124462962963</v>
          </cell>
          <cell r="H1453">
            <v>369.94773597222212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3.155231481481481</v>
          </cell>
          <cell r="G1454">
            <v>2.5241851851851851</v>
          </cell>
          <cell r="H1454">
            <v>3.596963888888888</v>
          </cell>
          <cell r="I1454">
            <v>1.262092592592593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389.41866944444439</v>
          </cell>
          <cell r="F1455">
            <v>324.51555787037029</v>
          </cell>
          <cell r="G1455">
            <v>259.6124462962963</v>
          </cell>
          <cell r="H1455">
            <v>369.94773597222212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391.02026494444448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81.995859053497924</v>
          </cell>
          <cell r="G1457">
            <v>65.596687242798339</v>
          </cell>
          <cell r="H1457">
            <v>49.197515432098761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4350.7002813786012</v>
          </cell>
          <cell r="G1458">
            <v>3480.5602251028799</v>
          </cell>
          <cell r="H1458">
            <v>2610.420168827161</v>
          </cell>
          <cell r="I1458">
            <v>1740.28011255144</v>
          </cell>
          <cell r="J1458">
            <v>870.14005627572044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9.8395030864197537</v>
          </cell>
          <cell r="F1459">
            <v>8.1995859053497941</v>
          </cell>
          <cell r="G1459">
            <v>6.5596687242798346</v>
          </cell>
          <cell r="H1459">
            <v>4.919751543209876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4350.7002813786012</v>
          </cell>
          <cell r="G1460">
            <v>3480.5602251028799</v>
          </cell>
          <cell r="H1460">
            <v>2610.420168827161</v>
          </cell>
          <cell r="I1460">
            <v>1740.28011255144</v>
          </cell>
          <cell r="J1460">
            <v>870.14005627572044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5226.2323853456792</v>
          </cell>
          <cell r="F1461">
            <v>4355.1936544547316</v>
          </cell>
          <cell r="G1461">
            <v>3484.1549235637858</v>
          </cell>
          <cell r="H1461">
            <v>2613.1161926728391</v>
          </cell>
          <cell r="I1461">
            <v>1742.0774617818929</v>
          </cell>
          <cell r="J1461">
            <v>871.03873089094679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71.350206917131203</v>
          </cell>
          <cell r="F1462">
            <v>62.165896707818931</v>
          </cell>
          <cell r="G1462">
            <v>73.499383933443013</v>
          </cell>
          <cell r="H1462">
            <v>92.669942452533363</v>
          </cell>
          <cell r="I1462">
            <v>139.5759014678047</v>
          </cell>
          <cell r="J1462">
            <v>47.63504234820568</v>
          </cell>
          <cell r="K1462">
            <v>300.00521307695612</v>
          </cell>
          <cell r="L1462">
            <v>331.25750947394448</v>
          </cell>
          <cell r="M1462">
            <v>387.01755947452642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3785.8419790229809</v>
          </cell>
          <cell r="F1463">
            <v>3298.5224793168732</v>
          </cell>
          <cell r="G1463">
            <v>3899.8773115084859</v>
          </cell>
          <cell r="H1463">
            <v>4917.0671465314199</v>
          </cell>
          <cell r="I1463">
            <v>7405.8973318817189</v>
          </cell>
          <cell r="J1463">
            <v>2527.5153469957941</v>
          </cell>
          <cell r="K1463">
            <v>15918.27660586329</v>
          </cell>
          <cell r="L1463">
            <v>17576.523452687488</v>
          </cell>
          <cell r="M1463">
            <v>20535.15170571837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7.1350206917131214</v>
          </cell>
          <cell r="F1464">
            <v>6.2165896707818948</v>
          </cell>
          <cell r="G1464">
            <v>7.3499383933443019</v>
          </cell>
          <cell r="H1464">
            <v>9.2669942452533363</v>
          </cell>
          <cell r="I1464">
            <v>13.957590146780481</v>
          </cell>
          <cell r="J1464">
            <v>4.7635042348205694</v>
          </cell>
          <cell r="K1464">
            <v>30.00052130769561</v>
          </cell>
          <cell r="L1464">
            <v>33.125750947394451</v>
          </cell>
          <cell r="M1464">
            <v>38.701755947452639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3785.8419790229809</v>
          </cell>
          <cell r="F1465">
            <v>3298.5224793168732</v>
          </cell>
          <cell r="G1465">
            <v>3899.8773115084859</v>
          </cell>
          <cell r="H1465">
            <v>4917.0671465314199</v>
          </cell>
          <cell r="I1465">
            <v>7405.8973318817189</v>
          </cell>
          <cell r="J1465">
            <v>2527.5153469957941</v>
          </cell>
          <cell r="K1465">
            <v>15918.27660586329</v>
          </cell>
          <cell r="L1465">
            <v>17576.523452687488</v>
          </cell>
          <cell r="M1465">
            <v>20535.15170571837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3789.7519703620401</v>
          </cell>
          <cell r="F1466">
            <v>3301.9291704564621</v>
          </cell>
          <cell r="G1466">
            <v>3903.9050777480388</v>
          </cell>
          <cell r="H1466">
            <v>4922.1454593778199</v>
          </cell>
          <cell r="I1466">
            <v>7413.5460912821554</v>
          </cell>
          <cell r="J1466">
            <v>2530.125747316476</v>
          </cell>
          <cell r="K1466">
            <v>15934.716891539911</v>
          </cell>
          <cell r="L1466">
            <v>17594.676364206669</v>
          </cell>
          <cell r="M1466">
            <v>20556.360267977569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292.74621913580251</v>
          </cell>
          <cell r="G1467">
            <v>234.19697530864201</v>
          </cell>
          <cell r="H1467">
            <v>229.6113349342902</v>
          </cell>
          <cell r="I1467">
            <v>117.098487654321</v>
          </cell>
          <cell r="J1467">
            <v>58.549243827160502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8728.521269753086</v>
          </cell>
          <cell r="F1468">
            <v>7273.7677247942393</v>
          </cell>
          <cell r="G1468">
            <v>5819.0141798353907</v>
          </cell>
          <cell r="H1468">
            <v>5705.0763020006634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58.549243827160481</v>
          </cell>
          <cell r="G1469">
            <v>46.839395061728389</v>
          </cell>
          <cell r="H1469">
            <v>45.92226698685802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8728.521269753086</v>
          </cell>
          <cell r="F1470">
            <v>7273.7677247942393</v>
          </cell>
          <cell r="G1470">
            <v>5819.0141798353907</v>
          </cell>
          <cell r="H1470">
            <v>5705.0763020006634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8758.2408659197536</v>
          </cell>
          <cell r="F1471">
            <v>7298.5340549331286</v>
          </cell>
          <cell r="G1471">
            <v>5838.8272439465027</v>
          </cell>
          <cell r="H1471">
            <v>5724.5014209361034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68.440285817319008</v>
          </cell>
          <cell r="H1472">
            <v>195.9895573158372</v>
          </cell>
          <cell r="I1472">
            <v>1.5848471649074161</v>
          </cell>
          <cell r="K1472">
            <v>22.34280953400544</v>
          </cell>
          <cell r="L1472">
            <v>34.545328622082948</v>
          </cell>
          <cell r="M1472">
            <v>42.868894817902103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1700.51296827432</v>
          </cell>
          <cell r="H1473">
            <v>4869.6872007741686</v>
          </cell>
          <cell r="I1473">
            <v>39.378169224066262</v>
          </cell>
          <cell r="K1473">
            <v>555.14434088825533</v>
          </cell>
          <cell r="L1473">
            <v>858.33626516335437</v>
          </cell>
          <cell r="M1473">
            <v>1065.149139908807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13.6880571634638</v>
          </cell>
          <cell r="H1474">
            <v>39.197911463167443</v>
          </cell>
          <cell r="I1474">
            <v>0.31696943298148311</v>
          </cell>
          <cell r="K1474">
            <v>4.4685619068010878</v>
          </cell>
          <cell r="L1474">
            <v>6.9090657244165889</v>
          </cell>
          <cell r="M1474">
            <v>8.573778963580418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1700.51296827432</v>
          </cell>
          <cell r="H1475">
            <v>4869.6872007741686</v>
          </cell>
          <cell r="I1475">
            <v>39.378169224066262</v>
          </cell>
          <cell r="K1475">
            <v>555.14434088825533</v>
          </cell>
          <cell r="L1475">
            <v>858.33626516335437</v>
          </cell>
          <cell r="M1475">
            <v>1065.149139908807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1706.303016454465</v>
          </cell>
          <cell r="H1476">
            <v>4886.267917323089</v>
          </cell>
          <cell r="I1476">
            <v>39.512247294217417</v>
          </cell>
          <cell r="K1476">
            <v>557.03454257483213</v>
          </cell>
          <cell r="L1476">
            <v>861.25879996478261</v>
          </cell>
          <cell r="M1476">
            <v>1068.775848410402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8.0973823170731727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222.08420568292689</v>
          </cell>
          <cell r="G1478">
            <v>166.56315426219521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222.08420568292689</v>
          </cell>
          <cell r="G1480">
            <v>166.56315426219521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278.7469880103659</v>
          </cell>
          <cell r="F1481">
            <v>222.99759040829269</v>
          </cell>
          <cell r="G1481">
            <v>167.24819280621949</v>
          </cell>
          <cell r="H1481">
            <v>111.4987952041463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14.50650731707317</v>
          </cell>
          <cell r="H1487">
            <v>9.6710048780487803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1026.287037658537</v>
          </cell>
          <cell r="G1488">
            <v>769.71527824390216</v>
          </cell>
          <cell r="H1488">
            <v>513.14351882926815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4.5937273170731716</v>
          </cell>
          <cell r="F1489">
            <v>1.934200975609756</v>
          </cell>
          <cell r="G1489">
            <v>1.450650731707317</v>
          </cell>
          <cell r="H1489">
            <v>0.96710048780487756</v>
          </cell>
          <cell r="I1489">
            <v>0.48355024390243878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1026.287037658537</v>
          </cell>
          <cell r="G1490">
            <v>769.71527824390216</v>
          </cell>
          <cell r="H1490">
            <v>513.14351882926815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</v>
          </cell>
          <cell r="G1491">
            <v>770.51023484487791</v>
          </cell>
          <cell r="H1491">
            <v>513.67348989658524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55.116511507690859</v>
          </cell>
          <cell r="F1492">
            <v>79.293317659163478</v>
          </cell>
          <cell r="G1492">
            <v>98.436936330050287</v>
          </cell>
          <cell r="H1492">
            <v>108.002711321785</v>
          </cell>
          <cell r="I1492">
            <v>84.564470720416367</v>
          </cell>
          <cell r="J1492">
            <v>37.535472709837748</v>
          </cell>
          <cell r="K1492">
            <v>112.4135025662698</v>
          </cell>
          <cell r="L1492">
            <v>109.2592413304443</v>
          </cell>
          <cell r="M1492">
            <v>111.0540661497236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2924.482100598078</v>
          </cell>
          <cell r="F1493">
            <v>4207.303434995214</v>
          </cell>
          <cell r="G1493">
            <v>5223.0638416724678</v>
          </cell>
          <cell r="H1493">
            <v>5730.6238627339126</v>
          </cell>
          <cell r="I1493">
            <v>4486.990816425292</v>
          </cell>
          <cell r="J1493">
            <v>1991.6321819839909</v>
          </cell>
          <cell r="K1493">
            <v>5964.6604461662728</v>
          </cell>
          <cell r="L1493">
            <v>5797.2953449933766</v>
          </cell>
          <cell r="M1493">
            <v>5892.5287499043343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5.5116511507690857</v>
          </cell>
          <cell r="F1494">
            <v>7.9293317659163476</v>
          </cell>
          <cell r="G1494">
            <v>9.843693633005028</v>
          </cell>
          <cell r="H1494">
            <v>10.8002711321785</v>
          </cell>
          <cell r="I1494">
            <v>8.4564470720416356</v>
          </cell>
          <cell r="J1494">
            <v>3.7535472709837752</v>
          </cell>
          <cell r="K1494">
            <v>11.24135025662698</v>
          </cell>
          <cell r="L1494">
            <v>10.925924133044431</v>
          </cell>
          <cell r="M1494">
            <v>11.10540661497236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2924.482100598078</v>
          </cell>
          <cell r="F1495">
            <v>4207.303434995214</v>
          </cell>
          <cell r="G1495">
            <v>5223.0638416724678</v>
          </cell>
          <cell r="H1495">
            <v>5730.6238627339126</v>
          </cell>
          <cell r="I1495">
            <v>4486.990816425292</v>
          </cell>
          <cell r="J1495">
            <v>1991.6321819839909</v>
          </cell>
          <cell r="K1495">
            <v>5964.6604461662728</v>
          </cell>
          <cell r="L1495">
            <v>5797.2953449933766</v>
          </cell>
          <cell r="M1495">
            <v>5892.5287499043343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2927.5024854286989</v>
          </cell>
          <cell r="F1496">
            <v>4211.6487088029371</v>
          </cell>
          <cell r="G1496">
            <v>5228.4581857833546</v>
          </cell>
          <cell r="H1496">
            <v>5736.5424113143472</v>
          </cell>
          <cell r="I1496">
            <v>4491.6249494207696</v>
          </cell>
          <cell r="J1496">
            <v>1993.68912588849</v>
          </cell>
          <cell r="K1496">
            <v>5970.8207061069043</v>
          </cell>
          <cell r="L1496">
            <v>5803.2827514182854</v>
          </cell>
          <cell r="M1496">
            <v>5898.6145127293394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6.8086097560975611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</v>
          </cell>
          <cell r="G1498">
            <v>507.51377121951231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6.8086097560975594</v>
          </cell>
          <cell r="F1499">
            <v>5.446887804878048</v>
          </cell>
          <cell r="G1499">
            <v>4.0851658536585358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</v>
          </cell>
          <cell r="G1500">
            <v>507.51377121951231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848.73632729268309</v>
          </cell>
          <cell r="F1501">
            <v>678.98906183414647</v>
          </cell>
          <cell r="G1501">
            <v>509.24179637560979</v>
          </cell>
          <cell r="H1501">
            <v>339.49453091707318</v>
          </cell>
          <cell r="I1501">
            <v>169.7472654585367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73.619310043003907</v>
          </cell>
          <cell r="F1507">
            <v>35.717285647060187</v>
          </cell>
          <cell r="G1507">
            <v>25.415322352941189</v>
          </cell>
          <cell r="H1507">
            <v>16.94354823529412</v>
          </cell>
          <cell r="I1507">
            <v>8.4717741176470618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9.6625344431442635</v>
          </cell>
          <cell r="F1508">
            <v>4.6878937411766488</v>
          </cell>
          <cell r="G1508">
            <v>3.3357610588235298</v>
          </cell>
          <cell r="H1508">
            <v>2.2238407058823531</v>
          </cell>
          <cell r="I1508">
            <v>1.111920352941177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7.3619310043003927E-2</v>
          </cell>
          <cell r="F1509">
            <v>3.5717285647060178E-2</v>
          </cell>
          <cell r="G1509">
            <v>2.541532235294118E-2</v>
          </cell>
          <cell r="H1509">
            <v>1.694354823529412E-2</v>
          </cell>
          <cell r="I1509">
            <v>8.4717741176470619E-3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4.7199180151320883</v>
          </cell>
          <cell r="F1510">
            <v>2.2899244760471462</v>
          </cell>
          <cell r="G1510">
            <v>1.629439854352942</v>
          </cell>
          <cell r="H1510">
            <v>1.0862932362352939</v>
          </cell>
          <cell r="I1510">
            <v>0.5431466181176472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10.567376470588229</v>
          </cell>
          <cell r="F1515">
            <v>8.4539011764705876</v>
          </cell>
          <cell r="G1515">
            <v>6.3404258823529416</v>
          </cell>
          <cell r="H1515">
            <v>4.2269505882352947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90.9466845882353</v>
          </cell>
          <cell r="F1516">
            <v>72.757347670588231</v>
          </cell>
          <cell r="G1516">
            <v>54.568010752941177</v>
          </cell>
          <cell r="H1516">
            <v>36.378673835294109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0.61482917647058843</v>
          </cell>
          <cell r="I1517">
            <v>0.30741458823529427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6.3404258823529418E-3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90.9466845882353</v>
          </cell>
          <cell r="F1519">
            <v>72.757347670588231</v>
          </cell>
          <cell r="G1519">
            <v>54.568010752941177</v>
          </cell>
          <cell r="H1519">
            <v>36.378673835294109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91.668916736470578</v>
          </cell>
          <cell r="F1520">
            <v>73.335133389176463</v>
          </cell>
          <cell r="G1520">
            <v>55.001350041882347</v>
          </cell>
          <cell r="H1520">
            <v>36.667566694588238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20.458560000000009</v>
          </cell>
          <cell r="G1521">
            <v>15.343920000000001</v>
          </cell>
          <cell r="H1521">
            <v>10.229279999999999</v>
          </cell>
          <cell r="I1521">
            <v>5.1146400000000032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638.64804800000013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5.1146400000000014</v>
          </cell>
          <cell r="F1523">
            <v>4.0917119999999993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638.64804800000013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640.81154072000015</v>
          </cell>
          <cell r="F1525">
            <v>512.64923257600003</v>
          </cell>
          <cell r="G1525">
            <v>384.48692443200008</v>
          </cell>
          <cell r="H1525">
            <v>256.32461628800002</v>
          </cell>
          <cell r="I1525">
            <v>128.16230814400001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30.69891749999999</v>
          </cell>
          <cell r="F1531">
            <v>12.92586</v>
          </cell>
          <cell r="G1531">
            <v>9.7349069999999944</v>
          </cell>
          <cell r="H1531">
            <v>6.462930000000001</v>
          </cell>
          <cell r="I1531">
            <v>3.2314649999999991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516.53416541999979</v>
          </cell>
          <cell r="H1532">
            <v>342.92306580000007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0.9734906999999996</v>
          </cell>
          <cell r="H1533">
            <v>0.64629300000000012</v>
          </cell>
          <cell r="I1533">
            <v>0.32314649999999989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516.53416541999979</v>
          </cell>
          <cell r="H1534">
            <v>342.92306580000007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686.55446872799996</v>
          </cell>
          <cell r="G1535">
            <v>517.06763832359968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11772.493922944779</v>
          </cell>
          <cell r="G1541">
            <v>8829.3704422085884</v>
          </cell>
          <cell r="H1541">
            <v>5886.2469614723932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1931.4247842331281</v>
          </cell>
          <cell r="F1542">
            <v>1545.1398273865029</v>
          </cell>
          <cell r="G1542">
            <v>1158.8548705398771</v>
          </cell>
          <cell r="H1542">
            <v>772.56991369325158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11.772493922944779</v>
          </cell>
          <cell r="G1543">
            <v>8.8293704422085888</v>
          </cell>
          <cell r="H1543">
            <v>5.8862469614723922</v>
          </cell>
          <cell r="I1543">
            <v>2.9431234807361961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566.07301247609803</v>
          </cell>
          <cell r="H1544">
            <v>377.38200831739869</v>
          </cell>
          <cell r="I1544">
            <v>188.6910041586994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F1550">
            <v>9.2512686249999998</v>
          </cell>
          <cell r="G1550">
            <v>9.2512686249999998</v>
          </cell>
          <cell r="H1550">
            <v>9.2512686250000016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F1551">
            <v>490.87231324250001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F1553">
            <v>490.87231324250001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F1554">
            <v>491.37928276315</v>
          </cell>
          <cell r="G1554">
            <v>491.37928276315012</v>
          </cell>
          <cell r="H1554">
            <v>491.37928276314989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556.11476500000003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55.611476500000023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29537.924520021999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31.736872413703608</v>
          </cell>
          <cell r="F1580">
            <v>700.97778403870439</v>
          </cell>
          <cell r="G1580">
            <v>728.13875903870405</v>
          </cell>
          <cell r="H1580">
            <v>865.96803256899091</v>
          </cell>
          <cell r="I1580">
            <v>865.96803256899182</v>
          </cell>
          <cell r="J1580">
            <v>1209.6937628138769</v>
          </cell>
          <cell r="K1580">
            <v>1215.856353681045</v>
          </cell>
          <cell r="L1580">
            <v>1217.615003049762</v>
          </cell>
          <cell r="M1580">
            <v>1219.373056797481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1683.9584502711141</v>
          </cell>
          <cell r="F1581">
            <v>37193.881221093659</v>
          </cell>
          <cell r="G1581">
            <v>38635.042554593638</v>
          </cell>
          <cell r="H1581">
            <v>45948.263808110663</v>
          </cell>
          <cell r="I1581">
            <v>45948.263808110722</v>
          </cell>
          <cell r="J1581">
            <v>64186.351054904342</v>
          </cell>
          <cell r="K1581">
            <v>64513.338126316237</v>
          </cell>
          <cell r="L1581">
            <v>64606.652061820387</v>
          </cell>
          <cell r="M1581">
            <v>64699.934393674339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3.1736872413703612</v>
          </cell>
          <cell r="F1582">
            <v>70.097778403870436</v>
          </cell>
          <cell r="G1582">
            <v>72.813875903870425</v>
          </cell>
          <cell r="H1582">
            <v>86.596803256899094</v>
          </cell>
          <cell r="I1582">
            <v>86.596803256899207</v>
          </cell>
          <cell r="J1582">
            <v>120.9693762813877</v>
          </cell>
          <cell r="K1582">
            <v>121.58563536810451</v>
          </cell>
          <cell r="L1582">
            <v>121.7615003049762</v>
          </cell>
          <cell r="M1582">
            <v>121.93730567974811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1683.9584502711141</v>
          </cell>
          <cell r="F1583">
            <v>37193.881221093659</v>
          </cell>
          <cell r="G1583">
            <v>38635.042554593638</v>
          </cell>
          <cell r="H1583">
            <v>45948.263808110663</v>
          </cell>
          <cell r="I1583">
            <v>45948.263808110722</v>
          </cell>
          <cell r="J1583">
            <v>64186.351054904342</v>
          </cell>
          <cell r="K1583">
            <v>64513.338126316237</v>
          </cell>
          <cell r="L1583">
            <v>64606.652061820387</v>
          </cell>
          <cell r="M1583">
            <v>64699.934393674339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1685.6976308793851</v>
          </cell>
          <cell r="F1584">
            <v>37232.294803658981</v>
          </cell>
          <cell r="G1584">
            <v>38674.94455858897</v>
          </cell>
          <cell r="H1584">
            <v>45995.71885629544</v>
          </cell>
          <cell r="I1584">
            <v>45995.718856295498</v>
          </cell>
          <cell r="J1584">
            <v>64252.64227310654</v>
          </cell>
          <cell r="K1584">
            <v>64579.967054497967</v>
          </cell>
          <cell r="L1584">
            <v>64673.377363987507</v>
          </cell>
          <cell r="M1584">
            <v>64766.756037186817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140.44205361613831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-3387.2069840328618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-6.3837297098244674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-3387.2069840328618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-3385.5982841459859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0.66627432321428581</v>
          </cell>
          <cell r="G1594">
            <v>0.44418288214285812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10.69296258278573</v>
          </cell>
          <cell r="H1595">
            <v>5.3464812913928581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1.5418762115763549</v>
          </cell>
          <cell r="F1596">
            <v>0.1332548646428571</v>
          </cell>
          <cell r="G1596">
            <v>8.8836576428571595E-2</v>
          </cell>
          <cell r="H1596">
            <v>4.4418288214285728E-2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10.69296258278573</v>
          </cell>
          <cell r="H1597">
            <v>5.3464812913928581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16.095810681922501</v>
          </cell>
          <cell r="G1598">
            <v>10.730540454615021</v>
          </cell>
          <cell r="H1598">
            <v>5.3652702273075024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82.394139424952883</v>
          </cell>
          <cell r="F1599">
            <v>82.265137411794498</v>
          </cell>
          <cell r="G1599">
            <v>82.265137411794484</v>
          </cell>
          <cell r="H1599">
            <v>115.3750560540475</v>
          </cell>
          <cell r="I1599">
            <v>140.40899440781939</v>
          </cell>
          <cell r="J1599">
            <v>145.30551551675441</v>
          </cell>
          <cell r="K1599">
            <v>150.14936224765049</v>
          </cell>
          <cell r="L1599">
            <v>155.96091126221299</v>
          </cell>
          <cell r="M1599">
            <v>162.85371186542389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4371.833037888</v>
          </cell>
          <cell r="F1600">
            <v>4364.9881910698159</v>
          </cell>
          <cell r="G1600">
            <v>4364.988191069815</v>
          </cell>
          <cell r="H1600">
            <v>6121.8004742277608</v>
          </cell>
          <cell r="I1600">
            <v>7450.1012432788993</v>
          </cell>
          <cell r="J1600">
            <v>7709.9106533189897</v>
          </cell>
          <cell r="K1600">
            <v>7966.9251608603336</v>
          </cell>
          <cell r="L1600">
            <v>8275.2859515730252</v>
          </cell>
          <cell r="M1600">
            <v>8641.0179515793916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8.2394139424952897</v>
          </cell>
          <cell r="F1601">
            <v>8.2265137411794491</v>
          </cell>
          <cell r="G1601">
            <v>8.2265137411794491</v>
          </cell>
          <cell r="H1601">
            <v>11.53750560540475</v>
          </cell>
          <cell r="I1601">
            <v>14.040899440781949</v>
          </cell>
          <cell r="J1601">
            <v>14.53055155167544</v>
          </cell>
          <cell r="K1601">
            <v>15.01493622476505</v>
          </cell>
          <cell r="L1601">
            <v>15.59609112622131</v>
          </cell>
          <cell r="M1601">
            <v>16.285371186542388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4371.833037888</v>
          </cell>
          <cell r="F1602">
            <v>4364.9881910698159</v>
          </cell>
          <cell r="G1602">
            <v>4364.988191069815</v>
          </cell>
          <cell r="H1602">
            <v>6121.8004742277608</v>
          </cell>
          <cell r="I1602">
            <v>7450.1012432788993</v>
          </cell>
          <cell r="J1602">
            <v>7709.9106533189897</v>
          </cell>
          <cell r="K1602">
            <v>7966.9251608603336</v>
          </cell>
          <cell r="L1602">
            <v>8275.2859515730252</v>
          </cell>
          <cell r="M1602">
            <v>8641.0179515793916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4376.3482367284869</v>
          </cell>
          <cell r="F1603">
            <v>4369.4963205999811</v>
          </cell>
          <cell r="G1603">
            <v>4369.496320599982</v>
          </cell>
          <cell r="H1603">
            <v>6128.1230272995244</v>
          </cell>
          <cell r="I1603">
            <v>7457.7956561724477</v>
          </cell>
          <cell r="J1603">
            <v>7717.8733955693069</v>
          </cell>
          <cell r="K1603">
            <v>7975.1533459115026</v>
          </cell>
          <cell r="L1603">
            <v>8283.8326095101929</v>
          </cell>
          <cell r="M1603">
            <v>8649.9423349896169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  <cell r="I1604">
            <v>0.40862950945857801</v>
          </cell>
          <cell r="L1604">
            <v>17.954985127201571</v>
          </cell>
          <cell r="M1604">
            <v>58.764408414872818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  <cell r="I1605">
            <v>21.681881771872149</v>
          </cell>
          <cell r="L1605">
            <v>952.69151084931536</v>
          </cell>
          <cell r="M1605">
            <v>3118.0395104931522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4.7586817612524472E-2</v>
          </cell>
          <cell r="F1606">
            <v>3.7501017612524459E-2</v>
          </cell>
          <cell r="G1606">
            <v>3.7501017612524459E-2</v>
          </cell>
          <cell r="H1606">
            <v>3.7501017612524459E-2</v>
          </cell>
          <cell r="I1606">
            <v>4.0862950945857797E-2</v>
          </cell>
          <cell r="L1606">
            <v>1.795498512720157</v>
          </cell>
          <cell r="M1606">
            <v>5.8764408414872822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  <cell r="I1607">
            <v>21.681881771872149</v>
          </cell>
          <cell r="L1607">
            <v>952.69151084931536</v>
          </cell>
          <cell r="M1607">
            <v>3118.0395104931522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  <cell r="I1608">
            <v>21.704274668990479</v>
          </cell>
          <cell r="L1608">
            <v>953.67544403428599</v>
          </cell>
          <cell r="M1608">
            <v>3121.2598000742869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40658.349599999987</v>
          </cell>
          <cell r="G1609">
            <v>39451.362079999992</v>
          </cell>
          <cell r="H1609">
            <v>39451.362079999977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6042.3420120000001</v>
          </cell>
          <cell r="F1610">
            <v>5336.4083850000006</v>
          </cell>
          <cell r="G1610">
            <v>5177.9912730000005</v>
          </cell>
          <cell r="H1610">
            <v>5177.9912729999987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40.658349599999987</v>
          </cell>
          <cell r="G1611">
            <v>39.451362080000003</v>
          </cell>
          <cell r="H1611">
            <v>39.451362079999988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2529.3254513540001</v>
          </cell>
          <cell r="H1612">
            <v>2529.3254513539991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3980.0761200000011</v>
          </cell>
          <cell r="F1613">
            <v>3980.0761200000002</v>
          </cell>
          <cell r="G1613">
            <v>2013.3462564007959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1006.673128200398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692.53324488000021</v>
          </cell>
          <cell r="F1615">
            <v>692.5332448800001</v>
          </cell>
          <cell r="G1615">
            <v>350.3222486137384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46036.891519999997</v>
          </cell>
          <cell r="J1616">
            <v>46036.891519999997</v>
          </cell>
          <cell r="K1616">
            <v>46041.093244615731</v>
          </cell>
          <cell r="L1616">
            <v>46055.321589382831</v>
          </cell>
          <cell r="M1616">
            <v>46053.22072707495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6042.3420119999992</v>
          </cell>
          <cell r="J1617">
            <v>6042.3420119999982</v>
          </cell>
          <cell r="K1617">
            <v>6042.893488355814</v>
          </cell>
          <cell r="L1617">
            <v>6044.7609586064973</v>
          </cell>
          <cell r="M1617">
            <v>6044.485220428588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46.036891519999998</v>
          </cell>
          <cell r="J1618">
            <v>46.036891519999998</v>
          </cell>
          <cell r="K1618">
            <v>46.041093244615737</v>
          </cell>
          <cell r="L1618">
            <v>46.055321589382821</v>
          </cell>
          <cell r="M1618">
            <v>46.053220727074958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2951.5402075759998</v>
          </cell>
          <cell r="J1619">
            <v>2951.5402075759989</v>
          </cell>
          <cell r="K1619">
            <v>2951.809590645425</v>
          </cell>
          <cell r="L1619">
            <v>2952.721805399307</v>
          </cell>
          <cell r="M1619">
            <v>2952.587113864593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7264.1023629166657</v>
          </cell>
          <cell r="F1620">
            <v>4200.7530779344752</v>
          </cell>
          <cell r="G1620">
            <v>3265.9701883313169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36153.208535277881</v>
          </cell>
          <cell r="G1621">
            <v>28108.127066302339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611.0186295177416</v>
          </cell>
          <cell r="G1622">
            <v>475.05020921182802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7.2641023629166668</v>
          </cell>
          <cell r="F1623">
            <v>4.2007530779344746</v>
          </cell>
          <cell r="G1623">
            <v>3.265970188331317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36153.208535277881</v>
          </cell>
          <cell r="G1624">
            <v>28108.127066302339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63013.974804887403</v>
          </cell>
          <cell r="F1625">
            <v>36440.310913822534</v>
          </cell>
          <cell r="G1625">
            <v>28331.34128335576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3801.4857616099571</v>
          </cell>
          <cell r="I1626">
            <v>7450.4534653545888</v>
          </cell>
          <cell r="J1626">
            <v>7450.4534653545898</v>
          </cell>
          <cell r="K1626">
            <v>642.90464379866103</v>
          </cell>
          <cell r="M1626">
            <v>914.18032919418681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32716.968822874049</v>
          </cell>
          <cell r="I1627">
            <v>64121.311778647163</v>
          </cell>
          <cell r="J1627">
            <v>64121.311778647178</v>
          </cell>
          <cell r="K1627">
            <v>5533.0711480381106</v>
          </cell>
          <cell r="M1627">
            <v>7867.7683422557893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552.94338350690271</v>
          </cell>
          <cell r="I1628">
            <v>1083.7023222333951</v>
          </cell>
          <cell r="J1628">
            <v>1083.7023222333951</v>
          </cell>
          <cell r="K1628">
            <v>93.513402734350706</v>
          </cell>
          <cell r="M1628">
            <v>132.9716842464272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3.801485761609956</v>
          </cell>
          <cell r="I1629">
            <v>7.4504534653545882</v>
          </cell>
          <cell r="J1629">
            <v>7.45045346535459</v>
          </cell>
          <cell r="K1629">
            <v>0.64290464379866097</v>
          </cell>
          <cell r="M1629">
            <v>0.91418032919418701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32716.968822874049</v>
          </cell>
          <cell r="I1630">
            <v>64121.311778647163</v>
          </cell>
          <cell r="J1630">
            <v>64121.311778647178</v>
          </cell>
          <cell r="K1630">
            <v>5533.0711480381106</v>
          </cell>
          <cell r="M1630">
            <v>7867.7683422557893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32976.783095199353</v>
          </cell>
          <cell r="I1631">
            <v>64630.51640730659</v>
          </cell>
          <cell r="J1631">
            <v>64630.516407306597</v>
          </cell>
          <cell r="K1631">
            <v>5577.010758147916</v>
          </cell>
          <cell r="M1631">
            <v>7930.248412391079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1644.599326244386</v>
          </cell>
          <cell r="G1632">
            <v>2243.2756257830092</v>
          </cell>
          <cell r="H1632">
            <v>2954.0246307936268</v>
          </cell>
          <cell r="I1632">
            <v>4476.8235500185938</v>
          </cell>
          <cell r="J1632">
            <v>2832.2242237742089</v>
          </cell>
          <cell r="K1632">
            <v>2917.8257259170568</v>
          </cell>
          <cell r="L1632">
            <v>3547.734837883042</v>
          </cell>
          <cell r="M1632">
            <v>3825.307584386288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40155.63354913376</v>
          </cell>
          <cell r="G1633">
            <v>54773.313196201809</v>
          </cell>
          <cell r="H1633">
            <v>72127.434735211064</v>
          </cell>
          <cell r="I1633">
            <v>109309.10834628739</v>
          </cell>
          <cell r="J1633">
            <v>69153.474797153613</v>
          </cell>
          <cell r="K1633">
            <v>71243.578141141494</v>
          </cell>
          <cell r="L1633">
            <v>86623.858958310942</v>
          </cell>
          <cell r="M1633">
            <v>93401.260185431864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328.9198652488771</v>
          </cell>
          <cell r="G1634">
            <v>448.65512515660168</v>
          </cell>
          <cell r="H1634">
            <v>590.80492615872527</v>
          </cell>
          <cell r="I1634">
            <v>895.36471000371853</v>
          </cell>
          <cell r="J1634">
            <v>566.4448447548416</v>
          </cell>
          <cell r="K1634">
            <v>583.56514518341135</v>
          </cell>
          <cell r="L1634">
            <v>709.54696757660815</v>
          </cell>
          <cell r="M1634">
            <v>765.06151687725742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40155.63354913376</v>
          </cell>
          <cell r="G1635">
            <v>54773.313196201809</v>
          </cell>
          <cell r="H1635">
            <v>72127.434735211064</v>
          </cell>
          <cell r="I1635">
            <v>109309.10834628739</v>
          </cell>
          <cell r="J1635">
            <v>69153.474797153613</v>
          </cell>
          <cell r="K1635">
            <v>71243.578141141494</v>
          </cell>
          <cell r="L1635">
            <v>86623.858958310942</v>
          </cell>
          <cell r="M1635">
            <v>93401.260185431864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40294.766652134022</v>
          </cell>
          <cell r="G1636">
            <v>54963.094314143047</v>
          </cell>
          <cell r="H1636">
            <v>72377.345218976203</v>
          </cell>
          <cell r="I1636">
            <v>109687.84761861889</v>
          </cell>
          <cell r="J1636">
            <v>69393.080966484908</v>
          </cell>
          <cell r="K1636">
            <v>71490.426197554087</v>
          </cell>
          <cell r="L1636">
            <v>86923.997325595847</v>
          </cell>
          <cell r="M1636">
            <v>93724.881207070954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57166.349447100009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468.25678727999991</v>
          </cell>
          <cell r="F1639">
            <v>351.19259045999991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57166.349447100009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57364.422068119449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67842.410732367309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555.70575343918597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67842.410732367309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68077.474266072095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35.971712549999317</v>
          </cell>
          <cell r="H1652">
            <v>11.990570849999999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898.33356808200028</v>
          </cell>
          <cell r="G1653">
            <v>898.333568081983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9.5924566800000015</v>
          </cell>
          <cell r="F1654">
            <v>7.1943425099999994</v>
          </cell>
          <cell r="G1654">
            <v>7.1943425099998626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898.33356808200028</v>
          </cell>
          <cell r="G1655">
            <v>898.333568081983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901.37677496373021</v>
          </cell>
          <cell r="G1656">
            <v>901.37677496371305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85.227120000000014</v>
          </cell>
          <cell r="F1714">
            <v>63.92034000000001</v>
          </cell>
          <cell r="G1714">
            <v>42.61356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8.5227119999999985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470.34184309514399</v>
          </cell>
          <cell r="G1719">
            <v>470.34184309514387</v>
          </cell>
          <cell r="H1719">
            <v>1157.4103791661189</v>
          </cell>
          <cell r="I1719">
            <v>1257.7888967375479</v>
          </cell>
          <cell r="J1719">
            <v>920.39716092807134</v>
          </cell>
          <cell r="K1719">
            <v>1257.830497460159</v>
          </cell>
          <cell r="L1719">
            <v>1257.8292703784809</v>
          </cell>
          <cell r="M1719">
            <v>1257.8041844884101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9674.9317124671124</v>
          </cell>
          <cell r="G1720">
            <v>9674.9317124671124</v>
          </cell>
          <cell r="H1720">
            <v>23807.931499447081</v>
          </cell>
          <cell r="I1720">
            <v>25872.717605891361</v>
          </cell>
          <cell r="J1720">
            <v>18932.56960029043</v>
          </cell>
          <cell r="K1720">
            <v>25873.573332755459</v>
          </cell>
          <cell r="L1720">
            <v>25873.548091685359</v>
          </cell>
          <cell r="M1720">
            <v>25873.032074926599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94.06836861902876</v>
          </cell>
          <cell r="G1721">
            <v>94.06836861902876</v>
          </cell>
          <cell r="H1721">
            <v>231.48207583322369</v>
          </cell>
          <cell r="I1721">
            <v>251.55777934750941</v>
          </cell>
          <cell r="J1721">
            <v>184.07943218561419</v>
          </cell>
          <cell r="K1721">
            <v>251.56609949203161</v>
          </cell>
          <cell r="L1721">
            <v>251.56585407569619</v>
          </cell>
          <cell r="M1721">
            <v>251.56083689768201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9674.9317124671124</v>
          </cell>
          <cell r="G1722">
            <v>9674.9317124671124</v>
          </cell>
          <cell r="H1722">
            <v>23807.931499447081</v>
          </cell>
          <cell r="I1722">
            <v>25872.717605891361</v>
          </cell>
          <cell r="J1722">
            <v>18932.56960029043</v>
          </cell>
          <cell r="K1722">
            <v>25873.573332755459</v>
          </cell>
          <cell r="L1722">
            <v>25873.548091685359</v>
          </cell>
          <cell r="M1722">
            <v>25873.032074926599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9714.7226323929608</v>
          </cell>
          <cell r="G1723">
            <v>9714.7226323929608</v>
          </cell>
          <cell r="H1723">
            <v>23905.848417524521</v>
          </cell>
          <cell r="I1723">
            <v>25979.126546555352</v>
          </cell>
          <cell r="J1723">
            <v>19010.435200104941</v>
          </cell>
          <cell r="K1723">
            <v>25979.985792840591</v>
          </cell>
          <cell r="L1723">
            <v>25979.960447959369</v>
          </cell>
          <cell r="M1723">
            <v>25979.442308934311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70.441573821428577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5795.932694027144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5795.932694027144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3293.6075238449271</v>
          </cell>
          <cell r="F1739">
            <v>1428.428712980769</v>
          </cell>
          <cell r="G1739">
            <v>952.2858086538464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174758.8152152118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329.36075238449268</v>
          </cell>
          <cell r="F1741">
            <v>142.84287129807689</v>
          </cell>
          <cell r="G1741">
            <v>95.2285808653846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174758.8152152118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174939.3049075185</v>
          </cell>
          <cell r="F1743">
            <v>75870.705404230961</v>
          </cell>
          <cell r="G1743">
            <v>50580.470269487298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E1744">
            <v>40.772946296829012</v>
          </cell>
          <cell r="F1744">
            <v>2492.835197040853</v>
          </cell>
          <cell r="G1744">
            <v>3100.3588362799519</v>
          </cell>
          <cell r="H1744">
            <v>3447.9033932504071</v>
          </cell>
          <cell r="I1744">
            <v>3197.5822649664319</v>
          </cell>
          <cell r="J1744">
            <v>3612.3432185883171</v>
          </cell>
          <cell r="K1744">
            <v>3871.153288428708</v>
          </cell>
          <cell r="L1744">
            <v>3717.2297771754261</v>
          </cell>
          <cell r="M1744">
            <v>3570.243976715175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E1745">
            <v>2163.4125305097468</v>
          </cell>
          <cell r="F1745">
            <v>132269.83555498769</v>
          </cell>
          <cell r="G1745">
            <v>164505.0398530142</v>
          </cell>
          <cell r="H1745">
            <v>182945.7540458666</v>
          </cell>
          <cell r="I1745">
            <v>169663.71497911899</v>
          </cell>
          <cell r="J1745">
            <v>191670.9311782961</v>
          </cell>
          <cell r="K1745">
            <v>205403.39348402721</v>
          </cell>
          <cell r="L1745">
            <v>197236.21197692811</v>
          </cell>
          <cell r="M1745">
            <v>189437.14540450709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E1746">
            <v>4.0772946296829016</v>
          </cell>
          <cell r="F1746">
            <v>249.28351970408531</v>
          </cell>
          <cell r="G1746">
            <v>310.03588362799508</v>
          </cell>
          <cell r="H1746">
            <v>344.79033932504058</v>
          </cell>
          <cell r="I1746">
            <v>319.75822649664332</v>
          </cell>
          <cell r="J1746">
            <v>361.23432185883172</v>
          </cell>
          <cell r="K1746">
            <v>387.11532884287078</v>
          </cell>
          <cell r="L1746">
            <v>371.72297771754262</v>
          </cell>
          <cell r="M1746">
            <v>357.02439767151748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E1747">
            <v>2163.4125305097468</v>
          </cell>
          <cell r="F1747">
            <v>132269.83555498769</v>
          </cell>
          <cell r="G1747">
            <v>164505.0398530142</v>
          </cell>
          <cell r="H1747">
            <v>182945.7540458666</v>
          </cell>
          <cell r="I1747">
            <v>169663.71497911899</v>
          </cell>
          <cell r="J1747">
            <v>191670.9311782961</v>
          </cell>
          <cell r="K1747">
            <v>205403.39348402721</v>
          </cell>
          <cell r="L1747">
            <v>197236.21197692811</v>
          </cell>
          <cell r="M1747">
            <v>189437.14540450709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E1748">
            <v>2165.6468879668141</v>
          </cell>
          <cell r="F1748">
            <v>132406.44292378551</v>
          </cell>
          <cell r="G1748">
            <v>164674.9395172424</v>
          </cell>
          <cell r="H1748">
            <v>183134.69915181669</v>
          </cell>
          <cell r="I1748">
            <v>169838.94248723911</v>
          </cell>
          <cell r="J1748">
            <v>191868.88758667471</v>
          </cell>
          <cell r="K1748">
            <v>205615.5326842331</v>
          </cell>
          <cell r="L1748">
            <v>197439.91616871729</v>
          </cell>
          <cell r="M1748">
            <v>189632.79477443109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77.521424851111078</v>
          </cell>
          <cell r="F1749">
            <v>52.583261645833311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4113.2868025999551</v>
          </cell>
          <cell r="F1750">
            <v>2790.0678629279159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5.258326164583333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4113.2868025999551</v>
          </cell>
          <cell r="F1752">
            <v>2790.0678629279159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4117.5349766817963</v>
          </cell>
          <cell r="F1753">
            <v>2792.9494256661069</v>
          </cell>
          <cell r="G1753">
            <v>1861.9662837774049</v>
          </cell>
          <cell r="H1753">
            <v>930.98314188870245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1967.731026991308</v>
          </cell>
          <cell r="H1764">
            <v>3981.8459534843382</v>
          </cell>
          <cell r="I1764">
            <v>3981.8459534843382</v>
          </cell>
          <cell r="J1764">
            <v>3981.8459534843391</v>
          </cell>
          <cell r="K1764">
            <v>3981.8220939098278</v>
          </cell>
          <cell r="L1764">
            <v>3981.8037750804679</v>
          </cell>
          <cell r="M1764">
            <v>3981.8037750804679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983.865513495654</v>
          </cell>
          <cell r="H1765">
            <v>1990.9229767421691</v>
          </cell>
          <cell r="I1765">
            <v>1990.9229767421691</v>
          </cell>
          <cell r="J1765">
            <v>1990.92297674217</v>
          </cell>
          <cell r="K1765">
            <v>1990.9110469549139</v>
          </cell>
          <cell r="L1765">
            <v>1990.9018875402339</v>
          </cell>
          <cell r="M1765">
            <v>1990.9018875402339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1.9677310269913091</v>
          </cell>
          <cell r="H1766">
            <v>3.981845953484338</v>
          </cell>
          <cell r="I1766">
            <v>3.981845953484338</v>
          </cell>
          <cell r="J1766">
            <v>3.9818459534843398</v>
          </cell>
          <cell r="K1766">
            <v>3.9818220939098281</v>
          </cell>
          <cell r="L1766">
            <v>3.9818037750804689</v>
          </cell>
          <cell r="M1766">
            <v>3.9818037750804689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342.38519869648769</v>
          </cell>
          <cell r="H1767">
            <v>692.84119590627483</v>
          </cell>
          <cell r="I1767">
            <v>692.84119590627483</v>
          </cell>
          <cell r="J1767">
            <v>692.84119590627506</v>
          </cell>
          <cell r="K1767">
            <v>692.83704434031006</v>
          </cell>
          <cell r="L1767">
            <v>692.83385686400152</v>
          </cell>
          <cell r="M1767">
            <v>692.83385686400152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855.46461679368281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11043.65935525336</v>
          </cell>
          <cell r="G1774">
            <v>7362.4395701689027</v>
          </cell>
          <cell r="H1774">
            <v>3681.2197850844518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62.215608494086027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0.85546461679368258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11043.65935525336</v>
          </cell>
          <cell r="G1777">
            <v>7362.4395701689027</v>
          </cell>
          <cell r="H1777">
            <v>3681.2197850844518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7420.9066882512197</v>
          </cell>
          <cell r="H1778">
            <v>3710.4533441256099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H1779">
            <v>1280.8096318349531</v>
          </cell>
          <cell r="K1779">
            <v>6809.2811936555954</v>
          </cell>
          <cell r="L1779">
            <v>6537.8996761853541</v>
          </cell>
          <cell r="M1779">
            <v>6537.8996761853523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H1780">
            <v>11023.11344052863</v>
          </cell>
          <cell r="K1780">
            <v>58603.150054852267</v>
          </cell>
          <cell r="L1780">
            <v>56267.542031315221</v>
          </cell>
          <cell r="M1780">
            <v>56267.542031315199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H1781">
            <v>186.29958281235679</v>
          </cell>
          <cell r="K1781">
            <v>990.44090089535928</v>
          </cell>
          <cell r="L1781">
            <v>950.96722562696084</v>
          </cell>
          <cell r="M1781">
            <v>950.96722562696038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H1782">
            <v>1.2808096318349531</v>
          </cell>
          <cell r="K1782">
            <v>6.8092811936555941</v>
          </cell>
          <cell r="L1782">
            <v>6.5378996761853543</v>
          </cell>
          <cell r="M1782">
            <v>6.5378996761853534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H1783">
            <v>11023.11344052863</v>
          </cell>
          <cell r="K1783">
            <v>58603.150054852267</v>
          </cell>
          <cell r="L1783">
            <v>56267.542031315221</v>
          </cell>
          <cell r="M1783">
            <v>56267.542031315199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H1784">
            <v>11110.65095700259</v>
          </cell>
          <cell r="K1784">
            <v>59068.533473160482</v>
          </cell>
          <cell r="L1784">
            <v>56714.377756456699</v>
          </cell>
          <cell r="M1784">
            <v>56714.37775645667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612.27218892857138</v>
          </cell>
          <cell r="F1790">
            <v>459.20414169642851</v>
          </cell>
          <cell r="G1790">
            <v>306.13609446428569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14949.645946339289</v>
          </cell>
          <cell r="F1791">
            <v>11212.23445975446</v>
          </cell>
          <cell r="G1791">
            <v>7474.8229731696429</v>
          </cell>
          <cell r="H1791">
            <v>3737.4114865848201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91.840828339285693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14949.645946339289</v>
          </cell>
          <cell r="F1793">
            <v>11212.23445975446</v>
          </cell>
          <cell r="G1793">
            <v>7474.8229731696429</v>
          </cell>
          <cell r="H1793">
            <v>3737.4114865848201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7500.7220867613214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0.71561580882352938</v>
          </cell>
          <cell r="F1805">
            <v>0.53671185661764709</v>
          </cell>
          <cell r="G1805">
            <v>0.53671185661764709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</v>
          </cell>
          <cell r="G1806">
            <v>13.4034840992647</v>
          </cell>
          <cell r="H1806">
            <v>4.4678280330882369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0.1073423713235294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</v>
          </cell>
          <cell r="G1808">
            <v>13.4034840992647</v>
          </cell>
          <cell r="H1808">
            <v>4.4678280330882369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13.44888992233456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41.802102692307678</v>
          </cell>
          <cell r="G1810">
            <v>41.802102692307692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8.3604205384615362</v>
          </cell>
          <cell r="G1812">
            <v>8.360420538461538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615.80293293750003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23.949555</v>
          </cell>
          <cell r="F1822">
            <v>17.962166249999999</v>
          </cell>
          <cell r="G1822">
            <v>11.9747775</v>
          </cell>
          <cell r="H1822">
            <v>5.9873887499999983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615.80293293750003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618.33559837874986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K1835">
            <v>322.98486691810513</v>
          </cell>
          <cell r="L1835">
            <v>502.40731905287402</v>
          </cell>
          <cell r="M1835">
            <v>672.29952581241753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K1836">
            <v>17137.577038674659</v>
          </cell>
          <cell r="L1836">
            <v>26657.73234894549</v>
          </cell>
          <cell r="M1836">
            <v>35672.212839606873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K1837">
            <v>32.29848669181051</v>
          </cell>
          <cell r="L1837">
            <v>50.24073190528739</v>
          </cell>
          <cell r="M1837">
            <v>67.229952581241747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K1838">
            <v>17137.577038674659</v>
          </cell>
          <cell r="L1838">
            <v>26657.73234894549</v>
          </cell>
          <cell r="M1838">
            <v>35672.212839606873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K1839">
            <v>17155.27660938177</v>
          </cell>
          <cell r="L1839">
            <v>26685.264270029591</v>
          </cell>
          <cell r="M1839">
            <v>35709.054853621397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827.89523879339856</v>
          </cell>
          <cell r="F1840">
            <v>762.17644834656232</v>
          </cell>
          <cell r="G1840">
            <v>478.36456443802092</v>
          </cell>
          <cell r="H1840">
            <v>478.36456443802081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43928.121370377732</v>
          </cell>
          <cell r="F1841">
            <v>40441.082349268589</v>
          </cell>
          <cell r="G1841">
            <v>25382.023789081391</v>
          </cell>
          <cell r="H1841">
            <v>25382.023789081391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82.789523879339868</v>
          </cell>
          <cell r="F1842">
            <v>76.217644834656241</v>
          </cell>
          <cell r="G1842">
            <v>47.836456443802092</v>
          </cell>
          <cell r="H1842">
            <v>47.836456443802092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43928.121370377732</v>
          </cell>
          <cell r="F1843">
            <v>40441.082349268589</v>
          </cell>
          <cell r="G1843">
            <v>25382.023789081391</v>
          </cell>
          <cell r="H1843">
            <v>25382.023789081391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43973.490029463617</v>
          </cell>
          <cell r="F1844">
            <v>40482.849618637993</v>
          </cell>
          <cell r="G1844">
            <v>25408.238167212588</v>
          </cell>
          <cell r="H1844">
            <v>25408.238167212588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131.4634638774962</v>
          </cell>
          <cell r="H1845">
            <v>258.04121464565111</v>
          </cell>
          <cell r="I1845">
            <v>332.57701790613459</v>
          </cell>
          <cell r="J1845">
            <v>332.57701790613481</v>
          </cell>
          <cell r="K1845">
            <v>332.57542385579512</v>
          </cell>
          <cell r="L1845">
            <v>332.57427260261358</v>
          </cell>
          <cell r="M1845">
            <v>332.57427260261358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6975.4513933399467</v>
          </cell>
          <cell r="H1846">
            <v>13691.666849098239</v>
          </cell>
          <cell r="I1846">
            <v>17646.53657009951</v>
          </cell>
          <cell r="J1846">
            <v>17646.53657009951</v>
          </cell>
          <cell r="K1846">
            <v>17646.451989788489</v>
          </cell>
          <cell r="L1846">
            <v>17646.39090429468</v>
          </cell>
          <cell r="M1846">
            <v>17646.39090429468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13.14634638774962</v>
          </cell>
          <cell r="H1847">
            <v>25.8041214645651</v>
          </cell>
          <cell r="I1847">
            <v>33.257701790613467</v>
          </cell>
          <cell r="J1847">
            <v>33.257701790613467</v>
          </cell>
          <cell r="K1847">
            <v>33.257542385579512</v>
          </cell>
          <cell r="L1847">
            <v>33.257427260261373</v>
          </cell>
          <cell r="M1847">
            <v>33.257427260261373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6975.4513933399467</v>
          </cell>
          <cell r="H1848">
            <v>13691.666849098239</v>
          </cell>
          <cell r="I1848">
            <v>17646.53657009951</v>
          </cell>
          <cell r="J1848">
            <v>17646.53657009951</v>
          </cell>
          <cell r="K1848">
            <v>17646.451989788489</v>
          </cell>
          <cell r="L1848">
            <v>17646.39090429468</v>
          </cell>
          <cell r="M1848">
            <v>17646.39090429468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6982.6555911604337</v>
          </cell>
          <cell r="H1849">
            <v>13705.80750766082</v>
          </cell>
          <cell r="I1849">
            <v>17664.761790680761</v>
          </cell>
          <cell r="J1849">
            <v>17664.761790680761</v>
          </cell>
          <cell r="K1849">
            <v>17664.67712301579</v>
          </cell>
          <cell r="L1849">
            <v>17664.615974433309</v>
          </cell>
          <cell r="M1849">
            <v>17664.615974433309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1246.009681198952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66113.273684416388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124.6009681198952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66113.273684416388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66181.555014946091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-16638.309244798169</v>
          </cell>
          <cell r="F1875">
            <v>0</v>
          </cell>
          <cell r="G1875">
            <v>0</v>
          </cell>
          <cell r="H1875">
            <v>-21513.629258452769</v>
          </cell>
          <cell r="I1875">
            <v>-26693.504309059179</v>
          </cell>
          <cell r="J1875">
            <v>-30849.233448879379</v>
          </cell>
          <cell r="K1875">
            <v>-49600.090588124993</v>
          </cell>
          <cell r="L1875">
            <v>-38723.85641795244</v>
          </cell>
          <cell r="M1875">
            <v>-62956.799044562489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-16688.51264560752</v>
          </cell>
          <cell r="F1876">
            <v>0</v>
          </cell>
          <cell r="G1876">
            <v>0</v>
          </cell>
          <cell r="H1876">
            <v>-21578.543147035751</v>
          </cell>
          <cell r="I1876">
            <v>-26774.047630866531</v>
          </cell>
          <cell r="J1876">
            <v>-30942.316009655791</v>
          </cell>
          <cell r="K1876">
            <v>-49749.750820504341</v>
          </cell>
          <cell r="L1876">
            <v>-38840.699376935321</v>
          </cell>
          <cell r="M1876">
            <v>-63146.760979372462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-681.43246053780865</v>
          </cell>
          <cell r="F1877">
            <v>0</v>
          </cell>
          <cell r="G1877">
            <v>0</v>
          </cell>
          <cell r="H1877">
            <v>-881.10426997076206</v>
          </cell>
          <cell r="I1877">
            <v>-1093.249323237919</v>
          </cell>
          <cell r="J1877">
            <v>-1263.449834083797</v>
          </cell>
          <cell r="K1877">
            <v>-2031.4030275</v>
          </cell>
          <cell r="L1877">
            <v>-1585.9599898137519</v>
          </cell>
          <cell r="M1877">
            <v>-2578.4354557500001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-16638.309244798169</v>
          </cell>
          <cell r="F1878">
            <v>0</v>
          </cell>
          <cell r="G1878">
            <v>0</v>
          </cell>
          <cell r="H1878">
            <v>-21513.629258452769</v>
          </cell>
          <cell r="I1878">
            <v>-26693.504309059179</v>
          </cell>
          <cell r="J1878">
            <v>-30849.233448879379</v>
          </cell>
          <cell r="K1878">
            <v>-49600.090588124993</v>
          </cell>
          <cell r="L1878">
            <v>-38723.85641795244</v>
          </cell>
          <cell r="M1878">
            <v>-62956.799044562489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-111.3006352211754</v>
          </cell>
          <cell r="F1879">
            <v>0</v>
          </cell>
          <cell r="G1879">
            <v>0</v>
          </cell>
          <cell r="H1879">
            <v>-143.91369742855781</v>
          </cell>
          <cell r="I1879">
            <v>-178.56405612885999</v>
          </cell>
          <cell r="J1879">
            <v>-206.36347290035351</v>
          </cell>
          <cell r="K1879">
            <v>-331.79582782499978</v>
          </cell>
          <cell r="L1879">
            <v>-259.04013166957941</v>
          </cell>
          <cell r="M1879">
            <v>-421.14445777249978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-7062.1057957216399</v>
          </cell>
          <cell r="I1880">
            <v>-9578.9914516851968</v>
          </cell>
          <cell r="J1880">
            <v>-12109.078941872251</v>
          </cell>
          <cell r="K1880">
            <v>0</v>
          </cell>
          <cell r="L1880">
            <v>-17607.556523003081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-288.36291352923803</v>
          </cell>
          <cell r="I1881">
            <v>-391.13346126208108</v>
          </cell>
          <cell r="J1881">
            <v>-494.44307191620243</v>
          </cell>
          <cell r="K1881">
            <v>0</v>
          </cell>
          <cell r="L1881">
            <v>-718.95925181124767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-7040.8611386722296</v>
          </cell>
          <cell r="I1882">
            <v>-9550.1753458158128</v>
          </cell>
          <cell r="J1882">
            <v>-12072.65167262061</v>
          </cell>
          <cell r="K1882">
            <v>0</v>
          </cell>
          <cell r="L1882">
            <v>-17554.588398391301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-47.099275876442199</v>
          </cell>
          <cell r="I1883">
            <v>-63.885132006139912</v>
          </cell>
          <cell r="J1883">
            <v>-80.759035079646381</v>
          </cell>
          <cell r="K1883">
            <v>0</v>
          </cell>
          <cell r="L1883">
            <v>-117.4300111291704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-18141.542836347609</v>
          </cell>
          <cell r="F1884">
            <v>-16195.750246912539</v>
          </cell>
          <cell r="G1884">
            <v>-14708.86904254726</v>
          </cell>
          <cell r="H1884">
            <v>-16699.25989163596</v>
          </cell>
          <cell r="I1884">
            <v>-19021.42817759173</v>
          </cell>
          <cell r="J1884">
            <v>-11429.623623472051</v>
          </cell>
          <cell r="K1884">
            <v>-10272.558259694209</v>
          </cell>
          <cell r="L1884">
            <v>-15318.852058339149</v>
          </cell>
          <cell r="M1884">
            <v>-17772.080845645469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-18198.644001224991</v>
          </cell>
          <cell r="F1885">
            <v>-16246.72695895431</v>
          </cell>
          <cell r="G1885">
            <v>-14755.16574200303</v>
          </cell>
          <cell r="H1885">
            <v>-16751.82141856915</v>
          </cell>
          <cell r="I1885">
            <v>-19081.29881353322</v>
          </cell>
          <cell r="J1885">
            <v>-11465.598778887321</v>
          </cell>
          <cell r="K1885">
            <v>-10304.89150985881</v>
          </cell>
          <cell r="L1885">
            <v>-15367.06870148831</v>
          </cell>
          <cell r="M1885">
            <v>-17828.019115490311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-775.0587939197211</v>
          </cell>
          <cell r="F1886">
            <v>-691.92894817342108</v>
          </cell>
          <cell r="G1886">
            <v>-628.40511432130143</v>
          </cell>
          <cell r="H1886">
            <v>-713.44032576057896</v>
          </cell>
          <cell r="I1886">
            <v>-812.65002182818557</v>
          </cell>
          <cell r="J1886">
            <v>-488.30633538046362</v>
          </cell>
          <cell r="K1886">
            <v>-438.87318113190901</v>
          </cell>
          <cell r="L1886">
            <v>-654.4653400030968</v>
          </cell>
          <cell r="M1886">
            <v>-759.2743169600742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-18141.542836347609</v>
          </cell>
          <cell r="F1887">
            <v>-16195.750246912539</v>
          </cell>
          <cell r="G1887">
            <v>-14708.86904254726</v>
          </cell>
          <cell r="H1887">
            <v>-16699.25989163596</v>
          </cell>
          <cell r="I1887">
            <v>-19021.42817759173</v>
          </cell>
          <cell r="J1887">
            <v>-11429.623623472051</v>
          </cell>
          <cell r="K1887">
            <v>-10272.558259694209</v>
          </cell>
          <cell r="L1887">
            <v>-15318.852058339149</v>
          </cell>
          <cell r="M1887">
            <v>-17772.080845645469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-126.5929363402211</v>
          </cell>
          <cell r="F1888">
            <v>-113.0150615349921</v>
          </cell>
          <cell r="G1888">
            <v>-102.6395020058125</v>
          </cell>
          <cell r="H1888">
            <v>-116.52858654089459</v>
          </cell>
          <cell r="I1888">
            <v>-132.73283689860361</v>
          </cell>
          <cell r="J1888">
            <v>-79.756701445475713</v>
          </cell>
          <cell r="K1888">
            <v>-71.682619584878452</v>
          </cell>
          <cell r="L1888">
            <v>-106.8960055338391</v>
          </cell>
          <cell r="M1888">
            <v>-124.01480510347881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-24.21290838188607</v>
          </cell>
          <cell r="F1894">
            <v>-36.031113663520948</v>
          </cell>
          <cell r="H1894">
            <v>-486.5447241666667</v>
          </cell>
          <cell r="I1894">
            <v>-459.78476433749989</v>
          </cell>
          <cell r="J1894">
            <v>-875.78050350000024</v>
          </cell>
          <cell r="K1894">
            <v>-1070.3983931666669</v>
          </cell>
          <cell r="L1894">
            <v>-1265.016282833333</v>
          </cell>
          <cell r="M1894">
            <v>-459.78476433748961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-24.20140884756222</v>
          </cell>
          <cell r="F1895">
            <v>-36.014001261253313</v>
          </cell>
          <cell r="H1895">
            <v>-486.31364751666672</v>
          </cell>
          <cell r="I1895">
            <v>-459.56639690324988</v>
          </cell>
          <cell r="J1895">
            <v>-875.36456553000016</v>
          </cell>
          <cell r="K1895">
            <v>-1069.8900245366669</v>
          </cell>
          <cell r="L1895">
            <v>-1264.415483543333</v>
          </cell>
          <cell r="M1895">
            <v>-459.56639690323959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1.00392759970127</v>
          </cell>
          <cell r="F1896">
            <v>1.4939398805078421</v>
          </cell>
          <cell r="H1896">
            <v>20.17335833333334</v>
          </cell>
          <cell r="I1896">
            <v>19.063823625000001</v>
          </cell>
          <cell r="J1896">
            <v>36.312045000000012</v>
          </cell>
          <cell r="K1896">
            <v>44.381388333333327</v>
          </cell>
          <cell r="L1896">
            <v>52.45073166666667</v>
          </cell>
          <cell r="M1896">
            <v>19.063823624999571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-24.21290838188607</v>
          </cell>
          <cell r="F1897">
            <v>-36.031113663520948</v>
          </cell>
          <cell r="H1897">
            <v>-486.5447241666667</v>
          </cell>
          <cell r="I1897">
            <v>-459.78476433749989</v>
          </cell>
          <cell r="J1897">
            <v>-875.78050350000024</v>
          </cell>
          <cell r="K1897">
            <v>-1070.3983931666669</v>
          </cell>
          <cell r="L1897">
            <v>-1265.016282833333</v>
          </cell>
          <cell r="M1897">
            <v>-459.78476433748961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-4.5633072713694073E-2</v>
          </cell>
          <cell r="F1898">
            <v>-6.7906358204901901E-2</v>
          </cell>
          <cell r="H1898">
            <v>-0.9169708333333334</v>
          </cell>
          <cell r="I1898">
            <v>-0.8665374374999999</v>
          </cell>
          <cell r="J1898">
            <v>-1.6505475000000009</v>
          </cell>
          <cell r="K1898">
            <v>-2.0173358333333331</v>
          </cell>
          <cell r="L1898">
            <v>-2.384124166666667</v>
          </cell>
          <cell r="M1898">
            <v>-0.86653743749998036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0.16205915741884991</v>
          </cell>
          <cell r="H1906">
            <v>0.26878874217294751</v>
          </cell>
          <cell r="I1906">
            <v>0.32915138480337158</v>
          </cell>
          <cell r="J1906">
            <v>0.38680399151930789</v>
          </cell>
          <cell r="K1906">
            <v>0.39847011529945808</v>
          </cell>
          <cell r="L1906">
            <v>0.39847011529945808</v>
          </cell>
          <cell r="M1906">
            <v>0.28180736230568321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3956.9444269769169</v>
          </cell>
          <cell r="H1907">
            <v>6562.9251213894668</v>
          </cell>
          <cell r="I1907">
            <v>8036.7796456156584</v>
          </cell>
          <cell r="J1907">
            <v>9444.4641262630994</v>
          </cell>
          <cell r="K1907">
            <v>9729.3119818951</v>
          </cell>
          <cell r="L1907">
            <v>9729.3119818951</v>
          </cell>
          <cell r="M1907">
            <v>6880.7964296304299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3970.654631694551</v>
          </cell>
          <cell r="H1908">
            <v>6585.6646489772966</v>
          </cell>
          <cell r="I1908">
            <v>8064.6258527700211</v>
          </cell>
          <cell r="J1908">
            <v>9477.187743945633</v>
          </cell>
          <cell r="K1908">
            <v>9763.0225536494345</v>
          </cell>
          <cell r="L1908">
            <v>9763.0225536494345</v>
          </cell>
          <cell r="M1908">
            <v>6904.6373324814886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3.2411831483769957E-2</v>
          </cell>
          <cell r="H1909">
            <v>5.3757748434589477E-2</v>
          </cell>
          <cell r="I1909">
            <v>6.5830276960674311E-2</v>
          </cell>
          <cell r="J1909">
            <v>7.7360798303861555E-2</v>
          </cell>
          <cell r="K1909">
            <v>7.9694023059891594E-2</v>
          </cell>
          <cell r="L1909">
            <v>7.9694023059891594E-2</v>
          </cell>
          <cell r="M1909">
            <v>5.6361472461136618E-2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162.05915741884979</v>
          </cell>
          <cell r="H1910">
            <v>268.78874217294748</v>
          </cell>
          <cell r="I1910">
            <v>329.15138480337163</v>
          </cell>
          <cell r="J1910">
            <v>386.80399151930789</v>
          </cell>
          <cell r="K1910">
            <v>398.47011529945809</v>
          </cell>
          <cell r="L1910">
            <v>398.47011529945809</v>
          </cell>
          <cell r="M1910">
            <v>281.80736230568311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3956.9444269769169</v>
          </cell>
          <cell r="H1911">
            <v>6562.9251213894668</v>
          </cell>
          <cell r="I1911">
            <v>8036.7796456156584</v>
          </cell>
          <cell r="J1911">
            <v>9444.4641262630994</v>
          </cell>
          <cell r="K1911">
            <v>9729.3119818951</v>
          </cell>
          <cell r="L1911">
            <v>9729.3119818951</v>
          </cell>
          <cell r="M1911">
            <v>6880.7964296304299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32.411831483769959</v>
          </cell>
          <cell r="H1912">
            <v>53.75774843458948</v>
          </cell>
          <cell r="I1912">
            <v>65.830276960674311</v>
          </cell>
          <cell r="J1912">
            <v>77.360798303861557</v>
          </cell>
          <cell r="K1912">
            <v>79.694023059891606</v>
          </cell>
          <cell r="L1912">
            <v>79.694023059891606</v>
          </cell>
          <cell r="M1912">
            <v>56.361472461136607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0.26160268228208428</v>
          </cell>
          <cell r="H1934">
            <v>0.28264234562107088</v>
          </cell>
          <cell r="I1934">
            <v>0.30365720164457721</v>
          </cell>
          <cell r="J1934">
            <v>0.32467205766808349</v>
          </cell>
          <cell r="K1934">
            <v>0.32467205766808349</v>
          </cell>
          <cell r="L1934">
            <v>0.3144931043149527</v>
          </cell>
          <cell r="M1934">
            <v>0.3246720576680836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3909.6554847480129</v>
          </cell>
          <cell r="G1935">
            <v>6533.0909855245854</v>
          </cell>
          <cell r="H1935">
            <v>7058.5215113102086</v>
          </cell>
          <cell r="I1935">
            <v>7583.3325157372401</v>
          </cell>
          <cell r="J1935">
            <v>8108.1435201642716</v>
          </cell>
          <cell r="K1935">
            <v>8108.1435201642707</v>
          </cell>
          <cell r="L1935">
            <v>7853.9411250920839</v>
          </cell>
          <cell r="M1935">
            <v>8108.1435201642716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3922.8998862700241</v>
          </cell>
          <cell r="G1936">
            <v>6555.2225724456484</v>
          </cell>
          <cell r="H1936">
            <v>7082.4330537497508</v>
          </cell>
          <cell r="I1936">
            <v>7609.0219149963714</v>
          </cell>
          <cell r="J1936">
            <v>8135.610776242992</v>
          </cell>
          <cell r="K1936">
            <v>8135.6107762429929</v>
          </cell>
          <cell r="L1936">
            <v>7880.5472417171304</v>
          </cell>
          <cell r="M1936">
            <v>8135.6107762429911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3.1310641896006512E-2</v>
          </cell>
          <cell r="G1937">
            <v>5.232053645641685E-2</v>
          </cell>
          <cell r="H1937">
            <v>5.6528469124214158E-2</v>
          </cell>
          <cell r="I1937">
            <v>6.0731440328915427E-2</v>
          </cell>
          <cell r="J1937">
            <v>6.493441153361669E-2</v>
          </cell>
          <cell r="K1937">
            <v>6.493441153361669E-2</v>
          </cell>
          <cell r="L1937">
            <v>6.2898620862990529E-2</v>
          </cell>
          <cell r="M1937">
            <v>6.4934411533616704E-2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261.60268228208429</v>
          </cell>
          <cell r="H1938">
            <v>282.64234562107077</v>
          </cell>
          <cell r="I1938">
            <v>303.65720164457719</v>
          </cell>
          <cell r="J1938">
            <v>324.67205766808348</v>
          </cell>
          <cell r="K1938">
            <v>324.67205766808348</v>
          </cell>
          <cell r="L1938">
            <v>314.49310431495269</v>
          </cell>
          <cell r="M1938">
            <v>324.67205766808348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3909.6554847480129</v>
          </cell>
          <cell r="G1939">
            <v>6533.0909855245854</v>
          </cell>
          <cell r="H1939">
            <v>7058.5215113102086</v>
          </cell>
          <cell r="I1939">
            <v>7583.3325157372401</v>
          </cell>
          <cell r="J1939">
            <v>8108.1435201642716</v>
          </cell>
          <cell r="K1939">
            <v>8108.1435201642707</v>
          </cell>
          <cell r="L1939">
            <v>7853.9411250920839</v>
          </cell>
          <cell r="M1939">
            <v>8108.1435201642716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31.310641896006508</v>
          </cell>
          <cell r="G1940">
            <v>52.320536456416853</v>
          </cell>
          <cell r="H1940">
            <v>56.528469124214162</v>
          </cell>
          <cell r="I1940">
            <v>60.731440328915433</v>
          </cell>
          <cell r="J1940">
            <v>64.934411533616696</v>
          </cell>
          <cell r="K1940">
            <v>64.934411533616711</v>
          </cell>
          <cell r="L1940">
            <v>62.898620862990533</v>
          </cell>
          <cell r="M1940">
            <v>64.934411533616696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8617.8013653549315</v>
          </cell>
          <cell r="I1959">
            <v>13346.66008779531</v>
          </cell>
          <cell r="J1959">
            <v>17507.741804437352</v>
          </cell>
          <cell r="K1959">
            <v>20521.020337925849</v>
          </cell>
          <cell r="L1959">
            <v>20512.01935337776</v>
          </cell>
          <cell r="M1959">
            <v>9754.4180018664865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351.7288098855405</v>
          </cell>
          <cell r="I1960">
            <v>544.73347314541456</v>
          </cell>
          <cell r="J1960">
            <v>714.56476281922892</v>
          </cell>
          <cell r="K1960">
            <v>837.54936498218524</v>
          </cell>
          <cell r="L1960">
            <v>837.18199685095578</v>
          </cell>
          <cell r="M1960">
            <v>398.11892726089621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8588.0451080386156</v>
          </cell>
          <cell r="I1961">
            <v>13300.57563596721</v>
          </cell>
          <cell r="J1961">
            <v>17447.289625502839</v>
          </cell>
          <cell r="K1961">
            <v>20450.163661648359</v>
          </cell>
          <cell r="L1961">
            <v>20441.193756444169</v>
          </cell>
          <cell r="M1961">
            <v>9720.7371406202146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70.345761977108083</v>
          </cell>
          <cell r="I1962">
            <v>108.9466946290829</v>
          </cell>
          <cell r="J1962">
            <v>142.91295256384569</v>
          </cell>
          <cell r="K1962">
            <v>167.509872996437</v>
          </cell>
          <cell r="L1962">
            <v>167.43639937019111</v>
          </cell>
          <cell r="M1962">
            <v>79.623785452179206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5.6991634682299557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5.6799220877458403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133423.59304709631</v>
          </cell>
          <cell r="J1971">
            <v>147339.06935020001</v>
          </cell>
          <cell r="K1971">
            <v>147339.06935020001</v>
          </cell>
          <cell r="L1971">
            <v>147339.06935020001</v>
          </cell>
          <cell r="M1971">
            <v>147339.06935020001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3943.3211366543419</v>
          </cell>
          <cell r="H1972">
            <v>4769.272675213675</v>
          </cell>
          <cell r="I1972">
            <v>5324.6048376068366</v>
          </cell>
          <cell r="J1972">
            <v>5879.9369999999999</v>
          </cell>
          <cell r="K1972">
            <v>5879.9369999999999</v>
          </cell>
          <cell r="L1972">
            <v>5879.9369999999999</v>
          </cell>
          <cell r="M1972">
            <v>5879.9369999999999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132973.13147783469</v>
          </cell>
          <cell r="J1973">
            <v>146841.62667999999</v>
          </cell>
          <cell r="K1973">
            <v>146841.62667999999</v>
          </cell>
          <cell r="L1973">
            <v>146841.62667999999</v>
          </cell>
          <cell r="M1973">
            <v>146841.62667999999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953.85453504273494</v>
          </cell>
          <cell r="I1974">
            <v>1064.9209675213669</v>
          </cell>
          <cell r="J1974">
            <v>1175.9874</v>
          </cell>
          <cell r="K1974">
            <v>1175.9874</v>
          </cell>
          <cell r="L1974">
            <v>1175.9874</v>
          </cell>
          <cell r="M1974">
            <v>1175.9874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0.15773443662129419</v>
          </cell>
          <cell r="F1990">
            <v>0.20252929109052789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3851.3491608366021</v>
          </cell>
          <cell r="F1991">
            <v>4945.090190793725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3864.6934941747641</v>
          </cell>
          <cell r="F1992">
            <v>4962.2241688199838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3.1546887324258838E-2</v>
          </cell>
          <cell r="F1993">
            <v>4.0505858218105581E-2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157.73443662129421</v>
          </cell>
          <cell r="F1994">
            <v>202.52929109052801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3851.3491608366021</v>
          </cell>
          <cell r="F1995">
            <v>4945.090190793725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31.546887324258851</v>
          </cell>
          <cell r="F1996">
            <v>40.505858218105587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6.298996872178329E-3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7.5962652975691553E-4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</v>
          </cell>
          <cell r="F2005">
            <v>40.712441891027083</v>
          </cell>
          <cell r="G2005">
            <v>35.679496927885147</v>
          </cell>
          <cell r="H2005">
            <v>13.07524428583403</v>
          </cell>
          <cell r="I2005">
            <v>6.5376221429170176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</v>
          </cell>
          <cell r="G2006">
            <v>35.96283743480798</v>
          </cell>
          <cell r="H2006">
            <v>13.17907832675608</v>
          </cell>
          <cell r="I2006">
            <v>6.5895391633780402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6.8807338148984176E-4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6.2989968721783294</v>
          </cell>
          <cell r="F2008">
            <v>4.730504497742662</v>
          </cell>
          <cell r="G2008">
            <v>4.1457110616534978</v>
          </cell>
          <cell r="H2008">
            <v>1.5192530595138301</v>
          </cell>
          <cell r="I2008">
            <v>0.75962652975691536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</v>
          </cell>
          <cell r="F2009">
            <v>40.712441891027083</v>
          </cell>
          <cell r="G2009">
            <v>35.679496927885147</v>
          </cell>
          <cell r="H2009">
            <v>13.07524428583403</v>
          </cell>
          <cell r="I2009">
            <v>6.5376221429170176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0.60301251805869061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3.8119440402347021E-2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930.74966982397325</v>
          </cell>
          <cell r="G2012">
            <v>698.0622523679798</v>
          </cell>
          <cell r="H2012">
            <v>465.37483491198651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933.9745744820118</v>
          </cell>
          <cell r="G2013">
            <v>700.4809308615088</v>
          </cell>
          <cell r="H2013">
            <v>466.98728724100579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9.5298601005867553E-3</v>
          </cell>
          <cell r="F2014">
            <v>7.6238880804694034E-3</v>
          </cell>
          <cell r="G2014">
            <v>5.7179160603520506E-3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47.649300502933791</v>
          </cell>
          <cell r="F2015">
            <v>38.119440402347017</v>
          </cell>
          <cell r="G2015">
            <v>28.589580301760261</v>
          </cell>
          <cell r="H2015">
            <v>19.059720201173509</v>
          </cell>
          <cell r="I2015">
            <v>9.5298601005867543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930.74966982397325</v>
          </cell>
          <cell r="G2016">
            <v>698.0622523679798</v>
          </cell>
          <cell r="H2016">
            <v>465.37483491198651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9.5298601005867578</v>
          </cell>
          <cell r="F2017">
            <v>7.6238880804694036</v>
          </cell>
          <cell r="G2017">
            <v>5.7179160603520511</v>
          </cell>
          <cell r="H2017">
            <v>3.8119440402347009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1649.8647289943699</v>
          </cell>
          <cell r="M2035">
            <v>1636.8236138861521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1655.82792563662</v>
          </cell>
          <cell r="M2036">
            <v>1642.7396753103089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70.486957946213494</v>
          </cell>
          <cell r="M2037">
            <v>69.929804068049776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1649.8647289943699</v>
          </cell>
          <cell r="M2038">
            <v>1636.8236138861521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14.09739158924269</v>
          </cell>
          <cell r="M2039">
            <v>13.98596081360995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638.04440000219302</v>
          </cell>
          <cell r="M2040">
            <v>635.71557294656975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640.25512585503327</v>
          </cell>
          <cell r="M2041">
            <v>637.91822977133211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26.131511262888448</v>
          </cell>
          <cell r="M2042">
            <v>26.03613268040559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638.04440000219302</v>
          </cell>
          <cell r="M2043">
            <v>635.71557294656975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5.226302252577689</v>
          </cell>
          <cell r="M2044">
            <v>5.2072265360811167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6.6802667197452236E-5</v>
          </cell>
          <cell r="G2055">
            <v>6.6802667197452223E-5</v>
          </cell>
          <cell r="H2055">
            <v>2.4670401497349529E-3</v>
          </cell>
          <cell r="I2055">
            <v>1.469966727587785E-2</v>
          </cell>
          <cell r="J2055">
            <v>6.2539557082919639E-2</v>
          </cell>
          <cell r="K2055">
            <v>6.013931960038215E-2</v>
          </cell>
          <cell r="L2055">
            <v>4.783988980703887E-2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1.6310984574044589</v>
          </cell>
          <cell r="H2056">
            <v>60.23689698936176</v>
          </cell>
          <cell r="I2056">
            <v>358.91687598601749</v>
          </cell>
          <cell r="J2056">
            <v>1527.007518774622</v>
          </cell>
          <cell r="K2056">
            <v>1468.4017202426639</v>
          </cell>
          <cell r="L2056">
            <v>1168.090642788532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1.6367499630493629</v>
          </cell>
          <cell r="H2057">
            <v>60.445608586029337</v>
          </cell>
          <cell r="I2057">
            <v>360.16046783755672</v>
          </cell>
          <cell r="J2057">
            <v>1532.2983653038359</v>
          </cell>
          <cell r="K2057">
            <v>1473.4895066808569</v>
          </cell>
          <cell r="L2057">
            <v>1172.137897466208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6.6802667197452217E-2</v>
          </cell>
          <cell r="G2058">
            <v>6.6802667197452231E-2</v>
          </cell>
          <cell r="H2058">
            <v>2.4670401497349528</v>
          </cell>
          <cell r="I2058">
            <v>14.69966727587785</v>
          </cell>
          <cell r="J2058">
            <v>62.539557082919643</v>
          </cell>
          <cell r="K2058">
            <v>60.139319600382152</v>
          </cell>
          <cell r="L2058">
            <v>47.839889807038873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1.6310984574044589</v>
          </cell>
          <cell r="H2059">
            <v>60.23689698936176</v>
          </cell>
          <cell r="I2059">
            <v>358.91687598601749</v>
          </cell>
          <cell r="J2059">
            <v>1527.007518774622</v>
          </cell>
          <cell r="K2059">
            <v>1468.4017202426639</v>
          </cell>
          <cell r="L2059">
            <v>1168.090642788532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1.336053343949044E-2</v>
          </cell>
          <cell r="H2060">
            <v>0.49340802994699051</v>
          </cell>
          <cell r="I2060">
            <v>2.93993345517557</v>
          </cell>
          <cell r="J2060">
            <v>12.50791141658393</v>
          </cell>
          <cell r="K2060">
            <v>12.027863920076429</v>
          </cell>
          <cell r="L2060">
            <v>9.567977961407772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0.54735327706057613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547.35327706057615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1.2563224038461509</v>
          </cell>
          <cell r="F2067">
            <v>1.8406283168762601</v>
          </cell>
          <cell r="G2067">
            <v>2.337290146735739</v>
          </cell>
          <cell r="H2067">
            <v>2.4855913508782441</v>
          </cell>
          <cell r="I2067">
            <v>2.2496341089841159</v>
          </cell>
          <cell r="J2067">
            <v>1.6653281959539641</v>
          </cell>
          <cell r="K2067">
            <v>1.1686663660944761</v>
          </cell>
          <cell r="L2067">
            <v>1.020365161951994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30675.205360576849</v>
          </cell>
          <cell r="F2068">
            <v>44942.008070395343</v>
          </cell>
          <cell r="G2068">
            <v>57068.834416130972</v>
          </cell>
          <cell r="H2068">
            <v>60689.8554839438</v>
          </cell>
          <cell r="I2068">
            <v>54928.566161028852</v>
          </cell>
          <cell r="J2068">
            <v>40661.763451209277</v>
          </cell>
          <cell r="K2068">
            <v>28534.937105473458</v>
          </cell>
          <cell r="L2068">
            <v>24913.91603766118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30781.49023594223</v>
          </cell>
          <cell r="F2069">
            <v>45097.725226003073</v>
          </cell>
          <cell r="G2069">
            <v>57266.569162544809</v>
          </cell>
          <cell r="H2069">
            <v>60900.136512228099</v>
          </cell>
          <cell r="I2069">
            <v>55118.885206648898</v>
          </cell>
          <cell r="J2069">
            <v>40802.65021658699</v>
          </cell>
          <cell r="K2069">
            <v>28633.80628004505</v>
          </cell>
          <cell r="L2069">
            <v>25000.23893036232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0.25126448076923008</v>
          </cell>
          <cell r="F2070">
            <v>0.36812566337525188</v>
          </cell>
          <cell r="G2070">
            <v>0.46745802934714781</v>
          </cell>
          <cell r="H2070">
            <v>0.4978352666238956</v>
          </cell>
          <cell r="I2070">
            <v>0.46075461560313868</v>
          </cell>
          <cell r="J2070">
            <v>0.34389343299710801</v>
          </cell>
          <cell r="K2070">
            <v>0.2445610670252103</v>
          </cell>
          <cell r="L2070">
            <v>0.21418382974846689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1256.322403846151</v>
          </cell>
          <cell r="F2071">
            <v>1840.62831687626</v>
          </cell>
          <cell r="G2071">
            <v>2337.2901467357392</v>
          </cell>
          <cell r="H2071">
            <v>2485.5913508782442</v>
          </cell>
          <cell r="I2071">
            <v>2249.6341089841171</v>
          </cell>
          <cell r="J2071">
            <v>1665.328195953964</v>
          </cell>
          <cell r="K2071">
            <v>1168.666366094476</v>
          </cell>
          <cell r="L2071">
            <v>1020.365161951994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30675.205360576849</v>
          </cell>
          <cell r="F2072">
            <v>44942.008070395343</v>
          </cell>
          <cell r="G2072">
            <v>57068.834416130972</v>
          </cell>
          <cell r="H2072">
            <v>60689.8554839438</v>
          </cell>
          <cell r="I2072">
            <v>54928.566161028852</v>
          </cell>
          <cell r="J2072">
            <v>40661.763451209277</v>
          </cell>
          <cell r="K2072">
            <v>28534.937105473458</v>
          </cell>
          <cell r="L2072">
            <v>24913.91603766118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251.26448076923009</v>
          </cell>
          <cell r="F2073">
            <v>368.12566337525192</v>
          </cell>
          <cell r="G2073">
            <v>467.45802934714777</v>
          </cell>
          <cell r="H2073">
            <v>497.11827017564872</v>
          </cell>
          <cell r="I2073">
            <v>449.92682179682322</v>
          </cell>
          <cell r="J2073">
            <v>333.06563919079269</v>
          </cell>
          <cell r="K2073">
            <v>233.73327321889519</v>
          </cell>
          <cell r="L2073">
            <v>204.07303239039871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589.41823825136623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589.41823825136623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9.3237176470588282E-2</v>
          </cell>
          <cell r="F2086">
            <v>0.11042498823529411</v>
          </cell>
          <cell r="G2086">
            <v>0.1104249882352939</v>
          </cell>
          <cell r="H2086">
            <v>6.9704470588235298E-2</v>
          </cell>
          <cell r="I2086">
            <v>1.718781176470582E-2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1917.8887200000011</v>
          </cell>
          <cell r="F2087">
            <v>2271.442008</v>
          </cell>
          <cell r="G2087">
            <v>2271.442007999995</v>
          </cell>
          <cell r="H2087">
            <v>1433.82096</v>
          </cell>
          <cell r="I2087">
            <v>353.55328799999847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1925.7765851294121</v>
          </cell>
          <cell r="F2088">
            <v>2280.7839620047062</v>
          </cell>
          <cell r="G2088">
            <v>2280.7839620047012</v>
          </cell>
          <cell r="H2088">
            <v>1439.7179582117651</v>
          </cell>
          <cell r="I2088">
            <v>355.00737687529272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1.8647435294117651E-2</v>
          </cell>
          <cell r="F2089">
            <v>2.2084997647058811E-2</v>
          </cell>
          <cell r="G2089">
            <v>2.208499764705877E-2</v>
          </cell>
          <cell r="H2089">
            <v>1.3940894117647059E-2</v>
          </cell>
          <cell r="I2089">
            <v>3.4375623529411632E-3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93.237176470588281</v>
          </cell>
          <cell r="F2090">
            <v>110.42498823529409</v>
          </cell>
          <cell r="G2090">
            <v>110.4249882352939</v>
          </cell>
          <cell r="H2090">
            <v>69.704470588235296</v>
          </cell>
          <cell r="I2090">
            <v>17.18781176470582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1917.8887200000011</v>
          </cell>
          <cell r="F2091">
            <v>2271.442008</v>
          </cell>
          <cell r="G2091">
            <v>2271.442007999995</v>
          </cell>
          <cell r="H2091">
            <v>1433.82096</v>
          </cell>
          <cell r="I2091">
            <v>353.55328799999847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18.647435294117649</v>
          </cell>
          <cell r="F2092">
            <v>22.08499764705882</v>
          </cell>
          <cell r="G2092">
            <v>22.084997647058771</v>
          </cell>
          <cell r="H2092">
            <v>13.94089411764706</v>
          </cell>
          <cell r="I2092">
            <v>3.4375623529411619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4.6604368932038837E-3</v>
          </cell>
          <cell r="F2093">
            <v>2.330218446601941E-3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247.28278155339811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247.53817349514571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4.6604368932038849</v>
          </cell>
          <cell r="F2096">
            <v>2.3302184466019411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247.28278155339811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0.46604368932038842</v>
          </cell>
          <cell r="F2098">
            <v>0.2330218446601941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83185.30304304637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83473.527342190733</v>
          </cell>
          <cell r="F2107">
            <v>41736.763671095359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83185.30304304637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340.69066092715229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20453.440700513151</v>
          </cell>
          <cell r="F2111">
            <v>51624.622138513943</v>
          </cell>
          <cell r="G2111">
            <v>68322.946313476306</v>
          </cell>
          <cell r="H2111">
            <v>53531.574384714637</v>
          </cell>
          <cell r="I2111">
            <v>68030.303212629689</v>
          </cell>
          <cell r="J2111">
            <v>51331.979037667406</v>
          </cell>
          <cell r="K2111">
            <v>45140.616430078917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20524.308731227011</v>
          </cell>
          <cell r="F2112">
            <v>51803.49352552765</v>
          </cell>
          <cell r="G2112">
            <v>68559.674829167212</v>
          </cell>
          <cell r="H2112">
            <v>53717.053068384812</v>
          </cell>
          <cell r="I2112">
            <v>68266.017764921358</v>
          </cell>
          <cell r="J2112">
            <v>51509.83646128187</v>
          </cell>
          <cell r="K2112">
            <v>45297.021733149952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837.68357817801302</v>
          </cell>
          <cell r="F2113">
            <v>2114.3189954340178</v>
          </cell>
          <cell r="G2113">
            <v>2798.2094053300871</v>
          </cell>
          <cell r="H2113">
            <v>2192.4194287255141</v>
          </cell>
          <cell r="I2113">
            <v>2786.2240223602598</v>
          </cell>
          <cell r="J2113">
            <v>2102.3336124641942</v>
          </cell>
          <cell r="K2113">
            <v>1848.7624476482829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20453.440700513151</v>
          </cell>
          <cell r="F2114">
            <v>51624.622138513943</v>
          </cell>
          <cell r="G2114">
            <v>68322.946313476306</v>
          </cell>
          <cell r="H2114">
            <v>53531.574384714637</v>
          </cell>
          <cell r="I2114">
            <v>68030.303212629689</v>
          </cell>
          <cell r="J2114">
            <v>51331.979037667406</v>
          </cell>
          <cell r="K2114">
            <v>45140.616430078917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167.53671563560249</v>
          </cell>
          <cell r="F2115">
            <v>422.8637990868034</v>
          </cell>
          <cell r="G2115">
            <v>559.64188106601728</v>
          </cell>
          <cell r="H2115">
            <v>438.48388574510261</v>
          </cell>
          <cell r="I2115">
            <v>557.2448044720519</v>
          </cell>
          <cell r="J2115">
            <v>420.4667224928387</v>
          </cell>
          <cell r="K2115">
            <v>369.7524895296566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6477.8103997706412</v>
          </cell>
          <cell r="I2116">
            <v>37128.303459277362</v>
          </cell>
          <cell r="J2116">
            <v>84790.818212177954</v>
          </cell>
          <cell r="K2116">
            <v>120688.71871803371</v>
          </cell>
          <cell r="L2116">
            <v>90038.225658526731</v>
          </cell>
          <cell r="M2116">
            <v>21187.855452813172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37262.498324244109</v>
          </cell>
          <cell r="J2117">
            <v>85097.282320156461</v>
          </cell>
          <cell r="K2117">
            <v>121124.9305780541</v>
          </cell>
          <cell r="L2117">
            <v>90363.655759240704</v>
          </cell>
          <cell r="M2117">
            <v>21264.435881664271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1586.227718282998</v>
          </cell>
          <cell r="J2118">
            <v>3622.507186507175</v>
          </cell>
          <cell r="K2118">
            <v>5156.1685581615066</v>
          </cell>
          <cell r="L2118">
            <v>3846.691497800914</v>
          </cell>
          <cell r="M2118">
            <v>905.20601478837239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6477.8103997706412</v>
          </cell>
          <cell r="I2119">
            <v>37128.303459277362</v>
          </cell>
          <cell r="J2119">
            <v>84790.818212177954</v>
          </cell>
          <cell r="K2119">
            <v>120688.71871803371</v>
          </cell>
          <cell r="L2119">
            <v>90038.225658526731</v>
          </cell>
          <cell r="M2119">
            <v>21187.855452813172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317.24554365659952</v>
          </cell>
          <cell r="J2120">
            <v>724.50143730143498</v>
          </cell>
          <cell r="K2120">
            <v>1031.233711632301</v>
          </cell>
          <cell r="L2120">
            <v>769.3382995601828</v>
          </cell>
          <cell r="M2120">
            <v>181.04120295767439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66.959771051472345</v>
          </cell>
          <cell r="H2121">
            <v>66.95977105147233</v>
          </cell>
          <cell r="I2121">
            <v>1848.06186383815</v>
          </cell>
          <cell r="J2121">
            <v>1848.06186383815</v>
          </cell>
          <cell r="K2121">
            <v>1848.0618638381511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67.201787427047165</v>
          </cell>
          <cell r="H2122">
            <v>67.201787427047179</v>
          </cell>
          <cell r="I2122">
            <v>1854.741415262846</v>
          </cell>
          <cell r="J2122">
            <v>1854.741415262846</v>
          </cell>
          <cell r="K2122">
            <v>1854.741415262846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2.860713659276803</v>
          </cell>
          <cell r="G2123">
            <v>2.8607136592768021</v>
          </cell>
          <cell r="H2123">
            <v>2.8607136592768021</v>
          </cell>
          <cell r="I2123">
            <v>78.954508566141456</v>
          </cell>
          <cell r="J2123">
            <v>78.954508566141442</v>
          </cell>
          <cell r="K2123">
            <v>78.954508566141442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66.959771051472345</v>
          </cell>
          <cell r="H2124">
            <v>66.95977105147233</v>
          </cell>
          <cell r="I2124">
            <v>1848.06186383815</v>
          </cell>
          <cell r="J2124">
            <v>1848.06186383815</v>
          </cell>
          <cell r="K2124">
            <v>1848.0618638381511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0.57214273185536035</v>
          </cell>
          <cell r="I2125">
            <v>15.79090171322828</v>
          </cell>
          <cell r="J2125">
            <v>15.790901713228291</v>
          </cell>
          <cell r="K2125">
            <v>15.79090171322828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9.2117949511494235</v>
          </cell>
          <cell r="F2126">
            <v>4.6058974755747126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1.291556817369774</v>
          </cell>
          <cell r="F2132">
            <v>5.3453234850162987</v>
          </cell>
          <cell r="G2132">
            <v>9.8368978308522372</v>
          </cell>
          <cell r="H2132">
            <v>11.084496905814531</v>
          </cell>
          <cell r="I2132">
            <v>7.0307302381680046</v>
          </cell>
          <cell r="J2132">
            <v>4.1016423097810879</v>
          </cell>
          <cell r="K2132">
            <v>1.5624864174490249</v>
          </cell>
          <cell r="L2132">
            <v>7.4842212922806137</v>
          </cell>
          <cell r="M2132">
            <v>13.598124710290669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30231.03990523519</v>
          </cell>
          <cell r="F2133">
            <v>121382.8806816643</v>
          </cell>
          <cell r="G2133">
            <v>218242.6158093721</v>
          </cell>
          <cell r="H2133">
            <v>241081.6781486875</v>
          </cell>
          <cell r="I2133">
            <v>149929.83737225851</v>
          </cell>
          <cell r="J2133">
            <v>83651.922564657827</v>
          </cell>
          <cell r="K2133">
            <v>30581.820320107341</v>
          </cell>
          <cell r="L2133">
            <v>138620.22183786539</v>
          </cell>
          <cell r="M2133">
            <v>242991.69565621691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30340.30561198467</v>
          </cell>
          <cell r="F2134">
            <v>121821.6014893687</v>
          </cell>
          <cell r="G2134">
            <v>219031.42207386109</v>
          </cell>
          <cell r="H2134">
            <v>241953.03288970329</v>
          </cell>
          <cell r="I2134">
            <v>150471.73701231941</v>
          </cell>
          <cell r="J2134">
            <v>83954.270299589611</v>
          </cell>
          <cell r="K2134">
            <v>30692.353871762749</v>
          </cell>
          <cell r="L2134">
            <v>139121.2445137761</v>
          </cell>
          <cell r="M2134">
            <v>243869.95387834089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1291.5568173697741</v>
          </cell>
          <cell r="F2135">
            <v>5185.82515017079</v>
          </cell>
          <cell r="G2135">
            <v>9323.9511168914323</v>
          </cell>
          <cell r="H2135">
            <v>10299.701430448051</v>
          </cell>
          <cell r="I2135">
            <v>6405.4330976470428</v>
          </cell>
          <cell r="J2135">
            <v>3573.850294701987</v>
          </cell>
          <cell r="K2135">
            <v>1306.543163775591</v>
          </cell>
          <cell r="L2135">
            <v>5922.2538523724879</v>
          </cell>
          <cell r="M2135">
            <v>10381.302861985911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30231.03990523519</v>
          </cell>
          <cell r="F2136">
            <v>121382.8806816643</v>
          </cell>
          <cell r="G2136">
            <v>218242.6158093721</v>
          </cell>
          <cell r="H2136">
            <v>241081.6781486875</v>
          </cell>
          <cell r="I2136">
            <v>149929.83737225851</v>
          </cell>
          <cell r="J2136">
            <v>83651.922564657827</v>
          </cell>
          <cell r="K2136">
            <v>30581.820320107341</v>
          </cell>
          <cell r="L2136">
            <v>138620.22183786539</v>
          </cell>
          <cell r="M2136">
            <v>242991.69565621691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258.31136347395483</v>
          </cell>
          <cell r="F2137">
            <v>1037.165030034158</v>
          </cell>
          <cell r="G2137">
            <v>1864.7902233782861</v>
          </cell>
          <cell r="H2137">
            <v>2059.9402860896112</v>
          </cell>
          <cell r="I2137">
            <v>1281.0866195294079</v>
          </cell>
          <cell r="J2137">
            <v>714.77005894039723</v>
          </cell>
          <cell r="K2137">
            <v>261.3086327551182</v>
          </cell>
          <cell r="L2137">
            <v>1184.4507704744969</v>
          </cell>
          <cell r="M2137">
            <v>2076.2605723971819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5488.5347974468523</v>
          </cell>
          <cell r="F2140">
            <v>2744.2673987234261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4222.7494369700589</v>
          </cell>
          <cell r="F2144">
            <v>6855.8234216221299</v>
          </cell>
          <cell r="G2144">
            <v>9131.2099691221283</v>
          </cell>
          <cell r="H2144">
            <v>7538.6278495005072</v>
          </cell>
          <cell r="I2144">
            <v>13703.060562349379</v>
          </cell>
          <cell r="J2144">
            <v>18478.09158025957</v>
          </cell>
          <cell r="K2144">
            <v>18532.977758720579</v>
          </cell>
          <cell r="L2144">
            <v>18526.337684716531</v>
          </cell>
          <cell r="M2144">
            <v>18507.675295292149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7569.6326096399207</v>
          </cell>
          <cell r="I2145">
            <v>13759.418312644701</v>
          </cell>
          <cell r="J2145">
            <v>18554.08800941319</v>
          </cell>
          <cell r="K2145">
            <v>18609.199922959171</v>
          </cell>
          <cell r="L2145">
            <v>18602.532539754298</v>
          </cell>
          <cell r="M2145">
            <v>18583.79339592324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666.16726117401004</v>
          </cell>
          <cell r="J2146">
            <v>898.30294507824851</v>
          </cell>
          <cell r="K2146">
            <v>900.97120849395151</v>
          </cell>
          <cell r="L2146">
            <v>900.64840470182412</v>
          </cell>
          <cell r="M2146">
            <v>899.74114221157731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4222.7494369700589</v>
          </cell>
          <cell r="F2147">
            <v>6855.8234216221299</v>
          </cell>
          <cell r="G2147">
            <v>9131.2099691221283</v>
          </cell>
          <cell r="H2147">
            <v>7538.6278495005072</v>
          </cell>
          <cell r="I2147">
            <v>13703.060562349379</v>
          </cell>
          <cell r="J2147">
            <v>18478.09158025957</v>
          </cell>
          <cell r="K2147">
            <v>18532.977758720579</v>
          </cell>
          <cell r="L2147">
            <v>18526.337684716531</v>
          </cell>
          <cell r="M2147">
            <v>18507.675295292149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41.057359620515861</v>
          </cell>
          <cell r="F2148">
            <v>66.658467881595797</v>
          </cell>
          <cell r="G2148">
            <v>88.781817881595771</v>
          </cell>
          <cell r="H2148">
            <v>73.297305294122566</v>
          </cell>
          <cell r="I2148">
            <v>133.23345223480189</v>
          </cell>
          <cell r="J2148">
            <v>179.66058901564961</v>
          </cell>
          <cell r="K2148">
            <v>180.19424169879031</v>
          </cell>
          <cell r="L2148">
            <v>180.12968094036481</v>
          </cell>
          <cell r="M2148">
            <v>179.94822844231541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6.2045804195804193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0.62045804195804199</v>
          </cell>
          <cell r="F2153">
            <v>0.31022902097902089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  <cell r="L2154">
            <v>1461.4820825807949</v>
          </cell>
          <cell r="M2154">
            <v>1461.4820825807849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  <cell r="L2155">
            <v>1462.9914911395099</v>
          </cell>
          <cell r="M2155">
            <v>1462.991491139499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  <cell r="L2156">
            <v>27.543951801371929</v>
          </cell>
          <cell r="M2156">
            <v>27.54395180137173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  <cell r="L2157">
            <v>1461.4820825807949</v>
          </cell>
          <cell r="M2157">
            <v>1461.4820825807849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  <cell r="L2158">
            <v>2.7543951801371942</v>
          </cell>
          <cell r="M2158">
            <v>2.7543951801371742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3.2976426076833528E-4</v>
          </cell>
          <cell r="I2159">
            <v>1.9558968813977772E-3</v>
          </cell>
          <cell r="J2159">
            <v>1.151544580556782E-2</v>
          </cell>
          <cell r="K2159">
            <v>6.7459867837501505E-2</v>
          </cell>
          <cell r="L2159">
            <v>6.8817957973417346E-2</v>
          </cell>
          <cell r="M2159">
            <v>0.81127509217524352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8.0517440337601851</v>
          </cell>
          <cell r="I2160">
            <v>47.756482187462368</v>
          </cell>
          <cell r="J2160">
            <v>281.16880175261417</v>
          </cell>
          <cell r="K2160">
            <v>1647.1451063656621</v>
          </cell>
          <cell r="L2160">
            <v>1680.305140517607</v>
          </cell>
          <cell r="M2160">
            <v>19808.633500612199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8.0796420902211867</v>
          </cell>
          <cell r="I2161">
            <v>47.921951063628633</v>
          </cell>
          <cell r="J2161">
            <v>282.1430084677653</v>
          </cell>
          <cell r="K2161">
            <v>1652.8522111847151</v>
          </cell>
          <cell r="L2161">
            <v>1686.127139762159</v>
          </cell>
          <cell r="M2161">
            <v>19877.267373410221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0.32976426076833532</v>
          </cell>
          <cell r="I2162">
            <v>1.9558968813977771</v>
          </cell>
          <cell r="J2162">
            <v>11.51544580556782</v>
          </cell>
          <cell r="K2162">
            <v>67.45986783750152</v>
          </cell>
          <cell r="L2162">
            <v>68.81795797341735</v>
          </cell>
          <cell r="M2162">
            <v>811.27509217524357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8.0517440337601851</v>
          </cell>
          <cell r="I2163">
            <v>47.756482187462368</v>
          </cell>
          <cell r="J2163">
            <v>281.16880175261417</v>
          </cell>
          <cell r="K2163">
            <v>1647.1451063656621</v>
          </cell>
          <cell r="L2163">
            <v>1680.305140517607</v>
          </cell>
          <cell r="M2163">
            <v>19808.633500612199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6.595285215366703E-2</v>
          </cell>
          <cell r="I2164">
            <v>0.39117937627955518</v>
          </cell>
          <cell r="J2164">
            <v>2.3030891611135629</v>
          </cell>
          <cell r="K2164">
            <v>13.491973567500301</v>
          </cell>
          <cell r="L2164">
            <v>13.76359159468347</v>
          </cell>
          <cell r="M2164">
            <v>162.2550184350487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16.711566329572641</v>
          </cell>
          <cell r="I2172">
            <v>15.76734659624114</v>
          </cell>
          <cell r="J2172">
            <v>15.68478996905502</v>
          </cell>
          <cell r="K2172">
            <v>15.238267877584409</v>
          </cell>
          <cell r="L2172">
            <v>14.14771362585431</v>
          </cell>
          <cell r="M2172">
            <v>8.0733827647532124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408040.74454706541</v>
          </cell>
          <cell r="I2173">
            <v>384986.04605822108</v>
          </cell>
          <cell r="J2173">
            <v>382970.28841109353</v>
          </cell>
          <cell r="K2173">
            <v>372067.70734435268</v>
          </cell>
          <cell r="L2173">
            <v>345440.00769794278</v>
          </cell>
          <cell r="M2173">
            <v>197125.09583939091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409454.54305854731</v>
          </cell>
          <cell r="I2174">
            <v>386319.96358026308</v>
          </cell>
          <cell r="J2174">
            <v>384297.22164247558</v>
          </cell>
          <cell r="K2174">
            <v>373356.86480679642</v>
          </cell>
          <cell r="L2174">
            <v>346636.90427068999</v>
          </cell>
          <cell r="M2174">
            <v>197808.10402128901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3.342313265914528</v>
          </cell>
          <cell r="I2175">
            <v>3.1534693192482268</v>
          </cell>
          <cell r="J2175">
            <v>3.1369579938110048</v>
          </cell>
          <cell r="K2175">
            <v>3.0476535755168821</v>
          </cell>
          <cell r="L2175">
            <v>2.8295427251708611</v>
          </cell>
          <cell r="M2175">
            <v>1.6146765529506419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16711.566329572641</v>
          </cell>
          <cell r="I2176">
            <v>15767.346596241139</v>
          </cell>
          <cell r="J2176">
            <v>15684.789969055029</v>
          </cell>
          <cell r="K2176">
            <v>15238.267877584411</v>
          </cell>
          <cell r="L2176">
            <v>14147.713625854311</v>
          </cell>
          <cell r="M2176">
            <v>8073.3827647532135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408040.74454706541</v>
          </cell>
          <cell r="I2177">
            <v>384986.04605822108</v>
          </cell>
          <cell r="J2177">
            <v>382970.28841109353</v>
          </cell>
          <cell r="K2177">
            <v>372067.70734435268</v>
          </cell>
          <cell r="L2177">
            <v>345440.00769794278</v>
          </cell>
          <cell r="M2177">
            <v>197125.09583939091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2467.0986079721401</v>
          </cell>
          <cell r="G2178">
            <v>3124.2024155685081</v>
          </cell>
          <cell r="H2178">
            <v>3342.3132659145281</v>
          </cell>
          <cell r="I2178">
            <v>3153.4693192482268</v>
          </cell>
          <cell r="J2178">
            <v>3136.9579938110051</v>
          </cell>
          <cell r="K2178">
            <v>3047.653575516882</v>
          </cell>
          <cell r="L2178">
            <v>2829.542725170862</v>
          </cell>
          <cell r="M2178">
            <v>1614.676552950642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2.5665066618911232E-3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52.793042035100399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53.010168498696402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3.1367208610315181E-2</v>
          </cell>
          <cell r="H2195">
            <v>3.1367208610315181E-2</v>
          </cell>
          <cell r="I2195">
            <v>3.1367208610315181E-2</v>
          </cell>
          <cell r="J2195">
            <v>5.1330133237822463E-4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2.5665066618911232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52.793042035100399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0.51330133237822451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2.7509124999999999E-2</v>
          </cell>
          <cell r="I2199">
            <v>2.7509124999999999E-2</v>
          </cell>
          <cell r="J2199">
            <v>2.7509124999999999E-2</v>
          </cell>
          <cell r="K2199">
            <v>2.7509124999999999E-2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1459.6341725</v>
          </cell>
          <cell r="I2200">
            <v>1459.6341725</v>
          </cell>
          <cell r="J2200">
            <v>1459.6341725</v>
          </cell>
          <cell r="K2200">
            <v>1459.6341725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1461.1416725500001</v>
          </cell>
          <cell r="I2201">
            <v>1461.1416725500001</v>
          </cell>
          <cell r="J2201">
            <v>1461.1416725500001</v>
          </cell>
          <cell r="K2201">
            <v>1461.1416725500001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27.50912499999999</v>
          </cell>
          <cell r="I2202">
            <v>27.50912499999999</v>
          </cell>
          <cell r="J2202">
            <v>27.50912499999999</v>
          </cell>
          <cell r="K2202">
            <v>27.50912499999999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1459.6341725</v>
          </cell>
          <cell r="I2203">
            <v>1459.6341725</v>
          </cell>
          <cell r="J2203">
            <v>1459.6341725</v>
          </cell>
          <cell r="K2203">
            <v>1459.6341725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2.7509125000000001</v>
          </cell>
          <cell r="I2204">
            <v>2.7509125000000001</v>
          </cell>
          <cell r="J2204">
            <v>2.7509125000000001</v>
          </cell>
          <cell r="K2204">
            <v>2.7509125000000001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1.9264529032262401</v>
          </cell>
          <cell r="J2222">
            <v>1.9245187435372719</v>
          </cell>
          <cell r="K2222">
            <v>1.9685147522213591</v>
          </cell>
          <cell r="L2222">
            <v>2.1061942000502838</v>
          </cell>
          <cell r="M2222">
            <v>2.140280996094992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46746.362575862193</v>
          </cell>
          <cell r="J2223">
            <v>45258.878693930943</v>
          </cell>
          <cell r="K2223">
            <v>44514.008252633619</v>
          </cell>
          <cell r="L2223">
            <v>47087.934928394483</v>
          </cell>
          <cell r="M2223">
            <v>46696.712946947293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46908.331542712069</v>
          </cell>
          <cell r="J2224">
            <v>45415.693757583082</v>
          </cell>
          <cell r="K2224">
            <v>44668.242454606559</v>
          </cell>
          <cell r="L2224">
            <v>47251.087390985958</v>
          </cell>
          <cell r="M2224">
            <v>46858.509885458363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1914.5267949158581</v>
          </cell>
          <cell r="J2225">
            <v>1853.605953335056</v>
          </cell>
          <cell r="K2225">
            <v>1823.099314101036</v>
          </cell>
          <cell r="L2225">
            <v>1928.5161062823679</v>
          </cell>
          <cell r="M2225">
            <v>1912.4933630149069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46746.362575862193</v>
          </cell>
          <cell r="J2226">
            <v>45258.878693930943</v>
          </cell>
          <cell r="K2226">
            <v>44514.008252633619</v>
          </cell>
          <cell r="L2226">
            <v>47087.934928394483</v>
          </cell>
          <cell r="M2226">
            <v>46696.712946947293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382.90535898317142</v>
          </cell>
          <cell r="J2227">
            <v>370.72119066701111</v>
          </cell>
          <cell r="K2227">
            <v>364.619862820207</v>
          </cell>
          <cell r="L2227">
            <v>385.70322125647351</v>
          </cell>
          <cell r="M2227">
            <v>382.49867260298112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I2267">
            <v>7.4234108101435704E-3</v>
          </cell>
          <cell r="J2267">
            <v>4.4188120893259568E-2</v>
          </cell>
          <cell r="K2267">
            <v>0.24811852830723169</v>
          </cell>
          <cell r="L2267">
            <v>0.24069511749708811</v>
          </cell>
          <cell r="M2267">
            <v>0.46362234385524698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I2268">
            <v>181.25494728100551</v>
          </cell>
          <cell r="J2268">
            <v>1078.9266184770879</v>
          </cell>
          <cell r="K2268">
            <v>6058.227399501573</v>
          </cell>
          <cell r="L2268">
            <v>5876.9724522205679</v>
          </cell>
          <cell r="M2268">
            <v>11320.112229132281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I2269">
            <v>181.88296783554361</v>
          </cell>
          <cell r="J2269">
            <v>1082.6649335046579</v>
          </cell>
          <cell r="K2269">
            <v>6079.2182269963641</v>
          </cell>
          <cell r="L2269">
            <v>5897.33525916082</v>
          </cell>
          <cell r="M2269">
            <v>11359.33467942244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I2270">
            <v>7.4234108101435714</v>
          </cell>
          <cell r="J2270">
            <v>44.188120893259573</v>
          </cell>
          <cell r="K2270">
            <v>248.11852830723171</v>
          </cell>
          <cell r="L2270">
            <v>240.69511749708809</v>
          </cell>
          <cell r="M2270">
            <v>463.62234385524698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I2271">
            <v>181.25494728100551</v>
          </cell>
          <cell r="J2271">
            <v>1078.9266184770879</v>
          </cell>
          <cell r="K2271">
            <v>6058.227399501573</v>
          </cell>
          <cell r="L2271">
            <v>5876.9724522205679</v>
          </cell>
          <cell r="M2271">
            <v>11320.112229132281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I2272">
            <v>1.4846821620287141</v>
          </cell>
          <cell r="J2272">
            <v>8.837624178651911</v>
          </cell>
          <cell r="K2272">
            <v>49.623705661446323</v>
          </cell>
          <cell r="L2272">
            <v>48.139023499417597</v>
          </cell>
          <cell r="M2272">
            <v>92.724468771049359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3.3918757488061919</v>
          </cell>
          <cell r="G2279">
            <v>5.5545170668197246</v>
          </cell>
          <cell r="H2279">
            <v>5.9696554603723548</v>
          </cell>
          <cell r="I2279">
            <v>5.5939765637136354</v>
          </cell>
          <cell r="J2279">
            <v>5.462762836350068</v>
          </cell>
          <cell r="K2279">
            <v>3.8648266878573652</v>
          </cell>
          <cell r="L2279">
            <v>3.4496882943047349</v>
          </cell>
          <cell r="M2279">
            <v>0.70046354722752036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82818.299533351179</v>
          </cell>
          <cell r="G2280">
            <v>135622.79171484831</v>
          </cell>
          <cell r="H2280">
            <v>145759.08749075831</v>
          </cell>
          <cell r="I2280">
            <v>136586.26109734131</v>
          </cell>
          <cell r="J2280">
            <v>133382.45925421419</v>
          </cell>
          <cell r="K2280">
            <v>94366.184961850668</v>
          </cell>
          <cell r="L2280">
            <v>84229.889185940643</v>
          </cell>
          <cell r="M2280">
            <v>17102.984944805288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83105.252221700168</v>
          </cell>
          <cell r="G2281">
            <v>136092.70385870119</v>
          </cell>
          <cell r="H2281">
            <v>146264.12034270581</v>
          </cell>
          <cell r="I2281">
            <v>137059.51151463139</v>
          </cell>
          <cell r="J2281">
            <v>133844.60899016939</v>
          </cell>
          <cell r="K2281">
            <v>94693.149299643395</v>
          </cell>
          <cell r="L2281">
            <v>84521.73281563881</v>
          </cell>
          <cell r="M2281">
            <v>17162.24416090074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3391.875748806192</v>
          </cell>
          <cell r="G2282">
            <v>5554.5170668197261</v>
          </cell>
          <cell r="H2282">
            <v>5969.6554603723553</v>
          </cell>
          <cell r="I2282">
            <v>5593.9765637136352</v>
          </cell>
          <cell r="J2282">
            <v>5462.7628363500671</v>
          </cell>
          <cell r="K2282">
            <v>3864.826687857365</v>
          </cell>
          <cell r="L2282">
            <v>3449.6882943047358</v>
          </cell>
          <cell r="M2282">
            <v>700.46354722752039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82818.299533351179</v>
          </cell>
          <cell r="G2283">
            <v>135622.79171484831</v>
          </cell>
          <cell r="H2283">
            <v>145759.08749075831</v>
          </cell>
          <cell r="I2283">
            <v>136586.26109734131</v>
          </cell>
          <cell r="J2283">
            <v>133382.45925421419</v>
          </cell>
          <cell r="K2283">
            <v>94366.184961850668</v>
          </cell>
          <cell r="L2283">
            <v>84229.889185940643</v>
          </cell>
          <cell r="M2283">
            <v>17102.984944805288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678.37514976123828</v>
          </cell>
          <cell r="G2284">
            <v>1110.903413363945</v>
          </cell>
          <cell r="H2284">
            <v>1193.9310920744711</v>
          </cell>
          <cell r="I2284">
            <v>1118.795312742727</v>
          </cell>
          <cell r="J2284">
            <v>1092.552567270013</v>
          </cell>
          <cell r="K2284">
            <v>772.9653375714729</v>
          </cell>
          <cell r="L2284">
            <v>689.93765886094707</v>
          </cell>
          <cell r="M2284">
            <v>140.09270944550411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5.8435446495619527E-2</v>
          </cell>
          <cell r="H2303">
            <v>5.8435446495619527E-2</v>
          </cell>
          <cell r="I2303">
            <v>5.8435446495619527E-2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1202.0171344148939</v>
          </cell>
          <cell r="H2304">
            <v>1202.0171344148939</v>
          </cell>
          <cell r="I2304">
            <v>1202.0171344148939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1206.960773188423</v>
          </cell>
          <cell r="H2305">
            <v>1206.960773188423</v>
          </cell>
          <cell r="I2305">
            <v>1206.960773188423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58.435446495619523</v>
          </cell>
          <cell r="H2306">
            <v>58.435446495619523</v>
          </cell>
          <cell r="I2306">
            <v>58.435446495619523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1202.0171344148939</v>
          </cell>
          <cell r="H2307">
            <v>1202.0171344148939</v>
          </cell>
          <cell r="I2307">
            <v>1202.0171344148939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11.687089299123899</v>
          </cell>
          <cell r="H2308">
            <v>11.687089299123899</v>
          </cell>
          <cell r="I2308">
            <v>11.687089299123899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3.0445156088350309</v>
          </cell>
          <cell r="G2342">
            <v>3.0445156088350318</v>
          </cell>
          <cell r="H2342">
            <v>3.0445156088350309</v>
          </cell>
          <cell r="I2342">
            <v>3.0445156088350309</v>
          </cell>
          <cell r="J2342">
            <v>11.706878201574559</v>
          </cell>
          <cell r="K2342">
            <v>11.706878201574559</v>
          </cell>
          <cell r="L2342">
            <v>9.1969850526342807</v>
          </cell>
          <cell r="M2342">
            <v>5.853439100787301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28698.711225464031</v>
          </cell>
          <cell r="G2343">
            <v>28698.711225464031</v>
          </cell>
          <cell r="H2343">
            <v>28698.711225464031</v>
          </cell>
          <cell r="I2343">
            <v>28698.711225464031</v>
          </cell>
          <cell r="J2343">
            <v>110353.2909746605</v>
          </cell>
          <cell r="K2343">
            <v>110353.2909746605</v>
          </cell>
          <cell r="L2343">
            <v>86694.12546433165</v>
          </cell>
          <cell r="M2343">
            <v>55176.645487330468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28906.790028620599</v>
          </cell>
          <cell r="G2344">
            <v>28906.790028620591</v>
          </cell>
          <cell r="H2344">
            <v>28906.790028620599</v>
          </cell>
          <cell r="I2344">
            <v>28906.790028620599</v>
          </cell>
          <cell r="J2344">
            <v>111153.4028866554</v>
          </cell>
          <cell r="K2344">
            <v>111153.4028866555</v>
          </cell>
          <cell r="L2344">
            <v>87322.6975882017</v>
          </cell>
          <cell r="M2344">
            <v>55576.701443327918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3044.5156088350318</v>
          </cell>
          <cell r="G2345">
            <v>3044.5156088350318</v>
          </cell>
          <cell r="H2345">
            <v>3044.5156088350318</v>
          </cell>
          <cell r="I2345">
            <v>3044.5156088350318</v>
          </cell>
          <cell r="J2345">
            <v>11706.87820157456</v>
          </cell>
          <cell r="K2345">
            <v>11706.87820157456</v>
          </cell>
          <cell r="L2345">
            <v>9196.985052634278</v>
          </cell>
          <cell r="M2345">
            <v>5853.439100787301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28698.711225464031</v>
          </cell>
          <cell r="G2346">
            <v>28698.711225464031</v>
          </cell>
          <cell r="H2346">
            <v>28698.711225464031</v>
          </cell>
          <cell r="I2346">
            <v>28698.711225464031</v>
          </cell>
          <cell r="J2346">
            <v>110353.2909746605</v>
          </cell>
          <cell r="K2346">
            <v>110353.2909746605</v>
          </cell>
          <cell r="L2346">
            <v>86694.12546433165</v>
          </cell>
          <cell r="M2346">
            <v>55176.645487330468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442.83863401236817</v>
          </cell>
          <cell r="G2347">
            <v>442.83863401236817</v>
          </cell>
          <cell r="H2347">
            <v>442.83863401236817</v>
          </cell>
          <cell r="I2347">
            <v>442.83863401236817</v>
          </cell>
          <cell r="J2347">
            <v>1702.818647501754</v>
          </cell>
          <cell r="K2347">
            <v>1702.818647501754</v>
          </cell>
          <cell r="L2347">
            <v>1337.743280383168</v>
          </cell>
          <cell r="M2347">
            <v>851.40932375088016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71578.673232859306</v>
          </cell>
          <cell r="F2359">
            <v>104546.54962012279</v>
          </cell>
          <cell r="G2359">
            <v>93383.250934779644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10794.11406809525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71652.599190137116</v>
          </cell>
          <cell r="F2360">
            <v>104654.5245714832</v>
          </cell>
          <cell r="G2360">
            <v>93479.696508681373</v>
          </cell>
          <cell r="H2360">
            <v>0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10805.26215424172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1349.0138189381701</v>
          </cell>
          <cell r="F2361">
            <v>1970.3458277444929</v>
          </cell>
          <cell r="G2361">
            <v>1759.9557281338041</v>
          </cell>
          <cell r="H2361">
            <v>0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203.43222895015549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71578.673232859306</v>
          </cell>
          <cell r="F2362">
            <v>104546.54962012279</v>
          </cell>
          <cell r="G2362">
            <v>93383.250934779644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10794.11406809525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134.90138189381699</v>
          </cell>
          <cell r="F2363">
            <v>197.03458277444929</v>
          </cell>
          <cell r="G2363">
            <v>175.99557281338039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20.34322289501555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41190.90520602405</v>
          </cell>
          <cell r="F2364">
            <v>40673.578717595628</v>
          </cell>
          <cell r="G2364">
            <v>38643.953575904881</v>
          </cell>
          <cell r="H2364">
            <v>40329.00525412165</v>
          </cell>
          <cell r="I2364">
            <v>38598.320999373711</v>
          </cell>
          <cell r="J2364">
            <v>35734.732128766736</v>
          </cell>
          <cell r="K2364">
            <v>33361.499430108634</v>
          </cell>
          <cell r="L2364">
            <v>33361.499430108634</v>
          </cell>
          <cell r="M2364">
            <v>29078.882396052009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41190.90520602405</v>
          </cell>
          <cell r="F2365">
            <v>40673.578717595628</v>
          </cell>
          <cell r="G2365">
            <v>38643.953575904881</v>
          </cell>
          <cell r="H2365">
            <v>40329.00525412165</v>
          </cell>
          <cell r="I2365">
            <v>38598.320999373711</v>
          </cell>
          <cell r="J2365">
            <v>35734.732128766736</v>
          </cell>
          <cell r="K2365">
            <v>33361.499430108634</v>
          </cell>
          <cell r="L2365">
            <v>33361.499430108634</v>
          </cell>
          <cell r="M2365">
            <v>29078.882396052009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41190.90520602405</v>
          </cell>
          <cell r="F2366">
            <v>40673.578717595628</v>
          </cell>
          <cell r="G2366">
            <v>38643.953575904881</v>
          </cell>
          <cell r="H2366">
            <v>40329.00525412165</v>
          </cell>
          <cell r="I2366">
            <v>38598.320999373711</v>
          </cell>
          <cell r="J2366">
            <v>35734.732128766736</v>
          </cell>
          <cell r="K2366">
            <v>33361.499430108634</v>
          </cell>
          <cell r="L2366">
            <v>33361.499430108634</v>
          </cell>
          <cell r="M2366">
            <v>29078.882396052009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48573.718899122148</v>
          </cell>
          <cell r="F2367">
            <v>41045.079487182767</v>
          </cell>
          <cell r="G2367">
            <v>36438.45754235865</v>
          </cell>
          <cell r="H2367">
            <v>22694.884304386131</v>
          </cell>
          <cell r="I2367">
            <v>13426.733734079209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48573.718899122148</v>
          </cell>
          <cell r="F2368">
            <v>41045.079487182767</v>
          </cell>
          <cell r="G2368">
            <v>36438.45754235865</v>
          </cell>
          <cell r="H2368">
            <v>22694.884304386131</v>
          </cell>
          <cell r="I2368">
            <v>13426.733734079209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48573.718899122148</v>
          </cell>
          <cell r="F2369">
            <v>41045.079487182767</v>
          </cell>
          <cell r="G2369">
            <v>36438.45754235865</v>
          </cell>
          <cell r="H2369">
            <v>22694.884304386131</v>
          </cell>
          <cell r="I2369">
            <v>13426.733734079209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1967.1468669736639</v>
          </cell>
          <cell r="E2">
            <v>1967.1468669736639</v>
          </cell>
          <cell r="F2">
            <v>874.10223359999986</v>
          </cell>
          <cell r="G2">
            <v>582.73482239999998</v>
          </cell>
          <cell r="H2">
            <v>291.36741119999982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275.29982149670809</v>
          </cell>
          <cell r="E3">
            <v>182.96231265530179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900.50331152962781</v>
          </cell>
          <cell r="E4">
            <v>950.35082037103393</v>
          </cell>
          <cell r="F4">
            <v>691.55324551999968</v>
          </cell>
          <cell r="G4">
            <v>43.044013490127107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597.21612499999958</v>
          </cell>
          <cell r="E6">
            <v>307.6302839999999</v>
          </cell>
          <cell r="F6">
            <v>314.41538924274357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545.35815991999982</v>
          </cell>
          <cell r="E7">
            <v>984.02362544000027</v>
          </cell>
          <cell r="F7">
            <v>1691.907542837256</v>
          </cell>
          <cell r="G7">
            <v>42.192515157975564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91.282528800000009</v>
          </cell>
          <cell r="H8">
            <v>60.855019200000001</v>
          </cell>
          <cell r="I8">
            <v>30.4275096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41.492295200000001</v>
          </cell>
          <cell r="F9">
            <v>31.119221400000001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7.7107402000000391</v>
          </cell>
          <cell r="F10">
            <v>7.7107402000000373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1158.308338742487</v>
          </cell>
          <cell r="E11">
            <v>822.66616501074634</v>
          </cell>
          <cell r="F11">
            <v>735.34068325337148</v>
          </cell>
          <cell r="G11">
            <v>36.28783860630476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740.30233223487346</v>
          </cell>
          <cell r="E12">
            <v>784.47656189972588</v>
          </cell>
          <cell r="F12">
            <v>652.74958521617168</v>
          </cell>
          <cell r="G12">
            <v>1074.1843761693301</v>
          </cell>
          <cell r="H12">
            <v>827.93508591572572</v>
          </cell>
          <cell r="I12">
            <v>552.95366665941719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43.2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29.559587776386671</v>
          </cell>
          <cell r="K13">
            <v>29.559587776386671</v>
          </cell>
          <cell r="L13">
            <v>15.817092464298319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145.24741003699319</v>
          </cell>
          <cell r="F14">
            <v>267.28074571803552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363.4261504697829</v>
          </cell>
          <cell r="G15">
            <v>1002.06027243617</v>
          </cell>
          <cell r="H15">
            <v>1274.439299205445</v>
          </cell>
          <cell r="I15">
            <v>1356.5801727255939</v>
          </cell>
          <cell r="J15">
            <v>1219.7316753742659</v>
          </cell>
          <cell r="K15">
            <v>1139.9238626791609</v>
          </cell>
          <cell r="L15">
            <v>1187.2136450605651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97.564558972319901</v>
          </cell>
          <cell r="E16">
            <v>81.907111767323514</v>
          </cell>
          <cell r="F16">
            <v>109.0271822587199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92.604770050319914</v>
          </cell>
          <cell r="E17">
            <v>92.604770050319914</v>
          </cell>
          <cell r="F17">
            <v>103.1856530839199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165.41724557856199</v>
          </cell>
          <cell r="K17">
            <v>207.61562181760539</v>
          </cell>
          <cell r="L17">
            <v>131.91262722895169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0</v>
          </cell>
          <cell r="F18">
            <v>0</v>
          </cell>
          <cell r="G18">
            <v>16.439799824200001</v>
          </cell>
          <cell r="H18">
            <v>6.0043549680000083</v>
          </cell>
          <cell r="I18">
            <v>13.443483974399999</v>
          </cell>
          <cell r="J18">
            <v>13.640412223613341</v>
          </cell>
          <cell r="K18">
            <v>13.640412223613341</v>
          </cell>
          <cell r="L18">
            <v>27.38290753570169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2509.1256320000011</v>
          </cell>
          <cell r="F19">
            <v>2101.599200000001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561.98436799999934</v>
          </cell>
          <cell r="F20">
            <v>525.3907999999999</v>
          </cell>
          <cell r="G20">
            <v>691.74620711999967</v>
          </cell>
          <cell r="H20">
            <v>691.74620712000001</v>
          </cell>
          <cell r="I20">
            <v>691.74620711999978</v>
          </cell>
          <cell r="J20">
            <v>691.74620712000046</v>
          </cell>
          <cell r="K20">
            <v>691.74620712000001</v>
          </cell>
          <cell r="L20">
            <v>691.74620711999978</v>
          </cell>
        </row>
        <row r="21">
          <cell r="A21">
            <v>19</v>
          </cell>
          <cell r="B21" t="str">
            <v>ELC_CHP_BIO_EXS</v>
          </cell>
          <cell r="C21" t="str">
            <v>ELC_CEN</v>
          </cell>
          <cell r="D21">
            <v>53.306948335435223</v>
          </cell>
          <cell r="E21">
            <v>31.397926495999961</v>
          </cell>
          <cell r="F21">
            <v>41.653914829014987</v>
          </cell>
          <cell r="G21">
            <v>15.698963248</v>
          </cell>
          <cell r="H21">
            <v>7.8494816239999974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ELC_BIO_EXS</v>
          </cell>
          <cell r="C22" t="str">
            <v>ELC_CEN</v>
          </cell>
          <cell r="D22">
            <v>109.90295999999999</v>
          </cell>
          <cell r="E22">
            <v>87.92236800000002</v>
          </cell>
          <cell r="F22">
            <v>65.941776000000004</v>
          </cell>
          <cell r="G22">
            <v>43.961184000000003</v>
          </cell>
          <cell r="H22">
            <v>21.980592000000001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42.195091664564877</v>
          </cell>
          <cell r="E23">
            <v>16.201454010397189</v>
          </cell>
          <cell r="F23">
            <v>0</v>
          </cell>
          <cell r="G23">
            <v>12.77908490412536</v>
          </cell>
          <cell r="H23">
            <v>15.19023299924336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181.755</v>
          </cell>
          <cell r="E24">
            <v>435.86825149360249</v>
          </cell>
          <cell r="F24">
            <v>460.6700564933916</v>
          </cell>
          <cell r="G24">
            <v>383.73815705899528</v>
          </cell>
          <cell r="H24">
            <v>219.5191493865527</v>
          </cell>
          <cell r="I24">
            <v>140.134331297339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ELC_BIO_CRP_COM_NEW</v>
          </cell>
          <cell r="C25" t="str">
            <v>ELC_CEN</v>
          </cell>
          <cell r="D25">
            <v>0</v>
          </cell>
          <cell r="E25">
            <v>0</v>
          </cell>
          <cell r="F25">
            <v>82.444252677593752</v>
          </cell>
          <cell r="G25">
            <v>146.11321015200011</v>
          </cell>
          <cell r="H25">
            <v>55.252894595294151</v>
          </cell>
          <cell r="I25">
            <v>77.178646418823575</v>
          </cell>
          <cell r="J25">
            <v>68.327797373357583</v>
          </cell>
          <cell r="K25">
            <v>47.875354183706079</v>
          </cell>
          <cell r="L25">
            <v>0</v>
          </cell>
        </row>
        <row r="26">
          <cell r="A26">
            <v>24</v>
          </cell>
          <cell r="B26" t="str">
            <v>ELC_BIO_MUN_INC_NEW</v>
          </cell>
          <cell r="C26" t="str">
            <v>ELC_CEN</v>
          </cell>
          <cell r="D26">
            <v>137.54</v>
          </cell>
          <cell r="E26">
            <v>163.92</v>
          </cell>
          <cell r="F26">
            <v>186.24</v>
          </cell>
          <cell r="G26">
            <v>57.340728409629463</v>
          </cell>
          <cell r="H26">
            <v>63.050797436489191</v>
          </cell>
          <cell r="I26">
            <v>41.656346626154281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ELC_CHP_BIO_NEW</v>
          </cell>
          <cell r="C27" t="str">
            <v>ELC_CEN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7.9947910139088014</v>
          </cell>
          <cell r="K27">
            <v>60.912171056524869</v>
          </cell>
          <cell r="L27">
            <v>91.217748084667093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1.9186097999999989</v>
          </cell>
          <cell r="G28">
            <v>1.2790732</v>
          </cell>
          <cell r="H28">
            <v>0.63953659999999979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9.3053725714285722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63.972435914285697</v>
          </cell>
          <cell r="G30">
            <v>65.821348818847923</v>
          </cell>
          <cell r="H30">
            <v>32.355989850774797</v>
          </cell>
          <cell r="I30">
            <v>56.905455166124568</v>
          </cell>
          <cell r="J30">
            <v>0</v>
          </cell>
          <cell r="K30">
            <v>0</v>
          </cell>
          <cell r="L30">
            <v>11.31245436203077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550.07999999999993</v>
          </cell>
          <cell r="E31">
            <v>983.02</v>
          </cell>
          <cell r="F31">
            <v>1530.69</v>
          </cell>
          <cell r="G31">
            <v>2446.8360393699709</v>
          </cell>
          <cell r="H31">
            <v>2865.7143289656169</v>
          </cell>
          <cell r="I31">
            <v>2771.751048144276</v>
          </cell>
          <cell r="J31">
            <v>2678.8853476865852</v>
          </cell>
          <cell r="K31">
            <v>2493.0534977496982</v>
          </cell>
          <cell r="L31">
            <v>3283.3389786444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179.20998499727739</v>
          </cell>
          <cell r="I32">
            <v>345.15223877811422</v>
          </cell>
          <cell r="J32">
            <v>612.23599408864163</v>
          </cell>
          <cell r="K32">
            <v>713.53104030278189</v>
          </cell>
          <cell r="L32">
            <v>194.6680069446405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971.93318031035233</v>
          </cell>
          <cell r="H33">
            <v>1910.981286434087</v>
          </cell>
          <cell r="I33">
            <v>1924.5368695576681</v>
          </cell>
          <cell r="J33">
            <v>3084.4422778526591</v>
          </cell>
          <cell r="K33">
            <v>3967.065582148221</v>
          </cell>
          <cell r="L33">
            <v>3454.9235134093228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152.22582810666029</v>
          </cell>
          <cell r="I34">
            <v>336.57806519345837</v>
          </cell>
          <cell r="J34">
            <v>689.19513220111082</v>
          </cell>
          <cell r="K34">
            <v>635.90810013010719</v>
          </cell>
          <cell r="L34">
            <v>1923.5776469793509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361.68</v>
          </cell>
          <cell r="F35">
            <v>583.67999999999984</v>
          </cell>
          <cell r="G35">
            <v>1406.0947095720001</v>
          </cell>
          <cell r="H35">
            <v>2121.6343686022328</v>
          </cell>
          <cell r="I35">
            <v>2466.4820930678839</v>
          </cell>
          <cell r="J35">
            <v>2331.913512061592</v>
          </cell>
          <cell r="K35">
            <v>1847.2113672611711</v>
          </cell>
          <cell r="L35">
            <v>1534.2663692910021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2.5285758169736181</v>
          </cell>
          <cell r="I36">
            <v>321.94982248367472</v>
          </cell>
          <cell r="J36">
            <v>324.6050998286438</v>
          </cell>
          <cell r="K36">
            <v>956.80730503169968</v>
          </cell>
          <cell r="L36">
            <v>1154.4320149761379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1.0538249764026679</v>
          </cell>
          <cell r="E37">
            <v>12.42806438973553</v>
          </cell>
          <cell r="F37">
            <v>12.44306259140809</v>
          </cell>
          <cell r="G37">
            <v>10.05868158566332</v>
          </cell>
          <cell r="H37">
            <v>10.05868158566332</v>
          </cell>
          <cell r="I37">
            <v>7.2467753081535724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1.6861750235973321</v>
          </cell>
          <cell r="E38">
            <v>7.7019356102644716</v>
          </cell>
          <cell r="F38">
            <v>8.0169374085919092</v>
          </cell>
          <cell r="G38">
            <v>7.3284505743366859</v>
          </cell>
          <cell r="H38">
            <v>7.3271197551366862</v>
          </cell>
          <cell r="I38">
            <v>7.2953756175366857</v>
          </cell>
          <cell r="J38">
            <v>7.2940447983366852</v>
          </cell>
          <cell r="K38">
            <v>4.1233900998972004</v>
          </cell>
          <cell r="L38">
            <v>9.3939436800002191E-2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1.3308192000000311E-3</v>
          </cell>
          <cell r="I39">
            <v>3.307495680000077E-2</v>
          </cell>
          <cell r="J39">
            <v>3.4405776000000797E-2</v>
          </cell>
          <cell r="K39">
            <v>0.1154091456000027</v>
          </cell>
          <cell r="L39">
            <v>4.7045404800001092E-2</v>
          </cell>
        </row>
        <row r="40">
          <cell r="A40">
            <v>38</v>
          </cell>
          <cell r="B40" t="str">
            <v>ELC_MAR_TDL_NEW</v>
          </cell>
          <cell r="C40" t="str">
            <v>ELC_CEN</v>
          </cell>
          <cell r="D40">
            <v>1.72</v>
          </cell>
          <cell r="E40">
            <v>1.76</v>
          </cell>
          <cell r="F40">
            <v>1.85</v>
          </cell>
          <cell r="G40">
            <v>7.7945639040000012</v>
          </cell>
          <cell r="H40">
            <v>0.78814771200000078</v>
          </cell>
          <cell r="I40">
            <v>0.60422976000000062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ELC_BIO_CRP_GSF_CCS_NEW</v>
          </cell>
          <cell r="C41" t="str">
            <v>ELC_CEN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1.398457640469259E-7</v>
          </cell>
          <cell r="L41">
            <v>1.398457632915136E-7</v>
          </cell>
        </row>
        <row r="42">
          <cell r="A42">
            <v>40</v>
          </cell>
          <cell r="B42" t="str">
            <v>ELC_BIO_CRP_COM_CCS_NEW</v>
          </cell>
          <cell r="C42" t="str">
            <v>ELC_CEN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1.4578378582472011E-7</v>
          </cell>
          <cell r="K42">
            <v>5.1315893833011334E-7</v>
          </cell>
          <cell r="L42">
            <v>1.4578378578510451E-7</v>
          </cell>
        </row>
        <row r="43">
          <cell r="A43">
            <v>41</v>
          </cell>
          <cell r="B43" t="str">
            <v>IMP_ELC_AFR</v>
          </cell>
          <cell r="C43" t="str">
            <v>IMP_ELC</v>
          </cell>
          <cell r="D43">
            <v>25.08</v>
          </cell>
          <cell r="E43">
            <v>27.17</v>
          </cell>
          <cell r="F43">
            <v>29.260000000000009</v>
          </cell>
          <cell r="G43">
            <v>14.201764560000001</v>
          </cell>
          <cell r="H43">
            <v>24.427312560000001</v>
          </cell>
          <cell r="I43">
            <v>16.947730224000001</v>
          </cell>
          <cell r="J43">
            <v>7.8571944000000009</v>
          </cell>
          <cell r="K43">
            <v>12.262660398304741</v>
          </cell>
          <cell r="L43">
            <v>54.365209991999997</v>
          </cell>
        </row>
        <row r="44">
          <cell r="A44">
            <v>42</v>
          </cell>
          <cell r="B44" t="str">
            <v>IMP_ELC_OEE</v>
          </cell>
          <cell r="C44" t="str">
            <v>IMP_ELC</v>
          </cell>
          <cell r="D44">
            <v>175.75</v>
          </cell>
          <cell r="E44">
            <v>190.47499999999999</v>
          </cell>
          <cell r="F44">
            <v>205.2</v>
          </cell>
          <cell r="G44">
            <v>53.561089296000013</v>
          </cell>
          <cell r="H44">
            <v>69.856749648000005</v>
          </cell>
          <cell r="I44">
            <v>48.121268054399998</v>
          </cell>
          <cell r="J44">
            <v>14.6343817152</v>
          </cell>
          <cell r="K44">
            <v>0</v>
          </cell>
          <cell r="L44">
            <v>100.54993642964681</v>
          </cell>
        </row>
        <row r="45">
          <cell r="A45">
            <v>43</v>
          </cell>
          <cell r="B45" t="str">
            <v>IMP_ELC_RUS</v>
          </cell>
          <cell r="C45" t="str">
            <v>IMP_ELC</v>
          </cell>
          <cell r="D45">
            <v>116.85</v>
          </cell>
          <cell r="E45">
            <v>126.825</v>
          </cell>
          <cell r="F45">
            <v>136.80000000000001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IMP_ELC_MEA</v>
          </cell>
          <cell r="C46" t="str">
            <v>IMP_ELC</v>
          </cell>
          <cell r="D46">
            <v>37.524999999999999</v>
          </cell>
          <cell r="E46">
            <v>46.8825</v>
          </cell>
          <cell r="F46">
            <v>56.239999999999988</v>
          </cell>
          <cell r="G46">
            <v>57.587775611900703</v>
          </cell>
          <cell r="H46">
            <v>45.546656400000003</v>
          </cell>
          <cell r="I46">
            <v>22.785863760000002</v>
          </cell>
          <cell r="J46">
            <v>3.2914678263755479</v>
          </cell>
          <cell r="K46">
            <v>0</v>
          </cell>
          <cell r="L46">
            <v>45.182967480000002</v>
          </cell>
        </row>
        <row r="47">
          <cell r="A47">
            <v>45</v>
          </cell>
          <cell r="B47" t="str">
            <v>IMP_ELC_CAC</v>
          </cell>
          <cell r="C47" t="str">
            <v>IMP_ELC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4.7619360000000004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issions"/>
      <sheetName val="Primary energy supply"/>
      <sheetName val="Final consumption"/>
      <sheetName val="Electricity capacity"/>
      <sheetName val="Electricity generation"/>
      <sheetName val="Transport fuels"/>
      <sheetName val="Transport shares"/>
      <sheetName val="Upstream"/>
      <sheetName val="Imports"/>
      <sheetName val="Industrial consumption"/>
      <sheetName val="Heat"/>
      <sheetName val="Hydrogen capacity"/>
      <sheetName val="Hydrogen generation"/>
      <sheetName val="Demand"/>
      <sheetName val="Biorefineri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6">
          <cell r="AV66">
            <v>2010</v>
          </cell>
          <cell r="AW66">
            <v>2015</v>
          </cell>
          <cell r="AX66">
            <v>2020</v>
          </cell>
          <cell r="AY66">
            <v>2025</v>
          </cell>
          <cell r="AZ66">
            <v>2030</v>
          </cell>
          <cell r="BA66">
            <v>2035</v>
          </cell>
          <cell r="BB66">
            <v>2040</v>
          </cell>
          <cell r="BC66">
            <v>2045</v>
          </cell>
          <cell r="BD66">
            <v>2050</v>
          </cell>
        </row>
        <row r="79">
          <cell r="AU79" t="str">
            <v>Inland production</v>
          </cell>
          <cell r="AV79">
            <v>322.41202729599087</v>
          </cell>
          <cell r="AW79">
            <v>264.83121978959338</v>
          </cell>
          <cell r="AX79">
            <v>218.75592834802387</v>
          </cell>
          <cell r="AY79">
            <v>185.94253625248791</v>
          </cell>
          <cell r="AZ79">
            <v>158.05115154961612</v>
          </cell>
          <cell r="BA79">
            <v>134.34347455217514</v>
          </cell>
          <cell r="BB79">
            <v>114.19195336934887</v>
          </cell>
          <cell r="BC79">
            <v>97.063178845607041</v>
          </cell>
          <cell r="BD79">
            <v>82.503696332101228</v>
          </cell>
        </row>
        <row r="80">
          <cell r="AU80" t="str">
            <v>Africa (pipeline)</v>
          </cell>
          <cell r="AV80">
            <v>46.901103212965594</v>
          </cell>
          <cell r="AW80">
            <v>51.216792721069091</v>
          </cell>
          <cell r="AX80">
            <v>40.4</v>
          </cell>
          <cell r="AY80">
            <v>59.699999999999996</v>
          </cell>
          <cell r="AZ80">
            <v>78.999999999999986</v>
          </cell>
          <cell r="BA80">
            <v>78.999999999999986</v>
          </cell>
          <cell r="BB80">
            <v>78.999999999999986</v>
          </cell>
          <cell r="BC80">
            <v>78.999999999999986</v>
          </cell>
          <cell r="BD80">
            <v>78.999999999999986</v>
          </cell>
        </row>
        <row r="81">
          <cell r="AU81" t="str">
            <v>Russia (pipeline)</v>
          </cell>
          <cell r="AV81">
            <v>381.89398038100649</v>
          </cell>
          <cell r="AW81">
            <v>415.33353824282057</v>
          </cell>
          <cell r="AX81">
            <v>386.2312081319306</v>
          </cell>
          <cell r="AY81">
            <v>193.1156040659653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</row>
        <row r="82">
          <cell r="AU82" t="str">
            <v>Central Asia (pipeline)</v>
          </cell>
          <cell r="AV82">
            <v>0.71794142735285749</v>
          </cell>
          <cell r="AW82">
            <v>0.78399203866932043</v>
          </cell>
          <cell r="AX82">
            <v>8.08</v>
          </cell>
          <cell r="AY82">
            <v>14.040000000000001</v>
          </cell>
          <cell r="AZ82">
            <v>20</v>
          </cell>
          <cell r="BA82">
            <v>20</v>
          </cell>
          <cell r="BB82">
            <v>20</v>
          </cell>
          <cell r="BC82">
            <v>20</v>
          </cell>
          <cell r="BD82">
            <v>20</v>
          </cell>
        </row>
        <row r="83">
          <cell r="AU83" t="str">
            <v>Middle East Asia (pipeline)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11</v>
          </cell>
          <cell r="BA83">
            <v>13.25</v>
          </cell>
          <cell r="BB83">
            <v>15.499999999999998</v>
          </cell>
          <cell r="BC83">
            <v>17.75</v>
          </cell>
          <cell r="BD83">
            <v>20</v>
          </cell>
        </row>
        <row r="84">
          <cell r="AU84" t="str">
            <v>Africa (LNG)</v>
          </cell>
          <cell r="AV84">
            <v>45.647290304236563</v>
          </cell>
          <cell r="AW84">
            <v>15.634754051748647</v>
          </cell>
          <cell r="AX84">
            <v>29.02436167187944</v>
          </cell>
          <cell r="AY84">
            <v>57.473983508672156</v>
          </cell>
          <cell r="AZ84">
            <v>57.473983508672156</v>
          </cell>
          <cell r="BA84">
            <v>57.473983508672156</v>
          </cell>
          <cell r="BB84">
            <v>57.473983508672156</v>
          </cell>
          <cell r="BC84">
            <v>57.473983508672156</v>
          </cell>
          <cell r="BD84">
            <v>57.473983508672156</v>
          </cell>
        </row>
        <row r="85">
          <cell r="AU85" t="str">
            <v>Latin America (LNG)</v>
          </cell>
          <cell r="AV85">
            <v>6.017785044071652</v>
          </cell>
          <cell r="AW85">
            <v>2.8683195905601364</v>
          </cell>
          <cell r="AX85">
            <v>5.2263264145578612</v>
          </cell>
          <cell r="AY85">
            <v>10.349161216946261</v>
          </cell>
          <cell r="AZ85">
            <v>10.349161216946261</v>
          </cell>
          <cell r="BA85">
            <v>10.349161216946261</v>
          </cell>
          <cell r="BB85">
            <v>10.349161216946261</v>
          </cell>
          <cell r="BC85">
            <v>10.349161216946261</v>
          </cell>
          <cell r="BD85">
            <v>10.349161216946261</v>
          </cell>
        </row>
        <row r="86">
          <cell r="AU86" t="str">
            <v>Middle East Asia (LNG)</v>
          </cell>
          <cell r="AV86">
            <v>40.056249644583446</v>
          </cell>
          <cell r="AW86">
            <v>26.441782769405741</v>
          </cell>
          <cell r="AX86">
            <v>28.388839920386694</v>
          </cell>
          <cell r="AY86">
            <v>33.492472277509236</v>
          </cell>
          <cell r="AZ86">
            <v>38.596104634631786</v>
          </cell>
          <cell r="BA86">
            <v>38.596104634631786</v>
          </cell>
          <cell r="BB86">
            <v>38.596104634631786</v>
          </cell>
          <cell r="BC86">
            <v>38.596104634631786</v>
          </cell>
          <cell r="BD86">
            <v>38.596104634631786</v>
          </cell>
        </row>
        <row r="87">
          <cell r="AU87" t="str">
            <v>Other (LNG)</v>
          </cell>
          <cell r="AV87">
            <v>8.4447142450952519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AU88" t="str">
            <v>USA (LNG)</v>
          </cell>
          <cell r="AV88">
            <v>0</v>
          </cell>
          <cell r="AW88">
            <v>0</v>
          </cell>
          <cell r="AX88">
            <v>24.005376741541085</v>
          </cell>
          <cell r="AY88">
            <v>48.886538242820578</v>
          </cell>
          <cell r="AZ88">
            <v>73.767699744100071</v>
          </cell>
          <cell r="BA88">
            <v>73.767699744100071</v>
          </cell>
          <cell r="BB88">
            <v>73.767699744100071</v>
          </cell>
          <cell r="BC88">
            <v>73.767699744100071</v>
          </cell>
          <cell r="BD88">
            <v>73.767699744100071</v>
          </cell>
        </row>
        <row r="89">
          <cell r="AU89" t="str">
            <v>Russia (LNG)</v>
          </cell>
          <cell r="AV89">
            <v>0</v>
          </cell>
          <cell r="AW89">
            <v>0</v>
          </cell>
          <cell r="AX89">
            <v>16.314788171737277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3.0000000160725899E-3</v>
          </cell>
          <cell r="G11">
            <v>194.5055999999839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1630.2429999999999</v>
          </cell>
          <cell r="H15">
            <v>3557.1449999999991</v>
          </cell>
          <cell r="I15">
            <v>1929.070999999999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1573.527000000001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962.76100000000042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735.28499999999997</v>
          </cell>
          <cell r="J17">
            <v>735.28499999999997</v>
          </cell>
          <cell r="K17">
            <v>735.28499999999997</v>
          </cell>
          <cell r="L17">
            <v>735.28499999999997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58.990000000000009</v>
          </cell>
          <cell r="J18">
            <v>980.38100000000009</v>
          </cell>
          <cell r="K18">
            <v>980.38100000000009</v>
          </cell>
          <cell r="L18">
            <v>980.38100000000009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298.95099999999991</v>
          </cell>
          <cell r="K19">
            <v>735.28499999999997</v>
          </cell>
          <cell r="L19">
            <v>735.28499999999997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1968.471</v>
          </cell>
          <cell r="I20">
            <v>1771.624</v>
          </cell>
          <cell r="J20">
            <v>1594.461</v>
          </cell>
          <cell r="K20">
            <v>1435.0150000000001</v>
          </cell>
          <cell r="L20">
            <v>1291.5139999999999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954.73000000000013</v>
          </cell>
          <cell r="I21">
            <v>763.78399999999999</v>
          </cell>
          <cell r="J21">
            <v>611.02700000000004</v>
          </cell>
          <cell r="K21">
            <v>125.66919999999919</v>
          </cell>
          <cell r="L21">
            <v>0</v>
          </cell>
        </row>
        <row r="22">
          <cell r="A22">
            <v>20</v>
          </cell>
          <cell r="B22" t="str">
            <v>UPS_DIS_HCO</v>
          </cell>
          <cell r="C22" t="str">
            <v>MIN_COA_HCO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363.15280000000081</v>
          </cell>
          <cell r="L22">
            <v>178.31881973023329</v>
          </cell>
        </row>
        <row r="23">
          <cell r="A23">
            <v>21</v>
          </cell>
          <cell r="B23" t="str">
            <v>UPS_NUC_LWR_UOX_EXS</v>
          </cell>
          <cell r="C23" t="str">
            <v>UPS_NUC_HET_LWR_UOX</v>
          </cell>
          <cell r="D23">
            <v>10579.161625137929</v>
          </cell>
          <cell r="E23">
            <v>9711.1572233692496</v>
          </cell>
          <cell r="F23">
            <v>8293.7841071059192</v>
          </cell>
          <cell r="G23">
            <v>8932.9045780673532</v>
          </cell>
          <cell r="H23">
            <v>7781.1954364596386</v>
          </cell>
          <cell r="I23">
            <v>6629.4862948519194</v>
          </cell>
          <cell r="J23">
            <v>5477.7771532442057</v>
          </cell>
          <cell r="K23">
            <v>4326.0680116364874</v>
          </cell>
          <cell r="L23">
            <v>3174.3588700287701</v>
          </cell>
        </row>
        <row r="24">
          <cell r="A24">
            <v>22</v>
          </cell>
          <cell r="B24" t="str">
            <v>UPS_RES_OIL_ADD</v>
          </cell>
          <cell r="C24" t="str">
            <v>MIN_OIL_ADD</v>
          </cell>
          <cell r="D24">
            <v>467.89000000000038</v>
          </cell>
          <cell r="E24">
            <v>635.72400000000016</v>
          </cell>
          <cell r="F24">
            <v>615.42500000000018</v>
          </cell>
          <cell r="G24">
            <v>584.65399999999966</v>
          </cell>
          <cell r="H24">
            <v>555.42100000000016</v>
          </cell>
          <cell r="I24">
            <v>527.64999999999964</v>
          </cell>
          <cell r="J24">
            <v>501.26799999999992</v>
          </cell>
          <cell r="K24">
            <v>357.64743981741532</v>
          </cell>
          <cell r="L24">
            <v>58.319967767009118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67.915737941866112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474.90000000000009</v>
          </cell>
          <cell r="F26">
            <v>603.20000000000005</v>
          </cell>
          <cell r="G26">
            <v>742.85</v>
          </cell>
          <cell r="H26">
            <v>514.59268595675826</v>
          </cell>
          <cell r="I26">
            <v>409.41971703810668</v>
          </cell>
          <cell r="J26">
            <v>273.31118993789312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762.7765775185195</v>
          </cell>
          <cell r="F27">
            <v>1292.918262058133</v>
          </cell>
          <cell r="G27">
            <v>931.61572558042508</v>
          </cell>
          <cell r="H27">
            <v>329.66672148282078</v>
          </cell>
          <cell r="I27">
            <v>295.43432106782791</v>
          </cell>
          <cell r="J27">
            <v>0</v>
          </cell>
          <cell r="K27">
            <v>191.50141870468329</v>
          </cell>
          <cell r="L27">
            <v>8.4981280006607911E-7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267.39999999999992</v>
          </cell>
          <cell r="G28">
            <v>292.5</v>
          </cell>
          <cell r="H28">
            <v>317.60000000000002</v>
          </cell>
          <cell r="I28">
            <v>0</v>
          </cell>
          <cell r="J28">
            <v>0</v>
          </cell>
          <cell r="K28">
            <v>0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93.949999999999989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310.19999999999987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945.39999999999986</v>
          </cell>
          <cell r="J34">
            <v>943.90000000000009</v>
          </cell>
          <cell r="K34">
            <v>923.14999999999986</v>
          </cell>
          <cell r="L34">
            <v>902.39999999999986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424.30000000000013</v>
          </cell>
          <cell r="E35">
            <v>447.65</v>
          </cell>
          <cell r="F35">
            <v>471</v>
          </cell>
          <cell r="G35">
            <v>517.99999999999989</v>
          </cell>
          <cell r="H35">
            <v>564.99999999999989</v>
          </cell>
          <cell r="I35">
            <v>610.15</v>
          </cell>
          <cell r="J35">
            <v>655.29999999999984</v>
          </cell>
          <cell r="K35">
            <v>707.09999999999991</v>
          </cell>
          <cell r="L35">
            <v>758.9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34.899999999999991</v>
          </cell>
          <cell r="I36">
            <v>38.950000000000003</v>
          </cell>
          <cell r="J36">
            <v>43</v>
          </cell>
          <cell r="K36">
            <v>48.3</v>
          </cell>
          <cell r="L36">
            <v>53.6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69.200000000000017</v>
          </cell>
          <cell r="G38">
            <v>71.400000000000006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215.30251517782079</v>
          </cell>
          <cell r="E39">
            <v>0</v>
          </cell>
          <cell r="F39">
            <v>0</v>
          </cell>
          <cell r="G39">
            <v>369.49989999999991</v>
          </cell>
          <cell r="H39">
            <v>468.99930000000001</v>
          </cell>
          <cell r="I39">
            <v>555.41639999999984</v>
          </cell>
          <cell r="J39">
            <v>641.83349999999996</v>
          </cell>
          <cell r="K39">
            <v>728.25252499999988</v>
          </cell>
          <cell r="L39">
            <v>814.67155000000002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87.389484822178773</v>
          </cell>
          <cell r="E40">
            <v>78.016422481480348</v>
          </cell>
          <cell r="F40">
            <v>0</v>
          </cell>
          <cell r="G40">
            <v>80.441874872840245</v>
          </cell>
          <cell r="H40">
            <v>144.0569640113433</v>
          </cell>
          <cell r="I40">
            <v>55.057551012994011</v>
          </cell>
          <cell r="J40">
            <v>49.483860453250927</v>
          </cell>
          <cell r="K40">
            <v>73.792323041194862</v>
          </cell>
          <cell r="L40">
            <v>85.609752341866212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283.00000000000011</v>
          </cell>
          <cell r="E41">
            <v>283</v>
          </cell>
          <cell r="F41">
            <v>283</v>
          </cell>
          <cell r="G41">
            <v>400</v>
          </cell>
          <cell r="H41">
            <v>517</v>
          </cell>
          <cell r="I41">
            <v>505.2581636791441</v>
          </cell>
          <cell r="J41">
            <v>0</v>
          </cell>
          <cell r="K41">
            <v>490.72361931644468</v>
          </cell>
          <cell r="L41">
            <v>479.34645650723883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2231.010000000002</v>
          </cell>
          <cell r="G42">
            <v>2306.2287772456448</v>
          </cell>
          <cell r="H42">
            <v>2296.070675155011</v>
          </cell>
          <cell r="I42">
            <v>2103.230129418851</v>
          </cell>
          <cell r="J42">
            <v>1662.766974646737</v>
          </cell>
          <cell r="K42">
            <v>1347.5394844967659</v>
          </cell>
          <cell r="L42">
            <v>1319.1262722895181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226.50834135578521</v>
          </cell>
          <cell r="E43">
            <v>269.37744933012368</v>
          </cell>
          <cell r="F43">
            <v>277.60003025751251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1406.0947095720001</v>
          </cell>
          <cell r="H44">
            <v>2124.1629444192058</v>
          </cell>
          <cell r="I44">
            <v>2788.43191555156</v>
          </cell>
          <cell r="J44">
            <v>2656.5186118902361</v>
          </cell>
          <cell r="K44">
            <v>2804.0186722928711</v>
          </cell>
          <cell r="L44">
            <v>2688.6983842671402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264.54665864421469</v>
          </cell>
          <cell r="E45">
            <v>592.10455066987674</v>
          </cell>
          <cell r="F45">
            <v>874.76896974248791</v>
          </cell>
          <cell r="G45">
            <v>896.52206696736562</v>
          </cell>
          <cell r="H45">
            <v>896.36957087807946</v>
          </cell>
          <cell r="I45">
            <v>895.47146460300382</v>
          </cell>
          <cell r="J45">
            <v>893.63865469593691</v>
          </cell>
          <cell r="K45">
            <v>893.63865469593691</v>
          </cell>
          <cell r="L45">
            <v>893.63865469593691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20.129999999999761</v>
          </cell>
          <cell r="F46">
            <v>20.46</v>
          </cell>
          <cell r="G46">
            <v>17.38713216</v>
          </cell>
          <cell r="H46">
            <v>17.38713216</v>
          </cell>
          <cell r="I46">
            <v>14.57522588249026</v>
          </cell>
          <cell r="J46">
            <v>7.3284505743366868</v>
          </cell>
          <cell r="K46">
            <v>4.2387992454972023</v>
          </cell>
          <cell r="L46">
            <v>0.1409848416000033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7.7945639040000021</v>
          </cell>
          <cell r="H47">
            <v>0.78814771200000078</v>
          </cell>
          <cell r="I47">
            <v>0.60422976000000073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2446.83603936997</v>
          </cell>
          <cell r="H48">
            <v>3044.9243139628952</v>
          </cell>
          <cell r="I48">
            <v>3116.9032869223902</v>
          </cell>
          <cell r="J48">
            <v>3291.121341775226</v>
          </cell>
          <cell r="K48">
            <v>3206.5845380524802</v>
          </cell>
          <cell r="L48">
            <v>3478.0069855890411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259.56999999999988</v>
          </cell>
          <cell r="G49">
            <v>971.9331803103521</v>
          </cell>
          <cell r="H49">
            <v>2063.2071145407481</v>
          </cell>
          <cell r="I49">
            <v>2261.1149347511259</v>
          </cell>
          <cell r="J49">
            <v>3773.6374100537701</v>
          </cell>
          <cell r="K49">
            <v>4602.9736822783279</v>
          </cell>
          <cell r="L49">
            <v>5378.5011603886751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994.9430000000001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45.454000000000001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68.63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573.54299999999989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865.98700000000008</v>
          </cell>
          <cell r="L52">
            <v>865.98700000000008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2539.838999999999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513.14600000000007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1162.191</v>
          </cell>
          <cell r="L54">
            <v>1162.191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9476.6402409282528</v>
          </cell>
          <cell r="F56">
            <v>6480.4489999999996</v>
          </cell>
          <cell r="G56">
            <v>9237.1225802303543</v>
          </cell>
          <cell r="H56">
            <v>3848.0943624091278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7942.3540000000012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14039.532999999999</v>
          </cell>
          <cell r="I57">
            <v>13547.51079980865</v>
          </cell>
          <cell r="J57">
            <v>10446.545637984271</v>
          </cell>
          <cell r="K57">
            <v>9563.5873307186357</v>
          </cell>
          <cell r="L57">
            <v>6718.258400817318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5.6829999999999998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8.5810000000000013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523.38300000000004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19356.833999999999</v>
          </cell>
          <cell r="F61">
            <v>17799.560000000001</v>
          </cell>
          <cell r="G61">
            <v>12617.23267724158</v>
          </cell>
          <cell r="H61">
            <v>7595.1099039186729</v>
          </cell>
          <cell r="I61">
            <v>4210.0465170311672</v>
          </cell>
          <cell r="J61">
            <v>2192.47304154331</v>
          </cell>
          <cell r="K61">
            <v>969.90493600331706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</v>
          </cell>
          <cell r="H62">
            <v>2778.43</v>
          </cell>
          <cell r="I62">
            <v>2778.43</v>
          </cell>
          <cell r="J62">
            <v>2778.4299999999989</v>
          </cell>
          <cell r="K62">
            <v>2778.4299999999989</v>
          </cell>
          <cell r="L62">
            <v>2778.43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13316.5268</v>
          </cell>
          <cell r="E63">
            <v>14460.199000000001</v>
          </cell>
          <cell r="F63">
            <v>13473.857</v>
          </cell>
          <cell r="G63">
            <v>6791.8757949999999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278.54639999999989</v>
          </cell>
          <cell r="G64">
            <v>493.78680000000008</v>
          </cell>
          <cell r="H64">
            <v>703.4000000000002</v>
          </cell>
          <cell r="I64">
            <v>703.39999999999986</v>
          </cell>
          <cell r="J64">
            <v>703.4</v>
          </cell>
          <cell r="K64">
            <v>703.40000000000032</v>
          </cell>
          <cell r="L64">
            <v>243.39153774076911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386.87</v>
          </cell>
          <cell r="I65">
            <v>466.00249999999971</v>
          </cell>
          <cell r="J65">
            <v>545.13499999999999</v>
          </cell>
          <cell r="K65">
            <v>605.49647985536069</v>
          </cell>
          <cell r="L65">
            <v>449.11671244532272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8181.3239999999987</v>
          </cell>
          <cell r="E66">
            <v>8584.5319999999992</v>
          </cell>
          <cell r="F66">
            <v>7355.0549999999994</v>
          </cell>
          <cell r="G66">
            <v>5189.1110265295338</v>
          </cell>
          <cell r="H66">
            <v>2469.6426315789481</v>
          </cell>
          <cell r="I66">
            <v>1734.073353658536</v>
          </cell>
          <cell r="J66">
            <v>1150.3285515683349</v>
          </cell>
          <cell r="K66">
            <v>544.96501803087494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0</v>
          </cell>
          <cell r="I67">
            <v>0</v>
          </cell>
          <cell r="J67">
            <v>456.94271150112439</v>
          </cell>
          <cell r="K67">
            <v>498.6238026283479</v>
          </cell>
          <cell r="L67">
            <v>2021.36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1357.4250000000011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291.11939999999998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98.881200000000007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3.2076604361921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562.42889999999989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616.51587300000017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586.58791799999995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868.65286800000013</v>
          </cell>
          <cell r="I74">
            <v>867.5306173309657</v>
          </cell>
          <cell r="J74">
            <v>868.65286800000013</v>
          </cell>
          <cell r="K74">
            <v>868.65286800000013</v>
          </cell>
          <cell r="L74">
            <v>868.65286800000013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115.05336</v>
          </cell>
          <cell r="I75">
            <v>0</v>
          </cell>
          <cell r="J75">
            <v>115.05336</v>
          </cell>
          <cell r="K75">
            <v>115.05336</v>
          </cell>
          <cell r="L75">
            <v>115.05336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5.7526679999999999</v>
          </cell>
          <cell r="I77">
            <v>5.7526679999999999</v>
          </cell>
          <cell r="J77">
            <v>5.7526679999999999</v>
          </cell>
          <cell r="K77">
            <v>5.7526679999999999</v>
          </cell>
          <cell r="L77">
            <v>5.7526679999999999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345.16007999999999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931.78999999999985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225.60463200000001</v>
          </cell>
          <cell r="I82">
            <v>158.18793557431599</v>
          </cell>
          <cell r="J82">
            <v>108.1022195</v>
          </cell>
          <cell r="K82">
            <v>52.948025877551032</v>
          </cell>
          <cell r="L82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9.0000000000330621E-2</v>
          </cell>
          <cell r="F2">
            <v>8.9999999999999983E-2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HH2_WE_PEM_DS_NEW</v>
          </cell>
          <cell r="C3" t="str">
            <v>HH2_WE_DT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-2.748529259185018E-7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HH2_NGA_CS_CCS_NEW</v>
          </cell>
          <cell r="C4" t="str">
            <v>HH2_CT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-7.8475472378214394E-7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HH2_BIO_CM_CCS_NEW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-9.293509503253425E-7</v>
          </cell>
          <cell r="J5">
            <v>0</v>
          </cell>
          <cell r="K5">
            <v>-1.2737297070630759E-7</v>
          </cell>
          <cell r="L5">
            <v>0</v>
          </cell>
        </row>
        <row r="6">
          <cell r="A6">
            <v>4</v>
          </cell>
          <cell r="B6" t="str">
            <v>IMP_HH2_DMY_TECH</v>
          </cell>
          <cell r="C6" t="str">
            <v>HH2_CU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4.5392959410741798E-2</v>
          </cell>
          <cell r="J6">
            <v>0.34199458860012089</v>
          </cell>
          <cell r="K6">
            <v>2.1726876772429908</v>
          </cell>
          <cell r="L6">
            <v>12.89185617373659</v>
          </cell>
        </row>
        <row r="7">
          <cell r="A7">
            <v>5</v>
          </cell>
          <cell r="B7" t="str">
            <v>IMP_HH2_DMY_TECH</v>
          </cell>
          <cell r="C7" t="str">
            <v>HH2_CT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8.7154670841239415E-3</v>
          </cell>
          <cell r="I7">
            <v>8.7163775578130032E-3</v>
          </cell>
          <cell r="J7">
            <v>8.7168073696828503E-3</v>
          </cell>
          <cell r="K7">
            <v>8.7094485600736193E-3</v>
          </cell>
          <cell r="L7">
            <v>0</v>
          </cell>
        </row>
        <row r="8">
          <cell r="A8">
            <v>6</v>
          </cell>
          <cell r="B8" t="str">
            <v>IMP_HH2_DMY_TECH</v>
          </cell>
          <cell r="C8" t="str">
            <v>HH2_WE_CU</v>
          </cell>
          <cell r="D8">
            <v>0</v>
          </cell>
          <cell r="E8">
            <v>0</v>
          </cell>
          <cell r="F8">
            <v>0</v>
          </cell>
          <cell r="G8">
            <v>1.606961971436452E-6</v>
          </cell>
          <cell r="H8">
            <v>10.41527491073119</v>
          </cell>
          <cell r="I8">
            <v>10.41527491073118</v>
          </cell>
          <cell r="J8">
            <v>198.74730013792231</v>
          </cell>
          <cell r="K8">
            <v>229.23121785488661</v>
          </cell>
          <cell r="L8">
            <v>426.03450849449291</v>
          </cell>
        </row>
        <row r="9">
          <cell r="A9">
            <v>7</v>
          </cell>
          <cell r="B9" t="str">
            <v>IMP_HH2_DMY_TECH</v>
          </cell>
          <cell r="C9" t="str">
            <v>HH2_WE_DT</v>
          </cell>
          <cell r="D9">
            <v>0</v>
          </cell>
          <cell r="E9">
            <v>0</v>
          </cell>
          <cell r="F9">
            <v>0</v>
          </cell>
          <cell r="G9">
            <v>9.0000000000000011E-2</v>
          </cell>
          <cell r="H9">
            <v>9.0000274852925929E-2</v>
          </cell>
          <cell r="I9">
            <v>0</v>
          </cell>
          <cell r="J9">
            <v>0</v>
          </cell>
          <cell r="K9">
            <v>4.040435035409768</v>
          </cell>
          <cell r="L9">
            <v>4.040435035409768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47.34574278323413</v>
          </cell>
          <cell r="E2">
            <v>29.608572922111769</v>
          </cell>
          <cell r="F2">
            <v>31.858687200222889</v>
          </cell>
          <cell r="G2">
            <v>28.128144276006282</v>
          </cell>
          <cell r="H2">
            <v>14.11777132253005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7.1735973913991096</v>
          </cell>
          <cell r="E3">
            <v>4.4861474124411886</v>
          </cell>
          <cell r="F3">
            <v>4.4248176666991146</v>
          </cell>
          <cell r="G3">
            <v>4.2618400418191316</v>
          </cell>
          <cell r="H3">
            <v>2.1309200209095689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4.304158434839465</v>
          </cell>
          <cell r="E4">
            <v>2.6916884474647671</v>
          </cell>
          <cell r="F4">
            <v>2.6548906000194679</v>
          </cell>
          <cell r="G4">
            <v>2.5571040250914781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2.6916884474642759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17.20515598353164</v>
          </cell>
          <cell r="E6">
            <v>8.9722948248823826</v>
          </cell>
          <cell r="F6">
            <v>8.8496353333982078</v>
          </cell>
          <cell r="G6">
            <v>8.5236800836382329</v>
          </cell>
          <cell r="H6">
            <v>4.2618400418191706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38.737425913555192</v>
          </cell>
          <cell r="E7">
            <v>24.225196027182399</v>
          </cell>
          <cell r="F7">
            <v>23.894015400175089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9.8987465501379148</v>
          </cell>
          <cell r="E8">
            <v>7.9189972401103939</v>
          </cell>
          <cell r="F8">
            <v>5.9392479300827539</v>
          </cell>
          <cell r="G8">
            <v>3.9594986200551801</v>
          </cell>
          <cell r="H8">
            <v>1.9797493100275929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2.2843261269549169</v>
          </cell>
          <cell r="E9">
            <v>1.827460901563966</v>
          </cell>
          <cell r="F9">
            <v>1.370595676172953</v>
          </cell>
          <cell r="G9">
            <v>0.91373045078196891</v>
          </cell>
          <cell r="H9">
            <v>0.45686522539098418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1.5228840846366101</v>
          </cell>
          <cell r="E10">
            <v>1.2183072677092821</v>
          </cell>
          <cell r="F10">
            <v>0.9137304507819638</v>
          </cell>
          <cell r="G10">
            <v>0.60915363385464605</v>
          </cell>
          <cell r="H10">
            <v>0.30457681692732291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8.3758624655014629</v>
          </cell>
          <cell r="E11">
            <v>6.7006899724011042</v>
          </cell>
          <cell r="F11">
            <v>5.0255174793008281</v>
          </cell>
          <cell r="G11">
            <v>3.3503449862005481</v>
          </cell>
          <cell r="H11">
            <v>1.675172493100276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8.5281508739650498</v>
          </cell>
          <cell r="F12">
            <v>6.3961131554737802</v>
          </cell>
          <cell r="G12">
            <v>4.2640754369825222</v>
          </cell>
          <cell r="H12">
            <v>2.1320377184912589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88.74490196078429</v>
          </cell>
          <cell r="F13">
            <v>66.558676470588225</v>
          </cell>
          <cell r="G13">
            <v>44.372450980392159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4.8701470588235294</v>
          </cell>
          <cell r="E14">
            <v>3.8961176470588228</v>
          </cell>
          <cell r="F14">
            <v>2.9220882352941171</v>
          </cell>
          <cell r="G14">
            <v>1.9480588235294121</v>
          </cell>
          <cell r="H14">
            <v>0.97402941176470592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9.1991666666666667</v>
          </cell>
          <cell r="E15">
            <v>7.3593333333333328</v>
          </cell>
          <cell r="F15">
            <v>5.5194999999999954</v>
          </cell>
          <cell r="G15">
            <v>3.6796666666666669</v>
          </cell>
          <cell r="H15">
            <v>1.8398333333333421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8.822377622377612</v>
          </cell>
          <cell r="E16">
            <v>7.0579020979020948</v>
          </cell>
          <cell r="F16">
            <v>5.2934265734265606</v>
          </cell>
          <cell r="G16">
            <v>3.5289510489510478</v>
          </cell>
          <cell r="H16">
            <v>1.7644755244755239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0.66167832167832152</v>
          </cell>
          <cell r="E17">
            <v>0.5293426573426574</v>
          </cell>
          <cell r="F17">
            <v>0.39700699300699299</v>
          </cell>
          <cell r="G17">
            <v>0.26467132867132981</v>
          </cell>
          <cell r="H17">
            <v>0.1323356643356646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261.16249175519522</v>
          </cell>
          <cell r="E18">
            <v>81.054635058141713</v>
          </cell>
          <cell r="F18">
            <v>80.947646167132163</v>
          </cell>
          <cell r="G18">
            <v>114.2532410622383</v>
          </cell>
          <cell r="H18">
            <v>121.6906516512518</v>
          </cell>
          <cell r="I18">
            <v>127.2063703274406</v>
          </cell>
          <cell r="J18">
            <v>29.298964843280139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2.6668674698795178</v>
          </cell>
          <cell r="H20">
            <v>2.6668674698795178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80.011743450396921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28.68214385824735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3.291599999999999</v>
          </cell>
          <cell r="H30">
            <v>1.645799999999999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11.96509169523806</v>
          </cell>
          <cell r="E32">
            <v>58.299137486703607</v>
          </cell>
          <cell r="F32">
            <v>87.839419849967072</v>
          </cell>
          <cell r="G32">
            <v>155.208496627611</v>
          </cell>
          <cell r="H32">
            <v>212.4440049539719</v>
          </cell>
          <cell r="I32">
            <v>245.5065453798039</v>
          </cell>
          <cell r="J32">
            <v>252.00007894229449</v>
          </cell>
          <cell r="K32">
            <v>252.00007894229441</v>
          </cell>
          <cell r="L32">
            <v>254.93065893983359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3.5506880777988088</v>
          </cell>
          <cell r="G33">
            <v>3.5506880777988088</v>
          </cell>
          <cell r="H33">
            <v>3.5506880777988088</v>
          </cell>
          <cell r="I33">
            <v>3.5506880777988088</v>
          </cell>
          <cell r="J33">
            <v>0.5329203637917459</v>
          </cell>
          <cell r="K33">
            <v>3.5506880777988088</v>
          </cell>
          <cell r="L33">
            <v>0</v>
          </cell>
        </row>
        <row r="34">
          <cell r="A34">
            <v>32</v>
          </cell>
          <cell r="B34" t="str">
            <v>IND_CH_OLF_PDH_NEW</v>
          </cell>
          <cell r="C34" t="str">
            <v>IND_LPG</v>
          </cell>
          <cell r="D34">
            <v>0</v>
          </cell>
          <cell r="E34">
            <v>0</v>
          </cell>
          <cell r="F34">
            <v>0</v>
          </cell>
          <cell r="G34">
            <v>134.5683658250625</v>
          </cell>
          <cell r="H34">
            <v>219.02076632053979</v>
          </cell>
          <cell r="I34">
            <v>219.02076632053979</v>
          </cell>
          <cell r="J34">
            <v>223.57996337432201</v>
          </cell>
          <cell r="K34">
            <v>240.45126203675531</v>
          </cell>
          <cell r="L34">
            <v>240.45126203675531</v>
          </cell>
        </row>
        <row r="35">
          <cell r="A35">
            <v>33</v>
          </cell>
          <cell r="B35" t="str">
            <v>IND_CH_OLF_MTO_NEW</v>
          </cell>
          <cell r="C35" t="str">
            <v>IND_NGA</v>
          </cell>
          <cell r="D35">
            <v>91.74947301922731</v>
          </cell>
          <cell r="E35">
            <v>157.29221826585959</v>
          </cell>
          <cell r="F35">
            <v>154.92751453549261</v>
          </cell>
          <cell r="G35">
            <v>94.665781763611491</v>
          </cell>
          <cell r="H35">
            <v>78.044889196736563</v>
          </cell>
          <cell r="I35">
            <v>134.62661695198591</v>
          </cell>
          <cell r="J35">
            <v>135.3460962396874</v>
          </cell>
          <cell r="K35">
            <v>123.79410400249409</v>
          </cell>
          <cell r="L35">
            <v>125.40310326654691</v>
          </cell>
        </row>
        <row r="36">
          <cell r="A36">
            <v>34</v>
          </cell>
          <cell r="B36" t="str">
            <v>IND_CH_AMM_NGASR_NEW</v>
          </cell>
          <cell r="C36" t="str">
            <v>IND_NGA</v>
          </cell>
          <cell r="D36">
            <v>0</v>
          </cell>
          <cell r="E36">
            <v>85.729582898665427</v>
          </cell>
          <cell r="F36">
            <v>80.557859117243112</v>
          </cell>
          <cell r="G36">
            <v>75.38215402421082</v>
          </cell>
          <cell r="H36">
            <v>70.214411554398524</v>
          </cell>
          <cell r="I36">
            <v>70.214411554398524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IND_CH_AMM_NAPPOX_NEW</v>
          </cell>
          <cell r="C37" t="str">
            <v>IND_NAP</v>
          </cell>
          <cell r="D37">
            <v>23.744027999999851</v>
          </cell>
          <cell r="E37">
            <v>22.9679785999984</v>
          </cell>
          <cell r="F37">
            <v>85.266171930536501</v>
          </cell>
          <cell r="G37">
            <v>89.38986843594752</v>
          </cell>
          <cell r="H37">
            <v>104.1404538799184</v>
          </cell>
          <cell r="I37">
            <v>118.8910393238892</v>
          </cell>
          <cell r="J37">
            <v>122.0463572386994</v>
          </cell>
          <cell r="K37">
            <v>110.76142981346111</v>
          </cell>
          <cell r="L37">
            <v>122.5792776024912</v>
          </cell>
        </row>
        <row r="38">
          <cell r="A38">
            <v>36</v>
          </cell>
          <cell r="B38" t="str">
            <v>IND_CH_AMM_COAGSF_NEW</v>
          </cell>
          <cell r="C38" t="str">
            <v>IND_COA</v>
          </cell>
          <cell r="D38">
            <v>0</v>
          </cell>
          <cell r="E38">
            <v>0</v>
          </cell>
          <cell r="F38">
            <v>12.824687782864739</v>
          </cell>
          <cell r="G38">
            <v>111.4688072526862</v>
          </cell>
          <cell r="H38">
            <v>172.74340841986501</v>
          </cell>
          <cell r="I38">
            <v>225.73371609917501</v>
          </cell>
          <cell r="J38">
            <v>182.7939944886989</v>
          </cell>
          <cell r="K38">
            <v>213.52096773336021</v>
          </cell>
          <cell r="L38">
            <v>213.09884481613059</v>
          </cell>
        </row>
        <row r="39">
          <cell r="A39">
            <v>37</v>
          </cell>
          <cell r="B39" t="str">
            <v>IND_CH_AMM_ELCSYS_NEW</v>
          </cell>
          <cell r="C39" t="str">
            <v>IND_HH2_WE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4.4039189270168428</v>
          </cell>
          <cell r="J39">
            <v>198.74730013792231</v>
          </cell>
          <cell r="K39">
            <v>161.81555854103621</v>
          </cell>
          <cell r="L39">
            <v>140.81899076622321</v>
          </cell>
        </row>
        <row r="40">
          <cell r="A40">
            <v>38</v>
          </cell>
          <cell r="B40" t="str">
            <v>IND_CH_MTH_NGASR_NEW</v>
          </cell>
          <cell r="C40" t="str">
            <v>IND_NGA</v>
          </cell>
          <cell r="D40">
            <v>0</v>
          </cell>
          <cell r="E40">
            <v>1.43138560015616</v>
          </cell>
          <cell r="F40">
            <v>1.376270393370624</v>
          </cell>
          <cell r="G40">
            <v>23.486875912608959</v>
          </cell>
          <cell r="H40">
            <v>34.826895760178367</v>
          </cell>
          <cell r="I40">
            <v>34.82689576017836</v>
          </cell>
          <cell r="J40">
            <v>34.826895760178353</v>
          </cell>
          <cell r="K40">
            <v>33.452951013647613</v>
          </cell>
          <cell r="L40">
            <v>22.394334494795611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1.10677839432417</v>
          </cell>
          <cell r="E41">
            <v>9.9915472990207448</v>
          </cell>
          <cell r="F41">
            <v>17.97807705675735</v>
          </cell>
          <cell r="G41">
            <v>7.9865287720501339</v>
          </cell>
          <cell r="H41">
            <v>0</v>
          </cell>
          <cell r="I41">
            <v>12.43554292028265</v>
          </cell>
          <cell r="J41">
            <v>16.87129866243318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9.000900090042066E-2</v>
          </cell>
          <cell r="F42">
            <v>9.0009000900088842E-2</v>
          </cell>
          <cell r="G42">
            <v>9.0010607860650751E-2</v>
          </cell>
          <cell r="H42">
            <v>10.505283911631251</v>
          </cell>
          <cell r="I42">
            <v>6.0113559837143073</v>
          </cell>
          <cell r="J42">
            <v>0</v>
          </cell>
          <cell r="K42">
            <v>30.372208527896191</v>
          </cell>
          <cell r="L42">
            <v>47.513034460964263</v>
          </cell>
        </row>
        <row r="43">
          <cell r="A43">
            <v>41</v>
          </cell>
          <cell r="B43" t="str">
            <v>IND_CH_MTH_NGASR_CCS_NEW</v>
          </cell>
          <cell r="C43" t="str">
            <v>IND_NGA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7.5362674036363636E-4</v>
          </cell>
          <cell r="I43">
            <v>4.6874499839999993E-3</v>
          </cell>
          <cell r="J43">
            <v>2.9106123281454548E-2</v>
          </cell>
          <cell r="K43">
            <v>2.9106566739377181E-2</v>
          </cell>
          <cell r="L43">
            <v>1.0667809090909079</v>
          </cell>
        </row>
        <row r="44">
          <cell r="A44">
            <v>42</v>
          </cell>
          <cell r="B44" t="str">
            <v>IND_CH_EC_NEW</v>
          </cell>
          <cell r="C44" t="str">
            <v>IND_CH_ELC</v>
          </cell>
          <cell r="D44">
            <v>0</v>
          </cell>
          <cell r="E44">
            <v>169.55414934531811</v>
          </cell>
          <cell r="F44">
            <v>169.55414934531811</v>
          </cell>
          <cell r="G44">
            <v>169.55414934531811</v>
          </cell>
          <cell r="H44">
            <v>169.55414934531811</v>
          </cell>
          <cell r="I44">
            <v>169.55414934531811</v>
          </cell>
          <cell r="J44">
            <v>253.95487559420479</v>
          </cell>
          <cell r="K44">
            <v>277.15859581358228</v>
          </cell>
          <cell r="L44">
            <v>279.6574752542752</v>
          </cell>
        </row>
        <row r="45">
          <cell r="A45">
            <v>43</v>
          </cell>
          <cell r="B45" t="str">
            <v>IND_CH_OTH_NGA_NEW</v>
          </cell>
          <cell r="C45" t="str">
            <v>IND_NGA</v>
          </cell>
          <cell r="D45">
            <v>94.605927552061843</v>
          </cell>
          <cell r="E45">
            <v>0</v>
          </cell>
          <cell r="F45">
            <v>94.605927552061843</v>
          </cell>
          <cell r="G45">
            <v>8.6832188354334754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50.690745997481557</v>
          </cell>
          <cell r="E46">
            <v>50.690745997481557</v>
          </cell>
          <cell r="F46">
            <v>26.49950043807965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159.71949172669201</v>
          </cell>
          <cell r="F47">
            <v>103.4745686877164</v>
          </cell>
          <cell r="G47">
            <v>267.67199316558532</v>
          </cell>
          <cell r="H47">
            <v>305.53956147847299</v>
          </cell>
          <cell r="I47">
            <v>335.77235643441139</v>
          </cell>
          <cell r="J47">
            <v>364.61003734993739</v>
          </cell>
          <cell r="K47">
            <v>369.65852940431148</v>
          </cell>
          <cell r="L47">
            <v>373.85916823649478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347.72999240260998</v>
          </cell>
          <cell r="E48">
            <v>378.44379263983029</v>
          </cell>
          <cell r="F48">
            <v>391.09502385125921</v>
          </cell>
          <cell r="G48">
            <v>443.60615230352539</v>
          </cell>
          <cell r="H48">
            <v>466.39012168708251</v>
          </cell>
          <cell r="I48">
            <v>492.95041420998518</v>
          </cell>
          <cell r="J48">
            <v>524.57334659541823</v>
          </cell>
          <cell r="K48">
            <v>523.88285873226414</v>
          </cell>
          <cell r="L48">
            <v>525.93459521804618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249.0939406475664</v>
          </cell>
          <cell r="E49">
            <v>206.37577160493831</v>
          </cell>
          <cell r="F49">
            <v>165.10061728395041</v>
          </cell>
          <cell r="G49">
            <v>125.90932857501571</v>
          </cell>
          <cell r="H49">
            <v>112.28880748064449</v>
          </cell>
          <cell r="I49">
            <v>56.144403740322247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20.507655367231639</v>
          </cell>
          <cell r="E50">
            <v>17.08971280602637</v>
          </cell>
          <cell r="F50">
            <v>13.67177024482114</v>
          </cell>
          <cell r="G50">
            <v>10.25382768361583</v>
          </cell>
          <cell r="H50">
            <v>6.8358851224105459</v>
          </cell>
          <cell r="I50">
            <v>10.255626600753301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58.404843063402382</v>
          </cell>
          <cell r="E51">
            <v>48.670702552835323</v>
          </cell>
          <cell r="F51">
            <v>38.936562042268037</v>
          </cell>
          <cell r="G51">
            <v>29.202421531701201</v>
          </cell>
          <cell r="H51">
            <v>19.468281021134139</v>
          </cell>
          <cell r="I51">
            <v>9.7341405105670678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239.73569052102951</v>
          </cell>
          <cell r="E52">
            <v>199.77974210085799</v>
          </cell>
          <cell r="F52">
            <v>159.82379368068709</v>
          </cell>
          <cell r="G52">
            <v>119.8678452605147</v>
          </cell>
          <cell r="H52">
            <v>93.587264919439221</v>
          </cell>
          <cell r="I52">
            <v>39.955948420171588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112.58744265846271</v>
          </cell>
          <cell r="E53">
            <v>58.964506172839521</v>
          </cell>
          <cell r="F53">
            <v>47.171604938271962</v>
          </cell>
          <cell r="G53">
            <v>98.415638468298766</v>
          </cell>
          <cell r="H53">
            <v>23.58580246913581</v>
          </cell>
          <cell r="I53">
            <v>11.7929012345679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172.9359008160703</v>
          </cell>
          <cell r="E54">
            <v>144.1132506800586</v>
          </cell>
          <cell r="F54">
            <v>115.2906005440465</v>
          </cell>
          <cell r="G54">
            <v>86.467950408035151</v>
          </cell>
          <cell r="H54">
            <v>57.645300272023448</v>
          </cell>
          <cell r="I54">
            <v>28.82265013601171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96.562775513807665</v>
          </cell>
          <cell r="E55">
            <v>116.52985457208619</v>
          </cell>
          <cell r="F55">
            <v>93.223883657670214</v>
          </cell>
          <cell r="G55">
            <v>4.7971123666038924</v>
          </cell>
          <cell r="H55">
            <v>3.1980749110692601</v>
          </cell>
          <cell r="I55">
            <v>1.5990374555346309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4.1358798435171398</v>
          </cell>
          <cell r="E56">
            <v>3.2256333830104378</v>
          </cell>
          <cell r="F56">
            <v>2.617958271236962</v>
          </cell>
          <cell r="G56">
            <v>1.616393889716816</v>
          </cell>
          <cell r="H56">
            <v>0.80919061102833445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0.22738394187779429</v>
          </cell>
          <cell r="E57">
            <v>0.2649776453055146</v>
          </cell>
          <cell r="F57">
            <v>0</v>
          </cell>
          <cell r="G57">
            <v>0.1073241691557164</v>
          </cell>
          <cell r="H57">
            <v>6.346214605067442E-2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0.11527570789865869</v>
          </cell>
          <cell r="E58">
            <v>9.2220566318927139E-2</v>
          </cell>
          <cell r="F58">
            <v>6.9165424739195305E-2</v>
          </cell>
          <cell r="G58">
            <v>4.6110283159462792E-2</v>
          </cell>
          <cell r="H58">
            <v>2.305514157973234E-2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125.27265799172631</v>
          </cell>
          <cell r="E59">
            <v>72.333145388642762</v>
          </cell>
          <cell r="F59">
            <v>106.9374788562223</v>
          </cell>
          <cell r="G59">
            <v>43.87869444965083</v>
          </cell>
          <cell r="H59">
            <v>29.963748368908579</v>
          </cell>
          <cell r="I59">
            <v>14.98187418445429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10.401795169771891</v>
          </cell>
          <cell r="E60">
            <v>61.338703181635132</v>
          </cell>
          <cell r="F60">
            <v>0</v>
          </cell>
          <cell r="G60">
            <v>31.986800174252011</v>
          </cell>
          <cell r="H60">
            <v>23.504991059202581</v>
          </cell>
          <cell r="I60">
            <v>11.752495529601291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9.0893918646798273</v>
          </cell>
          <cell r="G61">
            <v>6.8170438985098674</v>
          </cell>
          <cell r="H61">
            <v>4.5446959323399119</v>
          </cell>
          <cell r="I61">
            <v>2.2723479661699559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85.764335027426412</v>
          </cell>
          <cell r="E62">
            <v>50.450379312660921</v>
          </cell>
          <cell r="F62">
            <v>5.218750699652972</v>
          </cell>
          <cell r="G62">
            <v>3.479167133101984</v>
          </cell>
          <cell r="H62">
            <v>1.739583566550992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16.967916713310199</v>
          </cell>
          <cell r="E63">
            <v>7.144385984551664</v>
          </cell>
          <cell r="F63">
            <v>5.3582894884137469</v>
          </cell>
          <cell r="G63">
            <v>16.154498600694069</v>
          </cell>
          <cell r="H63">
            <v>25.526295757304279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67.778766017244124</v>
          </cell>
          <cell r="E64">
            <v>0</v>
          </cell>
          <cell r="F64">
            <v>0</v>
          </cell>
          <cell r="G64">
            <v>22.604148019730971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219.5953443282632</v>
          </cell>
          <cell r="E65">
            <v>238.5190190623625</v>
          </cell>
          <cell r="F65">
            <v>293.19185024780643</v>
          </cell>
          <cell r="G65">
            <v>367.39810063466228</v>
          </cell>
          <cell r="H65">
            <v>403.3630340920551</v>
          </cell>
          <cell r="I65">
            <v>436.79252818981411</v>
          </cell>
          <cell r="J65">
            <v>466.37011180213608</v>
          </cell>
          <cell r="K65">
            <v>485.94668269902598</v>
          </cell>
          <cell r="L65">
            <v>510.3546076714947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4.9700907696541403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4.1219999999999999</v>
          </cell>
          <cell r="H68">
            <v>2.0609999999999991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5.3349092303458594</v>
          </cell>
          <cell r="E69">
            <v>8.2439999999999998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29.359359459276789</v>
          </cell>
          <cell r="E70">
            <v>34.583519673996712</v>
          </cell>
          <cell r="F70">
            <v>18.460738406873119</v>
          </cell>
          <cell r="G70">
            <v>56.803541430233189</v>
          </cell>
          <cell r="H70">
            <v>62.693339324947956</v>
          </cell>
          <cell r="I70">
            <v>115.9653479112129</v>
          </cell>
          <cell r="J70">
            <v>164.68612595493639</v>
          </cell>
          <cell r="K70">
            <v>104.9216753900467</v>
          </cell>
          <cell r="L70">
            <v>53.748140035872822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47.301190239945939</v>
          </cell>
          <cell r="E71">
            <v>55.717892808105809</v>
          </cell>
          <cell r="F71">
            <v>29.742300766628901</v>
          </cell>
          <cell r="G71">
            <v>91.516816748709047</v>
          </cell>
          <cell r="H71">
            <v>101.0059355790828</v>
          </cell>
          <cell r="I71">
            <v>186.83306052362079</v>
          </cell>
          <cell r="J71">
            <v>265.32764737184192</v>
          </cell>
          <cell r="K71">
            <v>169.04047701729749</v>
          </cell>
          <cell r="L71">
            <v>86.594225613350673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0.81553776275768863</v>
          </cell>
          <cell r="E72">
            <v>0.96065332427768635</v>
          </cell>
          <cell r="F72">
            <v>0.51279828907980873</v>
          </cell>
          <cell r="G72">
            <v>1.5778761508398109</v>
          </cell>
          <cell r="H72">
            <v>1.7414816479152211</v>
          </cell>
          <cell r="I72">
            <v>3.2212596642003808</v>
          </cell>
          <cell r="J72">
            <v>4.5746146104710226</v>
          </cell>
          <cell r="K72">
            <v>2.9144909830568642</v>
          </cell>
          <cell r="L72">
            <v>1.4930038898853559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0.15277683154335181</v>
          </cell>
          <cell r="E73">
            <v>6.4824413123519324</v>
          </cell>
          <cell r="F73">
            <v>11.952354411102579</v>
          </cell>
          <cell r="G73">
            <v>16.35839041140601</v>
          </cell>
          <cell r="H73">
            <v>23.135063537806079</v>
          </cell>
          <cell r="I73">
            <v>25.365298192509201</v>
          </cell>
          <cell r="J73">
            <v>26.784438024331909</v>
          </cell>
          <cell r="K73">
            <v>28.403469101468112</v>
          </cell>
          <cell r="L73">
            <v>30.170649052906171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0.45673309012578822</v>
          </cell>
          <cell r="E74">
            <v>17.8267136089678</v>
          </cell>
          <cell r="F74">
            <v>32.868974630532072</v>
          </cell>
          <cell r="G74">
            <v>51.897130685292652</v>
          </cell>
          <cell r="H74">
            <v>67.177481177116761</v>
          </cell>
          <cell r="I74">
            <v>69.754570029400199</v>
          </cell>
          <cell r="J74">
            <v>73.657204566912668</v>
          </cell>
          <cell r="K74">
            <v>78.109540029037234</v>
          </cell>
          <cell r="L74">
            <v>82.969284895491882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10.764516467114101</v>
          </cell>
          <cell r="E75">
            <v>59.342559006563057</v>
          </cell>
          <cell r="F75">
            <v>95.414173789403037</v>
          </cell>
          <cell r="G75">
            <v>145.57073167085241</v>
          </cell>
          <cell r="H75">
            <v>163.99008107700189</v>
          </cell>
          <cell r="I75">
            <v>200.59687711986331</v>
          </cell>
          <cell r="J75">
            <v>232.3655429584808</v>
          </cell>
          <cell r="K75">
            <v>237.46442250377319</v>
          </cell>
          <cell r="L75">
            <v>247.90049873926441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1.477482652348993</v>
          </cell>
          <cell r="E76">
            <v>8.1450571185478697</v>
          </cell>
          <cell r="F76">
            <v>13.09606306913375</v>
          </cell>
          <cell r="G76">
            <v>19.980296503842489</v>
          </cell>
          <cell r="H76">
            <v>22.50844250076495</v>
          </cell>
          <cell r="I76">
            <v>27.532904702726331</v>
          </cell>
          <cell r="J76">
            <v>31.893309817830708</v>
          </cell>
          <cell r="K76">
            <v>32.593156029929602</v>
          </cell>
          <cell r="L76">
            <v>34.025558650487262</v>
          </cell>
        </row>
        <row r="77">
          <cell r="A77">
            <v>75</v>
          </cell>
          <cell r="B77" t="str">
            <v>IND_IS_BOF_BFBOF_CCS_NEW</v>
          </cell>
          <cell r="C77" t="str">
            <v>IND_COA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2.2783503987364671E-7</v>
          </cell>
          <cell r="J77">
            <v>2.114268765869563E-8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IND_IS_BOF_BFBOF_CCS_NEW</v>
          </cell>
          <cell r="C78" t="str">
            <v>IND_COK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3.6841410702972659E-7</v>
          </cell>
          <cell r="J78">
            <v>3.3947413987201437E-8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IND_IS_BOF_BFBOF_CCS_NEW</v>
          </cell>
          <cell r="C79" t="str">
            <v>IND_BFG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5.0091391745269837E-8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IND_IS_BOF_HISBOF_NEW</v>
          </cell>
          <cell r="C80" t="str">
            <v>IND_NGA</v>
          </cell>
          <cell r="D80">
            <v>0</v>
          </cell>
          <cell r="E80">
            <v>0</v>
          </cell>
          <cell r="F80">
            <v>0</v>
          </cell>
          <cell r="G80">
            <v>1.8184426229485491E-3</v>
          </cell>
          <cell r="H80">
            <v>3.132923497264733E-3</v>
          </cell>
          <cell r="I80">
            <v>2.5412353486117971E-2</v>
          </cell>
          <cell r="J80">
            <v>0.147586800660571</v>
          </cell>
          <cell r="K80">
            <v>0.91509294316670353</v>
          </cell>
          <cell r="L80">
            <v>1.0592064945455171</v>
          </cell>
        </row>
        <row r="81">
          <cell r="A81">
            <v>79</v>
          </cell>
          <cell r="B81" t="str">
            <v>IND_IS_BOF_HISBOF_NEW</v>
          </cell>
          <cell r="C81" t="str">
            <v>IND_COA</v>
          </cell>
          <cell r="D81">
            <v>0</v>
          </cell>
          <cell r="E81">
            <v>0</v>
          </cell>
          <cell r="F81">
            <v>0</v>
          </cell>
          <cell r="G81">
            <v>0.1068306010926852</v>
          </cell>
          <cell r="H81">
            <v>0.10718128415291291</v>
          </cell>
          <cell r="I81">
            <v>0.77931217357446858</v>
          </cell>
          <cell r="J81">
            <v>4.5259952202575144</v>
          </cell>
          <cell r="K81">
            <v>28.062850257112249</v>
          </cell>
          <cell r="L81">
            <v>36.236796834522004</v>
          </cell>
        </row>
        <row r="82">
          <cell r="A82">
            <v>80</v>
          </cell>
          <cell r="B82" t="str">
            <v>IND_IS_DRI_DRIEAF_CCS_NEW</v>
          </cell>
          <cell r="C82" t="str">
            <v>IND_NGA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6.4100774164574182E-7</v>
          </cell>
        </row>
        <row r="83">
          <cell r="A83">
            <v>81</v>
          </cell>
          <cell r="B83" t="str">
            <v>IND_IS_DRI_ULCORED_CCS_NEW</v>
          </cell>
          <cell r="C83" t="str">
            <v>IND_NGA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7.9189090909086691E-8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IND_IS_MD_ELC_NEW</v>
          </cell>
          <cell r="C84" t="str">
            <v>IND_IS_ELC</v>
          </cell>
          <cell r="D84">
            <v>231.21452013845371</v>
          </cell>
          <cell r="E84">
            <v>195.55973582000149</v>
          </cell>
          <cell r="F84">
            <v>197.36406369091881</v>
          </cell>
          <cell r="G84">
            <v>133.43343461112269</v>
          </cell>
          <cell r="H84">
            <v>101.8111295163481</v>
          </cell>
          <cell r="I84">
            <v>77.82505563101661</v>
          </cell>
          <cell r="J84">
            <v>25.8452802810001</v>
          </cell>
          <cell r="K84">
            <v>16.419667510179458</v>
          </cell>
          <cell r="L84">
            <v>8.3876623027267296</v>
          </cell>
        </row>
        <row r="85">
          <cell r="A85">
            <v>83</v>
          </cell>
          <cell r="B85" t="str">
            <v>IND_FEA_NEW</v>
          </cell>
          <cell r="C85" t="str">
            <v>IND_COK</v>
          </cell>
          <cell r="D85">
            <v>13.75147133829522</v>
          </cell>
          <cell r="E85">
            <v>26.135109064052031</v>
          </cell>
          <cell r="F85">
            <v>28.371071948214809</v>
          </cell>
          <cell r="G85">
            <v>35.606937660991939</v>
          </cell>
          <cell r="H85">
            <v>39.561839286487377</v>
          </cell>
          <cell r="I85">
            <v>44.026046505209401</v>
          </cell>
          <cell r="J85">
            <v>43.767145691415408</v>
          </cell>
          <cell r="K85">
            <v>43.693256724351919</v>
          </cell>
          <cell r="L85">
            <v>43.598890457433029</v>
          </cell>
        </row>
        <row r="86">
          <cell r="A86">
            <v>84</v>
          </cell>
          <cell r="B86" t="str">
            <v>IND_NF_ALU_EXS</v>
          </cell>
          <cell r="C86" t="str">
            <v>IND_NGA</v>
          </cell>
          <cell r="D86">
            <v>35.827787021630662</v>
          </cell>
          <cell r="E86">
            <v>28.662229617304479</v>
          </cell>
          <cell r="F86">
            <v>21.496672212978371</v>
          </cell>
          <cell r="G86">
            <v>12.910258908983391</v>
          </cell>
          <cell r="H86">
            <v>11.43479797404034</v>
          </cell>
          <cell r="I86">
            <v>11.34546589018302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IND_HFO</v>
          </cell>
          <cell r="D87">
            <v>7.4126455906821951</v>
          </cell>
          <cell r="E87">
            <v>5.9301164725457394</v>
          </cell>
          <cell r="F87">
            <v>4.4475873544093183</v>
          </cell>
          <cell r="G87">
            <v>3.6310103181515689</v>
          </cell>
          <cell r="H87">
            <v>2.3658202704911071</v>
          </cell>
          <cell r="I87">
            <v>2.3473377703826941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IND_COA</v>
          </cell>
          <cell r="D88">
            <v>5.1476705490848573</v>
          </cell>
          <cell r="E88">
            <v>4.1181364392678859</v>
          </cell>
          <cell r="F88">
            <v>3.0886023294509162</v>
          </cell>
          <cell r="G88">
            <v>2.5215349431608192</v>
          </cell>
          <cell r="H88">
            <v>1.6429307433966021</v>
          </cell>
          <cell r="I88">
            <v>1.630095673876871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IND_COK</v>
          </cell>
          <cell r="D89">
            <v>4.3240432612312816</v>
          </cell>
          <cell r="E89">
            <v>3.459234608985025</v>
          </cell>
          <cell r="F89">
            <v>2.594425956738768</v>
          </cell>
          <cell r="G89">
            <v>6.7577136476710056</v>
          </cell>
          <cell r="H89">
            <v>1.380061824453146</v>
          </cell>
          <cell r="I89">
            <v>1.369280366056572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IND_NGA</v>
          </cell>
          <cell r="D90">
            <v>8.5322046374677907</v>
          </cell>
          <cell r="E90">
            <v>6.8257637099742352</v>
          </cell>
          <cell r="F90">
            <v>5.1193227824806753</v>
          </cell>
          <cell r="G90">
            <v>1.579094589620905</v>
          </cell>
          <cell r="H90">
            <v>1.7064409274935579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IND_HFO</v>
          </cell>
          <cell r="D91">
            <v>1.11428045638572</v>
          </cell>
          <cell r="E91">
            <v>0.89142436510857581</v>
          </cell>
          <cell r="F91">
            <v>0.66856827383143169</v>
          </cell>
          <cell r="G91">
            <v>0.44571218255428841</v>
          </cell>
          <cell r="H91">
            <v>0.2228560912771439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IND_COA</v>
          </cell>
          <cell r="D92">
            <v>0.764078027235922</v>
          </cell>
          <cell r="E92">
            <v>0.61126242178873758</v>
          </cell>
          <cell r="F92">
            <v>0.45844681634155299</v>
          </cell>
          <cell r="G92">
            <v>0.30563121089436879</v>
          </cell>
          <cell r="H92">
            <v>0.15281560544718351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IND_COK</v>
          </cell>
          <cell r="D93">
            <v>1.3052999631947</v>
          </cell>
          <cell r="E93">
            <v>1.0442399705557599</v>
          </cell>
          <cell r="F93">
            <v>0.7831799779168197</v>
          </cell>
          <cell r="G93">
            <v>2.355907250644091</v>
          </cell>
          <cell r="H93">
            <v>0.26105999263893992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IND_NGA</v>
          </cell>
          <cell r="D94">
            <v>2.5577637765657348</v>
          </cell>
          <cell r="E94">
            <v>1.844659593437046</v>
          </cell>
          <cell r="F94">
            <v>1.7051758510438191</v>
          </cell>
          <cell r="G94">
            <v>1.2788818882828661</v>
          </cell>
          <cell r="H94">
            <v>0.85258792552190943</v>
          </cell>
          <cell r="I94">
            <v>0.4262939627609566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IND_HFO</v>
          </cell>
          <cell r="D95">
            <v>1.4597338724844839</v>
          </cell>
          <cell r="E95">
            <v>1.0527602730221519</v>
          </cell>
          <cell r="F95">
            <v>0.97315591498965615</v>
          </cell>
          <cell r="G95">
            <v>0.72986693624224208</v>
          </cell>
          <cell r="H95">
            <v>0.48657795749482807</v>
          </cell>
          <cell r="I95">
            <v>0.24328897874741409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IND_NGA</v>
          </cell>
          <cell r="D96">
            <v>57.517654751525697</v>
          </cell>
          <cell r="E96">
            <v>47.931378959604757</v>
          </cell>
          <cell r="F96">
            <v>38.34510316768381</v>
          </cell>
          <cell r="G96">
            <v>28.758827375762859</v>
          </cell>
          <cell r="H96">
            <v>19.172551583841901</v>
          </cell>
          <cell r="I96">
            <v>9.5862757919209578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IND_HFO</v>
          </cell>
          <cell r="D97">
            <v>3.544692676547514</v>
          </cell>
          <cell r="E97">
            <v>2.953910563789595</v>
          </cell>
          <cell r="F97">
            <v>2.363128451031677</v>
          </cell>
          <cell r="G97">
            <v>1.772346338273757</v>
          </cell>
          <cell r="H97">
            <v>1.1815642255158381</v>
          </cell>
          <cell r="I97">
            <v>0.59078211275791948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IND_NF_EC_EXS</v>
          </cell>
          <cell r="C98" t="str">
            <v>IND_NF_ELC</v>
          </cell>
          <cell r="D98">
            <v>188.06621121457431</v>
          </cell>
          <cell r="E98">
            <v>161.06731527418319</v>
          </cell>
          <cell r="F98">
            <v>131.51949685470419</v>
          </cell>
          <cell r="G98">
            <v>81.098750000000024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IND_NF_MD_ELC_EXS</v>
          </cell>
          <cell r="C99" t="str">
            <v>IND_NF_ELC</v>
          </cell>
          <cell r="D99">
            <v>24.43651162790697</v>
          </cell>
          <cell r="E99">
            <v>19.549209302325579</v>
          </cell>
          <cell r="F99">
            <v>14.661906976744181</v>
          </cell>
          <cell r="G99">
            <v>9.7746046511627895</v>
          </cell>
          <cell r="H99">
            <v>4.8873023255813974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IND_LPG</v>
          </cell>
          <cell r="D100">
            <v>3.0019999999999998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IND_OIL</v>
          </cell>
          <cell r="D101">
            <v>0</v>
          </cell>
          <cell r="E101">
            <v>0</v>
          </cell>
          <cell r="F101">
            <v>1.801199999999999</v>
          </cell>
          <cell r="G101">
            <v>1.2008000000000001</v>
          </cell>
          <cell r="H101">
            <v>0.60039999999999982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IND_NF_MD_OIL_EXS</v>
          </cell>
          <cell r="C102" t="str">
            <v>IND_NAP</v>
          </cell>
          <cell r="D102">
            <v>0</v>
          </cell>
          <cell r="E102">
            <v>2.4016000000000002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IND_NF_AMN_BAY_NEW</v>
          </cell>
          <cell r="C103" t="str">
            <v>IND_NGA</v>
          </cell>
          <cell r="D103">
            <v>0.62940652941176622</v>
          </cell>
          <cell r="E103">
            <v>4.1080341800368814</v>
          </cell>
          <cell r="F103">
            <v>6.3494770844588562</v>
          </cell>
          <cell r="G103">
            <v>11.072062101493049</v>
          </cell>
          <cell r="H103">
            <v>16.041128431055359</v>
          </cell>
          <cell r="I103">
            <v>18.82048235741507</v>
          </cell>
          <cell r="J103">
            <v>26.165019035833151</v>
          </cell>
          <cell r="K103">
            <v>26.16501903583314</v>
          </cell>
          <cell r="L103">
            <v>23.796298681108819</v>
          </cell>
        </row>
        <row r="104">
          <cell r="A104">
            <v>102</v>
          </cell>
          <cell r="B104" t="str">
            <v>IND_NF_AMN_BAY_NEW</v>
          </cell>
          <cell r="C104" t="str">
            <v>IND_HFO</v>
          </cell>
          <cell r="D104">
            <v>0.18649082352941221</v>
          </cell>
          <cell r="E104">
            <v>1.21719531260352</v>
          </cell>
          <cell r="F104">
            <v>1.881326543543365</v>
          </cell>
          <cell r="G104">
            <v>3.2806109930349781</v>
          </cell>
          <cell r="H104">
            <v>4.7529269425349252</v>
          </cell>
          <cell r="I104">
            <v>5.5764392170118748</v>
          </cell>
          <cell r="J104">
            <v>7.7525982328394516</v>
          </cell>
          <cell r="K104">
            <v>7.752598232839448</v>
          </cell>
          <cell r="L104">
            <v>7.0507551647729843</v>
          </cell>
        </row>
        <row r="105">
          <cell r="A105">
            <v>103</v>
          </cell>
          <cell r="B105" t="str">
            <v>IND_NF_AMN_BAY_NEW</v>
          </cell>
          <cell r="C105" t="str">
            <v>IND_COA</v>
          </cell>
          <cell r="D105">
            <v>1.3520584705882379</v>
          </cell>
          <cell r="E105">
            <v>8.8246660163755219</v>
          </cell>
          <cell r="F105">
            <v>13.63961744068939</v>
          </cell>
          <cell r="G105">
            <v>23.78442969950358</v>
          </cell>
          <cell r="H105">
            <v>34.45872033337821</v>
          </cell>
          <cell r="I105">
            <v>40.429184323336067</v>
          </cell>
          <cell r="J105">
            <v>56.206337188086003</v>
          </cell>
          <cell r="K105">
            <v>56.206337188086017</v>
          </cell>
          <cell r="L105">
            <v>51.117974944604143</v>
          </cell>
        </row>
        <row r="106">
          <cell r="A106">
            <v>104</v>
          </cell>
          <cell r="B106" t="str">
            <v>IND_NF_ALU_SEC_NEW</v>
          </cell>
          <cell r="C106" t="str">
            <v>IND_NGA</v>
          </cell>
          <cell r="D106">
            <v>9.6087340344827563</v>
          </cell>
          <cell r="E106">
            <v>11.23139123480008</v>
          </cell>
          <cell r="F106">
            <v>12.00476062234037</v>
          </cell>
          <cell r="G106">
            <v>13.284330172149311</v>
          </cell>
          <cell r="H106">
            <v>12.11725813766655</v>
          </cell>
          <cell r="I106">
            <v>11.933400442293721</v>
          </cell>
          <cell r="J106">
            <v>11.824472217340141</v>
          </cell>
          <cell r="K106">
            <v>11.77235999999999</v>
          </cell>
          <cell r="L106">
            <v>11.746919999999999</v>
          </cell>
        </row>
        <row r="107">
          <cell r="A107">
            <v>105</v>
          </cell>
          <cell r="B107" t="str">
            <v>IND_NF_ALU_SEC_NEW</v>
          </cell>
          <cell r="C107" t="str">
            <v>IND_HFO</v>
          </cell>
          <cell r="D107">
            <v>0.33518839655172389</v>
          </cell>
          <cell r="E107">
            <v>0.39179271749302591</v>
          </cell>
          <cell r="F107">
            <v>0.41877071938396632</v>
          </cell>
          <cell r="G107">
            <v>0.46340686647032447</v>
          </cell>
          <cell r="H107">
            <v>0.42269505131394941</v>
          </cell>
          <cell r="I107">
            <v>0.41628141077768821</v>
          </cell>
          <cell r="J107">
            <v>0.41248158897698189</v>
          </cell>
          <cell r="K107">
            <v>0.41066372093023262</v>
          </cell>
          <cell r="L107">
            <v>0.40977627906976721</v>
          </cell>
        </row>
        <row r="108">
          <cell r="A108">
            <v>106</v>
          </cell>
          <cell r="B108" t="str">
            <v>IND_NF_ALU_HLHIA_NEW</v>
          </cell>
          <cell r="C108" t="str">
            <v>IND_NGA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0.8530304320920844</v>
          </cell>
          <cell r="I108">
            <v>0.8530304320920844</v>
          </cell>
          <cell r="J108">
            <v>2.4988655810406821</v>
          </cell>
          <cell r="K108">
            <v>2.4946259529461412</v>
          </cell>
          <cell r="L108">
            <v>0</v>
          </cell>
        </row>
        <row r="109">
          <cell r="A109">
            <v>107</v>
          </cell>
          <cell r="B109" t="str">
            <v>IND_NF_ALU_CBT_NEW</v>
          </cell>
          <cell r="C109" t="str">
            <v>IND_NGA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1.86614077140582</v>
          </cell>
        </row>
        <row r="110">
          <cell r="A110">
            <v>108</v>
          </cell>
          <cell r="B110" t="str">
            <v>IND_NF_COP_NEW</v>
          </cell>
          <cell r="C110" t="str">
            <v>IND_NGA</v>
          </cell>
          <cell r="D110">
            <v>2.688552039151713</v>
          </cell>
          <cell r="E110">
            <v>3.1901439454833009</v>
          </cell>
          <cell r="F110">
            <v>4.818647158180914</v>
          </cell>
          <cell r="G110">
            <v>4.2486527830801917</v>
          </cell>
          <cell r="H110">
            <v>4.6760391748744556</v>
          </cell>
          <cell r="I110">
            <v>5.1591899598211244</v>
          </cell>
          <cell r="J110">
            <v>4.8623822342797283</v>
          </cell>
          <cell r="K110">
            <v>4.8167279037159831</v>
          </cell>
          <cell r="L110">
            <v>4.7837570675957357</v>
          </cell>
        </row>
        <row r="111">
          <cell r="A111">
            <v>109</v>
          </cell>
          <cell r="B111" t="str">
            <v>IND_NF_COP_NEW</v>
          </cell>
          <cell r="C111" t="str">
            <v>IND_HFO</v>
          </cell>
          <cell r="D111">
            <v>0.40328280587275678</v>
          </cell>
          <cell r="E111">
            <v>0.47852159182249521</v>
          </cell>
          <cell r="F111">
            <v>0.51628362409081208</v>
          </cell>
          <cell r="G111">
            <v>0.63729791746202835</v>
          </cell>
          <cell r="H111">
            <v>0.70140587623116812</v>
          </cell>
          <cell r="I111">
            <v>0.77387849397316866</v>
          </cell>
          <cell r="J111">
            <v>0.72935733514195922</v>
          </cell>
          <cell r="K111">
            <v>0.72250918555739752</v>
          </cell>
          <cell r="L111">
            <v>0.71756356013936062</v>
          </cell>
        </row>
        <row r="112">
          <cell r="A112">
            <v>110</v>
          </cell>
          <cell r="B112" t="str">
            <v>IND_NF_COP_NEW</v>
          </cell>
          <cell r="C112" t="str">
            <v>IND_BIO</v>
          </cell>
          <cell r="D112">
            <v>1.0754208156606839</v>
          </cell>
          <cell r="E112">
            <v>1.276057578193319</v>
          </cell>
          <cell r="F112">
            <v>0</v>
          </cell>
          <cell r="G112">
            <v>1.699461113232074</v>
          </cell>
          <cell r="H112">
            <v>1.87041566994978</v>
          </cell>
          <cell r="I112">
            <v>2.063675983928448</v>
          </cell>
          <cell r="J112">
            <v>1.9449528937118901</v>
          </cell>
          <cell r="K112">
            <v>1.926691161486392</v>
          </cell>
          <cell r="L112">
            <v>1.913502827038293</v>
          </cell>
        </row>
        <row r="113">
          <cell r="A113">
            <v>111</v>
          </cell>
          <cell r="B113" t="str">
            <v>IND_NF_COP_NEW</v>
          </cell>
          <cell r="C113" t="str">
            <v>IND_COA</v>
          </cell>
          <cell r="D113">
            <v>0.26885520391517131</v>
          </cell>
          <cell r="E113">
            <v>0.3190143945483303</v>
          </cell>
          <cell r="F113">
            <v>0.34418908272720827</v>
          </cell>
          <cell r="G113">
            <v>0.42486527830801929</v>
          </cell>
          <cell r="H113">
            <v>0.46760391748744562</v>
          </cell>
          <cell r="I113">
            <v>0.51591899598211255</v>
          </cell>
          <cell r="J113">
            <v>0.48623822342797279</v>
          </cell>
          <cell r="K113">
            <v>0.48167279037159832</v>
          </cell>
          <cell r="L113">
            <v>0.47837570675957353</v>
          </cell>
        </row>
        <row r="114">
          <cell r="A114">
            <v>112</v>
          </cell>
          <cell r="B114" t="str">
            <v>IND_NF_EC_NEW</v>
          </cell>
          <cell r="C114" t="str">
            <v>IND_NF_ELC</v>
          </cell>
          <cell r="D114">
            <v>0</v>
          </cell>
          <cell r="E114">
            <v>0</v>
          </cell>
          <cell r="F114">
            <v>0</v>
          </cell>
          <cell r="G114">
            <v>36.465357450187668</v>
          </cell>
          <cell r="H114">
            <v>105.9092399979569</v>
          </cell>
          <cell r="I114">
            <v>103.6342218785843</v>
          </cell>
          <cell r="J114">
            <v>93.318139418167945</v>
          </cell>
          <cell r="K114">
            <v>92.07369709096956</v>
          </cell>
          <cell r="L114">
            <v>89.5932632500528</v>
          </cell>
        </row>
        <row r="115">
          <cell r="A115">
            <v>113</v>
          </cell>
          <cell r="B115" t="str">
            <v>IND_NF_MD_ELC_NEW</v>
          </cell>
          <cell r="C115" t="str">
            <v>IND_NF_ELC</v>
          </cell>
          <cell r="D115">
            <v>15.76190135173043</v>
          </cell>
          <cell r="E115">
            <v>12.930505797333799</v>
          </cell>
          <cell r="F115">
            <v>10.627996990358779</v>
          </cell>
          <cell r="G115">
            <v>10.856889516791121</v>
          </cell>
          <cell r="H115">
            <v>9.182065368391676</v>
          </cell>
          <cell r="I115">
            <v>12.53069030491284</v>
          </cell>
          <cell r="J115">
            <v>2.4678748120532612</v>
          </cell>
          <cell r="K115">
            <v>2.337286313827053</v>
          </cell>
          <cell r="L115">
            <v>2.2773404985097692</v>
          </cell>
        </row>
        <row r="116">
          <cell r="A116">
            <v>114</v>
          </cell>
          <cell r="B116" t="str">
            <v>IND_NM_CLK_DRY_EXS</v>
          </cell>
          <cell r="C116" t="str">
            <v>IND_NGA</v>
          </cell>
          <cell r="D116">
            <v>46.925893760539637</v>
          </cell>
          <cell r="E116">
            <v>37.540715008431697</v>
          </cell>
          <cell r="F116">
            <v>28.155536256323789</v>
          </cell>
          <cell r="G116">
            <v>21.295183811129849</v>
          </cell>
          <cell r="H116">
            <v>10.64759190556493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IND_HFO</v>
          </cell>
          <cell r="D117">
            <v>9.1381112984822934</v>
          </cell>
          <cell r="E117">
            <v>7.3104890387858337</v>
          </cell>
          <cell r="F117">
            <v>5.4828667790893784</v>
          </cell>
          <cell r="G117">
            <v>3.6552445193929151</v>
          </cell>
          <cell r="H117">
            <v>1.8276222596964591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IND_COA</v>
          </cell>
          <cell r="D118">
            <v>24.740590219224291</v>
          </cell>
          <cell r="E118">
            <v>19.79247217537943</v>
          </cell>
          <cell r="F118">
            <v>14.844354131534571</v>
          </cell>
          <cell r="G118">
            <v>9.8962360876897151</v>
          </cell>
          <cell r="H118">
            <v>4.9481180438448567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IND_NM_CLK_DRY_EXS</v>
          </cell>
          <cell r="C119" t="str">
            <v>IND_PTC</v>
          </cell>
          <cell r="D119">
            <v>72.106467116357479</v>
          </cell>
          <cell r="E119">
            <v>57.685173693086</v>
          </cell>
          <cell r="F119">
            <v>43.263880269814507</v>
          </cell>
          <cell r="G119">
            <v>26.31776053962901</v>
          </cell>
          <cell r="H119">
            <v>13.1588802698145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IND_NGA</v>
          </cell>
          <cell r="D120">
            <v>135.71941847149219</v>
          </cell>
          <cell r="E120">
            <v>135.71941847149219</v>
          </cell>
          <cell r="F120">
            <v>110.4942328230687</v>
          </cell>
          <cell r="G120">
            <v>34.892915628337491</v>
          </cell>
          <cell r="H120">
            <v>17.44645781416876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IND_HFO</v>
          </cell>
          <cell r="D121">
            <v>19.839899723122731</v>
          </cell>
          <cell r="E121">
            <v>19.83989972312272</v>
          </cell>
          <cell r="F121">
            <v>16.152401210395158</v>
          </cell>
          <cell r="G121">
            <v>5.1007582769668938</v>
          </cell>
          <cell r="H121">
            <v>2.5503791384834469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IND_BIO</v>
          </cell>
          <cell r="D122">
            <v>0</v>
          </cell>
          <cell r="E122">
            <v>0</v>
          </cell>
          <cell r="F122">
            <v>0</v>
          </cell>
          <cell r="G122">
            <v>12.99827696689213</v>
          </cell>
          <cell r="H122">
            <v>6.4991384834460719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IND_COA</v>
          </cell>
          <cell r="D123">
            <v>71.537601873714038</v>
          </cell>
          <cell r="E123">
            <v>71.537601873714038</v>
          </cell>
          <cell r="F123">
            <v>58.241425774296907</v>
          </cell>
          <cell r="G123">
            <v>18.39202919188325</v>
          </cell>
          <cell r="H123">
            <v>9.1960145959416231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IND_NM_CLK_WET_EXS</v>
          </cell>
          <cell r="C124" t="str">
            <v>IND_PTC</v>
          </cell>
          <cell r="D124">
            <v>209.07006601181021</v>
          </cell>
          <cell r="E124">
            <v>209.07006601181021</v>
          </cell>
          <cell r="F124">
            <v>170.21172659309369</v>
          </cell>
          <cell r="G124">
            <v>40.752794588821651</v>
          </cell>
          <cell r="H124">
            <v>20.376397294410829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IND_NGA</v>
          </cell>
          <cell r="D125">
            <v>93.930099541284363</v>
          </cell>
          <cell r="E125">
            <v>78.275082951070345</v>
          </cell>
          <cell r="F125">
            <v>62.620066360856271</v>
          </cell>
          <cell r="G125">
            <v>46.96504977064221</v>
          </cell>
          <cell r="H125">
            <v>31.310033180428139</v>
          </cell>
          <cell r="I125">
            <v>15.655016590214061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IND_HFO</v>
          </cell>
          <cell r="D126">
            <v>10.17106605504587</v>
          </cell>
          <cell r="E126">
            <v>8.475888379204882</v>
          </cell>
          <cell r="F126">
            <v>6.7807107033639129</v>
          </cell>
          <cell r="G126">
            <v>5.0855330275229189</v>
          </cell>
          <cell r="H126">
            <v>3.390355351681956</v>
          </cell>
          <cell r="I126">
            <v>1.6951776758409769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IND_NM_LIM_EXS</v>
          </cell>
          <cell r="C127" t="str">
            <v>IND_COA</v>
          </cell>
          <cell r="D127">
            <v>38.50692522935779</v>
          </cell>
          <cell r="E127">
            <v>32.089104357798163</v>
          </cell>
          <cell r="F127">
            <v>25.671283486238529</v>
          </cell>
          <cell r="G127">
            <v>19.253462614678899</v>
          </cell>
          <cell r="H127">
            <v>12.835641743119259</v>
          </cell>
          <cell r="I127">
            <v>6.4178208715596297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IND_NGA</v>
          </cell>
          <cell r="D128">
            <v>99.554878479893944</v>
          </cell>
          <cell r="E128">
            <v>82.962398733244925</v>
          </cell>
          <cell r="F128">
            <v>66.369918986595948</v>
          </cell>
          <cell r="G128">
            <v>49.777439239946972</v>
          </cell>
          <cell r="H128">
            <v>33.184959493297988</v>
          </cell>
          <cell r="I128">
            <v>16.592479746648991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IND_NM_GLS_EXS</v>
          </cell>
          <cell r="C129" t="str">
            <v>IND_HFO</v>
          </cell>
          <cell r="D129">
            <v>5.846005302695537</v>
          </cell>
          <cell r="E129">
            <v>4.8716710855796146</v>
          </cell>
          <cell r="F129">
            <v>3.8973368684636909</v>
          </cell>
          <cell r="G129">
            <v>2.923002651347768</v>
          </cell>
          <cell r="H129">
            <v>1.9486684342318461</v>
          </cell>
          <cell r="I129">
            <v>0.97433421711592283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IND_NGA</v>
          </cell>
          <cell r="D130">
            <v>227.02108374384241</v>
          </cell>
          <cell r="E130">
            <v>181.61686699507379</v>
          </cell>
          <cell r="F130">
            <v>136.2126502463054</v>
          </cell>
          <cell r="G130">
            <v>90.808433497536953</v>
          </cell>
          <cell r="H130">
            <v>45.404216748768462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IND_HFO</v>
          </cell>
          <cell r="D131">
            <v>25.221044334975371</v>
          </cell>
          <cell r="E131">
            <v>20.176835467980268</v>
          </cell>
          <cell r="F131">
            <v>15.13262660098521</v>
          </cell>
          <cell r="G131">
            <v>10.08841773399015</v>
          </cell>
          <cell r="H131">
            <v>5.0442088669950724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IND_NM_CRM_EXS</v>
          </cell>
          <cell r="C132" t="str">
            <v>IND_COA</v>
          </cell>
          <cell r="D132">
            <v>18.21871921182267</v>
          </cell>
          <cell r="E132">
            <v>14.57497536945813</v>
          </cell>
          <cell r="F132">
            <v>10.931231527093599</v>
          </cell>
          <cell r="G132">
            <v>7.2874876847290668</v>
          </cell>
          <cell r="H132">
            <v>3.6437438423645312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IND_LPG</v>
          </cell>
          <cell r="D133">
            <v>27.347999999999999</v>
          </cell>
          <cell r="E133">
            <v>15.240394152220739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IND_OIL</v>
          </cell>
          <cell r="D134">
            <v>0</v>
          </cell>
          <cell r="E134">
            <v>0</v>
          </cell>
          <cell r="F134">
            <v>16.408799999999999</v>
          </cell>
          <cell r="G134">
            <v>10.9392</v>
          </cell>
          <cell r="H134">
            <v>5.4696000000000016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IND_NM_MD_OIL_EXS</v>
          </cell>
          <cell r="C135" t="str">
            <v>IND_NAP</v>
          </cell>
          <cell r="D135">
            <v>0</v>
          </cell>
          <cell r="E135">
            <v>6.6380058477792554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IND_NM_CLK_DRY_NEW</v>
          </cell>
          <cell r="C136" t="str">
            <v>IND_NGA</v>
          </cell>
          <cell r="D136">
            <v>17.07836800670302</v>
          </cell>
          <cell r="E136">
            <v>19.94361975804479</v>
          </cell>
          <cell r="F136">
            <v>26.053632255644619</v>
          </cell>
          <cell r="G136">
            <v>47.951510192667151</v>
          </cell>
          <cell r="H136">
            <v>53.809799099208092</v>
          </cell>
          <cell r="I136">
            <v>59.758906870635627</v>
          </cell>
          <cell r="J136">
            <v>58.692987255163537</v>
          </cell>
          <cell r="K136">
            <v>59.21615377002918</v>
          </cell>
          <cell r="L136">
            <v>59.248831087878948</v>
          </cell>
        </row>
        <row r="137">
          <cell r="A137">
            <v>135</v>
          </cell>
          <cell r="B137" t="str">
            <v>IND_NM_CLK_DRY_NEW</v>
          </cell>
          <cell r="C137" t="str">
            <v>IND_HFO</v>
          </cell>
          <cell r="D137">
            <v>34.156736013406046</v>
          </cell>
          <cell r="E137">
            <v>39.887239516089558</v>
          </cell>
          <cell r="F137">
            <v>52.107264511289223</v>
          </cell>
          <cell r="G137">
            <v>95.903020385334329</v>
          </cell>
          <cell r="H137">
            <v>107.6195981984161</v>
          </cell>
          <cell r="I137">
            <v>119.5178137412713</v>
          </cell>
          <cell r="J137">
            <v>117.3859745103271</v>
          </cell>
          <cell r="K137">
            <v>118.4323075400583</v>
          </cell>
          <cell r="L137">
            <v>118.49766217575799</v>
          </cell>
        </row>
        <row r="138">
          <cell r="A138">
            <v>136</v>
          </cell>
          <cell r="B138" t="str">
            <v>IND_NM_CLK_DRY_NEW</v>
          </cell>
          <cell r="C138" t="str">
            <v>IND_COA</v>
          </cell>
          <cell r="D138">
            <v>132.3573520519484</v>
          </cell>
          <cell r="E138">
            <v>154.5630531248471</v>
          </cell>
          <cell r="F138">
            <v>201.91564998124571</v>
          </cell>
          <cell r="G138">
            <v>371.62420399317062</v>
          </cell>
          <cell r="H138">
            <v>417.02594301886262</v>
          </cell>
          <cell r="I138">
            <v>463.13152824742627</v>
          </cell>
          <cell r="J138">
            <v>454.87065122751738</v>
          </cell>
          <cell r="K138">
            <v>458.92519171772619</v>
          </cell>
          <cell r="L138">
            <v>459.17844093106191</v>
          </cell>
        </row>
        <row r="139">
          <cell r="A139">
            <v>137</v>
          </cell>
          <cell r="B139" t="str">
            <v>IND_NM_CLK_DRY_NEW</v>
          </cell>
          <cell r="C139" t="str">
            <v>IND_BGS</v>
          </cell>
          <cell r="D139">
            <v>10.67398000418939</v>
          </cell>
          <cell r="E139">
            <v>12.464762348777979</v>
          </cell>
          <cell r="F139">
            <v>16.28352015977789</v>
          </cell>
          <cell r="G139">
            <v>29.969693870416979</v>
          </cell>
          <cell r="H139">
            <v>33.631124437005063</v>
          </cell>
          <cell r="I139">
            <v>37.349316794147278</v>
          </cell>
          <cell r="J139">
            <v>36.683117034477213</v>
          </cell>
          <cell r="K139">
            <v>37.010096106268243</v>
          </cell>
          <cell r="L139">
            <v>37.030519429924361</v>
          </cell>
        </row>
        <row r="140">
          <cell r="A140">
            <v>138</v>
          </cell>
          <cell r="B140" t="str">
            <v>IND_NM_LIM_LRK_NEW</v>
          </cell>
          <cell r="C140" t="str">
            <v>IND_NGA</v>
          </cell>
          <cell r="D140">
            <v>0.44330607999999938</v>
          </cell>
          <cell r="E140">
            <v>1.8829960970431689</v>
          </cell>
          <cell r="F140">
            <v>2.9343271524677279</v>
          </cell>
          <cell r="G140">
            <v>4.6075506687945467</v>
          </cell>
          <cell r="H140">
            <v>5.8566464739609891</v>
          </cell>
          <cell r="I140">
            <v>7.076018379600729</v>
          </cell>
          <cell r="J140">
            <v>8.2014543351127021</v>
          </cell>
          <cell r="K140">
            <v>8.2551820109410023</v>
          </cell>
          <cell r="L140">
            <v>8.3018421703218692</v>
          </cell>
        </row>
        <row r="141">
          <cell r="A141">
            <v>139</v>
          </cell>
          <cell r="B141" t="str">
            <v>IND_NM_LIM_LRK_NEW</v>
          </cell>
          <cell r="C141" t="str">
            <v>IND_HFO</v>
          </cell>
          <cell r="D141">
            <v>0.1477686933333329</v>
          </cell>
          <cell r="E141">
            <v>0.62766536568105658</v>
          </cell>
          <cell r="F141">
            <v>0.97810905082257815</v>
          </cell>
          <cell r="G141">
            <v>1.535850222931515</v>
          </cell>
          <cell r="H141">
            <v>1.952215491320332</v>
          </cell>
          <cell r="I141">
            <v>2.3586727932002418</v>
          </cell>
          <cell r="J141">
            <v>2.7338181117042342</v>
          </cell>
          <cell r="K141">
            <v>2.751727336980335</v>
          </cell>
          <cell r="L141">
            <v>2.767280723440622</v>
          </cell>
        </row>
        <row r="142">
          <cell r="A142">
            <v>140</v>
          </cell>
          <cell r="B142" t="str">
            <v>IND_NM_LIM_LRK_NEW</v>
          </cell>
          <cell r="C142" t="str">
            <v>IND_BIO</v>
          </cell>
          <cell r="D142">
            <v>2.068761706666677</v>
          </cell>
          <cell r="E142">
            <v>8.7873151195347852</v>
          </cell>
          <cell r="F142">
            <v>13.6935267115161</v>
          </cell>
          <cell r="G142">
            <v>21.501903121041209</v>
          </cell>
          <cell r="H142">
            <v>27.331016878484601</v>
          </cell>
          <cell r="I142">
            <v>33.021419104803392</v>
          </cell>
          <cell r="J142">
            <v>38.273453563859249</v>
          </cell>
          <cell r="K142">
            <v>38.524182717724678</v>
          </cell>
          <cell r="L142">
            <v>38.74193012816869</v>
          </cell>
        </row>
        <row r="143">
          <cell r="A143">
            <v>141</v>
          </cell>
          <cell r="B143" t="str">
            <v>IND_NM_LIM_LRK_NEW</v>
          </cell>
          <cell r="C143" t="str">
            <v>IND_COA</v>
          </cell>
          <cell r="D143">
            <v>11.96926415999997</v>
          </cell>
          <cell r="E143">
            <v>50.840894620165557</v>
          </cell>
          <cell r="F143">
            <v>79.226833116628811</v>
          </cell>
          <cell r="G143">
            <v>124.4038680574527</v>
          </cell>
          <cell r="H143">
            <v>158.12945479694679</v>
          </cell>
          <cell r="I143">
            <v>191.0524962492197</v>
          </cell>
          <cell r="J143">
            <v>221.43926704804309</v>
          </cell>
          <cell r="K143">
            <v>222.8899142954071</v>
          </cell>
          <cell r="L143">
            <v>224.1497385986905</v>
          </cell>
        </row>
        <row r="144">
          <cell r="A144">
            <v>142</v>
          </cell>
          <cell r="B144" t="str">
            <v>IND_NM_GLS_FOSS_NEW</v>
          </cell>
          <cell r="C144" t="str">
            <v>IND_NGA</v>
          </cell>
          <cell r="D144">
            <v>10.45365702656003</v>
          </cell>
          <cell r="E144">
            <v>0</v>
          </cell>
          <cell r="F144">
            <v>31.034294297600091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IND_NM_GLS_FOSS_NEW</v>
          </cell>
          <cell r="C145" t="str">
            <v>IND_BIO</v>
          </cell>
          <cell r="D145">
            <v>20.580637271040061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IND_NM_GLS_ELEC_NEW</v>
          </cell>
          <cell r="C146" t="str">
            <v>IND_BIO</v>
          </cell>
          <cell r="D146">
            <v>0</v>
          </cell>
          <cell r="E146">
            <v>61.090551655750673</v>
          </cell>
          <cell r="F146">
            <v>80.406491959479979</v>
          </cell>
          <cell r="G146">
            <v>148.11916133403381</v>
          </cell>
          <cell r="H146">
            <v>188.1094103090746</v>
          </cell>
          <cell r="I146">
            <v>228.5103423382256</v>
          </cell>
          <cell r="J146">
            <v>263.22799576617768</v>
          </cell>
          <cell r="K146">
            <v>265.59786533747598</v>
          </cell>
          <cell r="L146">
            <v>266.67593696916589</v>
          </cell>
        </row>
        <row r="147">
          <cell r="A147">
            <v>145</v>
          </cell>
          <cell r="B147" t="str">
            <v>IND_NM_CRM_NEW</v>
          </cell>
          <cell r="C147" t="str">
            <v>IND_NGA</v>
          </cell>
          <cell r="D147">
            <v>230.76419769448799</v>
          </cell>
          <cell r="E147">
            <v>286.29126390098543</v>
          </cell>
          <cell r="F147">
            <v>320.40286149667571</v>
          </cell>
          <cell r="G147">
            <v>390.23896483819948</v>
          </cell>
          <cell r="H147">
            <v>413.22581141653711</v>
          </cell>
          <cell r="I147">
            <v>456.11380876243402</v>
          </cell>
          <cell r="J147">
            <v>459.58991553232278</v>
          </cell>
          <cell r="K147">
            <v>463.69711594461768</v>
          </cell>
          <cell r="L147">
            <v>468.5949167317828</v>
          </cell>
        </row>
        <row r="148">
          <cell r="A148">
            <v>146</v>
          </cell>
          <cell r="B148" t="str">
            <v>IND_PP_SB_BIO_EXS</v>
          </cell>
          <cell r="C148" t="str">
            <v>IND_BIO</v>
          </cell>
          <cell r="D148">
            <v>435.88914110429442</v>
          </cell>
          <cell r="E148">
            <v>348.7113128834356</v>
          </cell>
          <cell r="F148">
            <v>261.53348466257671</v>
          </cell>
          <cell r="G148">
            <v>174.3556564417178</v>
          </cell>
          <cell r="H148">
            <v>87.177828220858871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IND_PP_PH_HFO_EXS</v>
          </cell>
          <cell r="C149" t="str">
            <v>IND_HFO</v>
          </cell>
          <cell r="D149">
            <v>8.08</v>
          </cell>
          <cell r="E149">
            <v>6.4640000000000004</v>
          </cell>
          <cell r="F149">
            <v>4.8480000000000016</v>
          </cell>
          <cell r="G149">
            <v>3.2319999999999989</v>
          </cell>
          <cell r="H149">
            <v>1.616000000000001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IND_PP_PH_NGA_EXS</v>
          </cell>
          <cell r="C150" t="str">
            <v>IND_NGA</v>
          </cell>
          <cell r="D150">
            <v>29.098500000000001</v>
          </cell>
          <cell r="E150">
            <v>12.252000000000001</v>
          </cell>
          <cell r="F150">
            <v>9.2273999999999976</v>
          </cell>
          <cell r="G150">
            <v>6.1260000000000012</v>
          </cell>
          <cell r="H150">
            <v>3.0629999999999988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IND_PP_PH_COA_EXS</v>
          </cell>
          <cell r="C151" t="str">
            <v>IND_COA</v>
          </cell>
          <cell r="D151">
            <v>0.91058823529411781</v>
          </cell>
          <cell r="E151">
            <v>0.7284705882352942</v>
          </cell>
          <cell r="F151">
            <v>0.54635294117647071</v>
          </cell>
          <cell r="G151">
            <v>0.3642352941176471</v>
          </cell>
          <cell r="H151">
            <v>0.18211764705882361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IND_PP_PH_BIO_EXS</v>
          </cell>
          <cell r="C152" t="str">
            <v>IND_BIO</v>
          </cell>
          <cell r="D152">
            <v>2.383941176470588</v>
          </cell>
          <cell r="E152">
            <v>1.057976470588234</v>
          </cell>
          <cell r="F152">
            <v>0.75282352941176478</v>
          </cell>
          <cell r="G152">
            <v>0.50188235294117645</v>
          </cell>
          <cell r="H152">
            <v>0.25094117647058828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IND_PP_DH_OIL_EXS</v>
          </cell>
          <cell r="C153" t="str">
            <v>IND_OIL</v>
          </cell>
          <cell r="D153">
            <v>10.75609756097561</v>
          </cell>
          <cell r="E153">
            <v>8.6048780487804883</v>
          </cell>
          <cell r="F153">
            <v>6.4536585365853663</v>
          </cell>
          <cell r="G153">
            <v>4.3024390243902433</v>
          </cell>
          <cell r="H153">
            <v>2.151219512195123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IND_PP_DH_NGA_EXS</v>
          </cell>
          <cell r="C154" t="str">
            <v>IND_NGA</v>
          </cell>
          <cell r="D154">
            <v>43.542439024390248</v>
          </cell>
          <cell r="E154">
            <v>18.333658536585371</v>
          </cell>
          <cell r="F154">
            <v>13.750243902439021</v>
          </cell>
          <cell r="G154">
            <v>9.1668292682926822</v>
          </cell>
          <cell r="H154">
            <v>4.5834146341463393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IND_PP_DH_LPG_EXS</v>
          </cell>
          <cell r="C155" t="str">
            <v>IND_LPG</v>
          </cell>
          <cell r="D155">
            <v>4.2640243902439021</v>
          </cell>
          <cell r="E155">
            <v>3.4112195121951219</v>
          </cell>
          <cell r="F155">
            <v>2.5584146341463421</v>
          </cell>
          <cell r="G155">
            <v>1.7056097560975609</v>
          </cell>
          <cell r="H155">
            <v>0.85280487804878058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IND_PP_PH_REC_NEW</v>
          </cell>
          <cell r="C156" t="str">
            <v>IND_PP_SB_REC</v>
          </cell>
          <cell r="D156">
            <v>2.6243558252676218</v>
          </cell>
          <cell r="E156">
            <v>0</v>
          </cell>
          <cell r="F156">
            <v>0</v>
          </cell>
          <cell r="G156">
            <v>2.3039999999998329E-2</v>
          </cell>
          <cell r="H156">
            <v>1.151999999999811E-2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IND_PP_DH_NGA_NEW</v>
          </cell>
          <cell r="C157" t="str">
            <v>IND_NGA</v>
          </cell>
          <cell r="D157">
            <v>52.243138869849183</v>
          </cell>
          <cell r="E157">
            <v>77.97829625468934</v>
          </cell>
          <cell r="F157">
            <v>93.316938128073531</v>
          </cell>
          <cell r="G157">
            <v>102.38305963082929</v>
          </cell>
          <cell r="H157">
            <v>80.162450420920422</v>
          </cell>
          <cell r="I157">
            <v>35.589015539160798</v>
          </cell>
          <cell r="J157">
            <v>95.929617200612867</v>
          </cell>
          <cell r="K157">
            <v>89.237538494973705</v>
          </cell>
          <cell r="L157">
            <v>91.038551133838297</v>
          </cell>
        </row>
        <row r="158">
          <cell r="A158">
            <v>156</v>
          </cell>
          <cell r="B158" t="str">
            <v>IND_PP_DH_REC_NEW</v>
          </cell>
          <cell r="C158" t="str">
            <v>IND_PP_SB_REC</v>
          </cell>
          <cell r="D158">
            <v>0</v>
          </cell>
          <cell r="E158">
            <v>4.4075492031476404</v>
          </cell>
          <cell r="F158">
            <v>0</v>
          </cell>
          <cell r="G158">
            <v>0</v>
          </cell>
          <cell r="H158">
            <v>16.53098641650066</v>
          </cell>
          <cell r="I158">
            <v>49.655533654452888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IND_PP_MD_ELC_NEW</v>
          </cell>
          <cell r="C159" t="str">
            <v>IND_PP_ELC</v>
          </cell>
          <cell r="D159">
            <v>255.2592624137088</v>
          </cell>
          <cell r="E159">
            <v>331.61232961805189</v>
          </cell>
          <cell r="F159">
            <v>325.81139833936061</v>
          </cell>
          <cell r="G159">
            <v>398.9149742939918</v>
          </cell>
          <cell r="H159">
            <v>406.7704917883197</v>
          </cell>
          <cell r="I159">
            <v>418.85906558890213</v>
          </cell>
          <cell r="J159">
            <v>497.63205362778302</v>
          </cell>
          <cell r="K159">
            <v>510.01871568222327</v>
          </cell>
          <cell r="L159">
            <v>501.0715322672873</v>
          </cell>
        </row>
        <row r="160">
          <cell r="A160">
            <v>158</v>
          </cell>
          <cell r="B160" t="str">
            <v>IND_PP_MD_ELC_EXS</v>
          </cell>
          <cell r="C160" t="str">
            <v>IND_PP_ELC</v>
          </cell>
          <cell r="D160">
            <v>190.82284883720931</v>
          </cell>
          <cell r="E160">
            <v>152.65827906976739</v>
          </cell>
          <cell r="F160">
            <v>114.4937093023256</v>
          </cell>
          <cell r="G160">
            <v>76.329139534883709</v>
          </cell>
          <cell r="H160">
            <v>38.164569767441847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IND_OTH_SB_HFO_EXS</v>
          </cell>
          <cell r="C161" t="str">
            <v>IND_HFO</v>
          </cell>
          <cell r="D161">
            <v>38.388888888888893</v>
          </cell>
          <cell r="E161">
            <v>31.99074074074073</v>
          </cell>
          <cell r="F161">
            <v>25.592592592592592</v>
          </cell>
          <cell r="G161">
            <v>19.194444444444439</v>
          </cell>
          <cell r="H161">
            <v>12.796296296296291</v>
          </cell>
          <cell r="I161">
            <v>6.3981481481481453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IND_OTH_SB_OIL_EXS</v>
          </cell>
          <cell r="C162" t="str">
            <v>IND_OIL</v>
          </cell>
          <cell r="D162">
            <v>110.99382716049379</v>
          </cell>
          <cell r="E162">
            <v>92.49485596707818</v>
          </cell>
          <cell r="F162">
            <v>73.995884773662553</v>
          </cell>
          <cell r="G162">
            <v>72.663958847736623</v>
          </cell>
          <cell r="H162">
            <v>36.997942386831276</v>
          </cell>
          <cell r="I162">
            <v>18.498971193415631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IND_OTH_SB_NGA_EXS</v>
          </cell>
          <cell r="C163" t="str">
            <v>IND_NGA</v>
          </cell>
          <cell r="D163">
            <v>93.26543209876543</v>
          </cell>
          <cell r="E163">
            <v>77.721193415637856</v>
          </cell>
          <cell r="F163">
            <v>62.176954732510289</v>
          </cell>
          <cell r="G163">
            <v>46.632716049382708</v>
          </cell>
          <cell r="H163">
            <v>31.088477366255141</v>
          </cell>
          <cell r="I163">
            <v>15.544238683127579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IND_OTH_SB_COA_EXS</v>
          </cell>
          <cell r="C164" t="str">
            <v>IND_COA</v>
          </cell>
          <cell r="D164">
            <v>27.16049382716049</v>
          </cell>
          <cell r="E164">
            <v>22.63374485596708</v>
          </cell>
          <cell r="F164">
            <v>18.10699588477366</v>
          </cell>
          <cell r="G164">
            <v>25.802469135802461</v>
          </cell>
          <cell r="H164">
            <v>9.0534979423868318</v>
          </cell>
          <cell r="I164">
            <v>4.5267489711934159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IND_OTH_SB_COG_EXS</v>
          </cell>
          <cell r="C165" t="str">
            <v>IND_COG</v>
          </cell>
          <cell r="D165">
            <v>10.09814814814815</v>
          </cell>
          <cell r="E165">
            <v>4.4290123456790118</v>
          </cell>
          <cell r="F165">
            <v>3.5432098765432101</v>
          </cell>
          <cell r="G165">
            <v>5.0490740740740732</v>
          </cell>
          <cell r="H165">
            <v>1.771604938271605</v>
          </cell>
          <cell r="I165">
            <v>0.88580246913580218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IND_OTH_SB_LPG_EXS</v>
          </cell>
          <cell r="C166" t="str">
            <v>IND_LPG</v>
          </cell>
          <cell r="D166">
            <v>5.981481481481481</v>
          </cell>
          <cell r="E166">
            <v>4.9845679012345663</v>
          </cell>
          <cell r="F166">
            <v>3.9876543209876538</v>
          </cell>
          <cell r="G166">
            <v>5.682407407407406</v>
          </cell>
          <cell r="H166">
            <v>1.9938271604938269</v>
          </cell>
          <cell r="I166">
            <v>0.99691358024691379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IND_OTH_SB_BIO_EXS</v>
          </cell>
          <cell r="C167" t="str">
            <v>IND_BIO</v>
          </cell>
          <cell r="D167">
            <v>199.92902669850881</v>
          </cell>
          <cell r="E167">
            <v>170.80776748971189</v>
          </cell>
          <cell r="F167">
            <v>165.3234082995742</v>
          </cell>
          <cell r="G167">
            <v>124.70802469135801</v>
          </cell>
          <cell r="H167">
            <v>56.573088584495252</v>
          </cell>
          <cell r="I167">
            <v>39.823429218106988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IND_OTH_SB_HET_EXS</v>
          </cell>
          <cell r="C168" t="str">
            <v>IND_HET</v>
          </cell>
          <cell r="D168">
            <v>230.20637500000001</v>
          </cell>
          <cell r="E168">
            <v>219.24416666666659</v>
          </cell>
          <cell r="F168">
            <v>175.3953333333333</v>
          </cell>
          <cell r="G168">
            <v>131.54650000000001</v>
          </cell>
          <cell r="H168">
            <v>46.156666666666673</v>
          </cell>
          <cell r="I168">
            <v>23.07833333333333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IND_OTH_PH_HFO_EXS</v>
          </cell>
          <cell r="C169" t="str">
            <v>IND_HFO</v>
          </cell>
          <cell r="D169">
            <v>91.176829268292693</v>
          </cell>
          <cell r="E169">
            <v>39.989837398373993</v>
          </cell>
          <cell r="F169">
            <v>37.375128222226209</v>
          </cell>
          <cell r="G169">
            <v>39.989837398373993</v>
          </cell>
          <cell r="H169">
            <v>15.995934959349601</v>
          </cell>
          <cell r="I169">
            <v>7.997967479674803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IND_OTH_PH_OIL_EXS</v>
          </cell>
          <cell r="C170" t="str">
            <v>IND_OIL</v>
          </cell>
          <cell r="D170">
            <v>263.60783132530122</v>
          </cell>
          <cell r="E170">
            <v>126.91183247386761</v>
          </cell>
          <cell r="F170">
            <v>92.493975903614498</v>
          </cell>
          <cell r="G170">
            <v>126.91183247386761</v>
          </cell>
          <cell r="H170">
            <v>46.246987951807242</v>
          </cell>
          <cell r="I170">
            <v>23.12349397590361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IND_OTH_PH_NGA_EXS</v>
          </cell>
          <cell r="C171" t="str">
            <v>IND_NGA</v>
          </cell>
          <cell r="D171">
            <v>524.61764705882354</v>
          </cell>
          <cell r="E171">
            <v>437.18137254901961</v>
          </cell>
          <cell r="F171">
            <v>349.74509803921569</v>
          </cell>
          <cell r="G171">
            <v>262.30882352941182</v>
          </cell>
          <cell r="H171">
            <v>174.87254901960779</v>
          </cell>
          <cell r="I171">
            <v>87.436274509803923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IND_OTH_PH_COA_EXS</v>
          </cell>
          <cell r="C172" t="str">
            <v>IND_COA</v>
          </cell>
          <cell r="D172">
            <v>71.883333333333326</v>
          </cell>
          <cell r="E172">
            <v>36.823866597730692</v>
          </cell>
          <cell r="F172">
            <v>25.222222222222221</v>
          </cell>
          <cell r="G172">
            <v>18.916666666666661</v>
          </cell>
          <cell r="H172">
            <v>12.611111111111111</v>
          </cell>
          <cell r="I172">
            <v>6.3055555555555536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IND_OTH_PH_COK_EXS</v>
          </cell>
          <cell r="C173" t="str">
            <v>IND_COK</v>
          </cell>
          <cell r="D173">
            <v>8.9018518518518519</v>
          </cell>
          <cell r="E173">
            <v>3.9043209876543208</v>
          </cell>
          <cell r="F173">
            <v>3.123456790123456</v>
          </cell>
          <cell r="G173">
            <v>4.450925925925926</v>
          </cell>
          <cell r="H173">
            <v>1.561728395061728</v>
          </cell>
          <cell r="I173">
            <v>0.780864197530864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IND_OTH_PH_ELC_EXS</v>
          </cell>
          <cell r="C174" t="str">
            <v>IND_OTH_ELC</v>
          </cell>
          <cell r="D174">
            <v>136.08500000000001</v>
          </cell>
          <cell r="E174">
            <v>129.28075000000001</v>
          </cell>
          <cell r="F174">
            <v>129.28075000000001</v>
          </cell>
          <cell r="G174">
            <v>129.28075000000001</v>
          </cell>
          <cell r="H174">
            <v>45.361666666666657</v>
          </cell>
          <cell r="I174">
            <v>22.680833333333339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IND_OTH_PH_LPG_EXS</v>
          </cell>
          <cell r="C175" t="str">
            <v>IND_LPG</v>
          </cell>
          <cell r="D175">
            <v>40.364705882352943</v>
          </cell>
          <cell r="E175">
            <v>33.637254901960787</v>
          </cell>
          <cell r="F175">
            <v>26.909803921568631</v>
          </cell>
          <cell r="G175">
            <v>20.182352941176472</v>
          </cell>
          <cell r="H175">
            <v>13.454901960784319</v>
          </cell>
          <cell r="I175">
            <v>6.7274509803921614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IND_OTH_MD_ELC_EXS</v>
          </cell>
          <cell r="C176" t="str">
            <v>IND_OTH_ELC</v>
          </cell>
          <cell r="D176">
            <v>517.10588235294119</v>
          </cell>
          <cell r="E176">
            <v>430.92156862745111</v>
          </cell>
          <cell r="F176">
            <v>344.73725490196068</v>
          </cell>
          <cell r="G176">
            <v>258.5529411764706</v>
          </cell>
          <cell r="H176">
            <v>172.3686274509804</v>
          </cell>
          <cell r="I176">
            <v>86.184313725490185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IND_OTH_EC_ELC_EXS</v>
          </cell>
          <cell r="C177" t="str">
            <v>IND_OTH_ELC</v>
          </cell>
          <cell r="D177">
            <v>181.44499999999999</v>
          </cell>
          <cell r="E177">
            <v>151.20416666666671</v>
          </cell>
          <cell r="F177">
            <v>120.9633333333333</v>
          </cell>
          <cell r="G177">
            <v>90.722499999999997</v>
          </cell>
          <cell r="H177">
            <v>60.481666666666669</v>
          </cell>
          <cell r="I177">
            <v>30.24083333333332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IND_OTH_OTH_HFO_EXS</v>
          </cell>
          <cell r="C178" t="str">
            <v>IND_HFO</v>
          </cell>
          <cell r="D178">
            <v>19.197530864197532</v>
          </cell>
          <cell r="E178">
            <v>15.99794238683128</v>
          </cell>
          <cell r="F178">
            <v>12.798353909465019</v>
          </cell>
          <cell r="G178">
            <v>9.5987654320987641</v>
          </cell>
          <cell r="H178">
            <v>6.3991769547325097</v>
          </cell>
          <cell r="I178">
            <v>3.1995884773662548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IND_OTH_OTH_OIL_EXS</v>
          </cell>
          <cell r="C179" t="str">
            <v>IND_OIL</v>
          </cell>
          <cell r="D179">
            <v>55.5</v>
          </cell>
          <cell r="E179">
            <v>46.249999999999993</v>
          </cell>
          <cell r="F179">
            <v>37</v>
          </cell>
          <cell r="G179">
            <v>27.75</v>
          </cell>
          <cell r="H179">
            <v>18.5</v>
          </cell>
          <cell r="I179">
            <v>9.25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IND_OTH_OTH_NGA_EXS</v>
          </cell>
          <cell r="C180" t="str">
            <v>IND_NGA</v>
          </cell>
          <cell r="D180">
            <v>104.9259259259259</v>
          </cell>
          <cell r="E180">
            <v>87.438271604938251</v>
          </cell>
          <cell r="F180">
            <v>69.950617283950606</v>
          </cell>
          <cell r="G180">
            <v>52.462962962962948</v>
          </cell>
          <cell r="H180">
            <v>34.975308641975303</v>
          </cell>
          <cell r="I180">
            <v>17.487654320987641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IND_OTH_OTH_COK_EXS</v>
          </cell>
          <cell r="C181" t="str">
            <v>IND_COK</v>
          </cell>
          <cell r="D181">
            <v>2.0061728395061729</v>
          </cell>
          <cell r="E181">
            <v>1.6718106995884769</v>
          </cell>
          <cell r="F181">
            <v>1.3374485596707819</v>
          </cell>
          <cell r="G181">
            <v>1.6718106995884769</v>
          </cell>
          <cell r="H181">
            <v>0.66872427983539107</v>
          </cell>
          <cell r="I181">
            <v>0.33436213991769542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IND_OTH_OTH_PTC_EXS</v>
          </cell>
          <cell r="C182" t="str">
            <v>IND_PTC</v>
          </cell>
          <cell r="D182">
            <v>16.724691358024689</v>
          </cell>
          <cell r="E182">
            <v>13.93724279835391</v>
          </cell>
          <cell r="F182">
            <v>11.149794238683119</v>
          </cell>
          <cell r="G182">
            <v>4.4012345679012341</v>
          </cell>
          <cell r="H182">
            <v>2.9341563786008229</v>
          </cell>
          <cell r="I182">
            <v>1.4670781893004119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IND_OTH_OTH_ELC_EXS</v>
          </cell>
          <cell r="C183" t="str">
            <v>IND_OTH_ELC</v>
          </cell>
          <cell r="D183">
            <v>72.58</v>
          </cell>
          <cell r="E183">
            <v>60.483333333333341</v>
          </cell>
          <cell r="F183">
            <v>48.38666666666667</v>
          </cell>
          <cell r="G183">
            <v>36.29</v>
          </cell>
          <cell r="H183">
            <v>24.193333333333339</v>
          </cell>
          <cell r="I183">
            <v>12.09666666666666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IND_OTH_OTH_GEO_EXS</v>
          </cell>
          <cell r="C184" t="str">
            <v>IND_GEO</v>
          </cell>
          <cell r="D184">
            <v>1.7911458333333341</v>
          </cell>
          <cell r="E184">
            <v>1.4926215277777779</v>
          </cell>
          <cell r="F184">
            <v>1.1940972222222219</v>
          </cell>
          <cell r="G184">
            <v>0.89557291666666683</v>
          </cell>
          <cell r="H184">
            <v>0.3142361111111111</v>
          </cell>
          <cell r="I184">
            <v>0.29852430555555559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183</v>
          </cell>
          <cell r="B185" t="str">
            <v>IND_OTH_OTH_BIO_EXS</v>
          </cell>
          <cell r="C185" t="str">
            <v>IND_BIO</v>
          </cell>
          <cell r="D185">
            <v>46.772839506172843</v>
          </cell>
          <cell r="E185">
            <v>38.977366255144041</v>
          </cell>
          <cell r="F185">
            <v>31.181893004115231</v>
          </cell>
          <cell r="G185">
            <v>23.386419753086422</v>
          </cell>
          <cell r="H185">
            <v>8.2057613168724295</v>
          </cell>
          <cell r="I185">
            <v>4.1028806584362147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IND_OTH_SB_HFO_NEW</v>
          </cell>
          <cell r="C186" t="str">
            <v>IND_HFO</v>
          </cell>
          <cell r="D186">
            <v>17.01464423054637</v>
          </cell>
          <cell r="E186">
            <v>0</v>
          </cell>
          <cell r="F186">
            <v>40.536770727237077</v>
          </cell>
          <cell r="G186">
            <v>48.03773580246915</v>
          </cell>
          <cell r="H186">
            <v>20.697674655367749</v>
          </cell>
          <cell r="I186">
            <v>9.2641973665710733</v>
          </cell>
          <cell r="J186">
            <v>11.971225451770479</v>
          </cell>
          <cell r="K186">
            <v>8.2763961639225823</v>
          </cell>
          <cell r="L186">
            <v>5.159714403111062</v>
          </cell>
        </row>
        <row r="187">
          <cell r="A187">
            <v>185</v>
          </cell>
          <cell r="B187" t="str">
            <v>IND_OTH_SB_OIL_NEW</v>
          </cell>
          <cell r="C187" t="str">
            <v>IND_OIL</v>
          </cell>
          <cell r="D187">
            <v>0</v>
          </cell>
          <cell r="E187">
            <v>0</v>
          </cell>
          <cell r="F187">
            <v>22.553056749933081</v>
          </cell>
          <cell r="G187">
            <v>61.800401646090528</v>
          </cell>
          <cell r="H187">
            <v>0.50069310231078734</v>
          </cell>
          <cell r="I187">
            <v>0</v>
          </cell>
          <cell r="J187">
            <v>7.04524578765432</v>
          </cell>
          <cell r="K187">
            <v>7.04524578765432</v>
          </cell>
          <cell r="L187">
            <v>13.388826416847859</v>
          </cell>
        </row>
        <row r="188">
          <cell r="A188">
            <v>186</v>
          </cell>
          <cell r="B188" t="str">
            <v>IND_OTH_SB_NGA_NEW</v>
          </cell>
          <cell r="C188" t="str">
            <v>IND_NGA</v>
          </cell>
          <cell r="D188">
            <v>66.677789260041592</v>
          </cell>
          <cell r="E188">
            <v>58.925020576131701</v>
          </cell>
          <cell r="F188">
            <v>70.081771907149061</v>
          </cell>
          <cell r="G188">
            <v>87.831644444444436</v>
          </cell>
          <cell r="H188">
            <v>133.91065566034061</v>
          </cell>
          <cell r="I188">
            <v>44.629949724649741</v>
          </cell>
          <cell r="J188">
            <v>329.55053401806168</v>
          </cell>
          <cell r="K188">
            <v>381.19434655035349</v>
          </cell>
          <cell r="L188">
            <v>414.53565783614152</v>
          </cell>
        </row>
        <row r="189">
          <cell r="A189">
            <v>187</v>
          </cell>
          <cell r="B189" t="str">
            <v>IND_OTH_SB_ELC_NEW</v>
          </cell>
          <cell r="C189" t="str">
            <v>IND_OTH_ELC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320.01397974653833</v>
          </cell>
          <cell r="I189">
            <v>276.26564977826092</v>
          </cell>
          <cell r="J189">
            <v>312.35561964660712</v>
          </cell>
          <cell r="K189">
            <v>283.81613544710888</v>
          </cell>
          <cell r="L189">
            <v>263.02156119130638</v>
          </cell>
        </row>
        <row r="190">
          <cell r="A190">
            <v>188</v>
          </cell>
          <cell r="B190" t="str">
            <v>IND_OTH_SB_BIO_NEW</v>
          </cell>
          <cell r="C190" t="str">
            <v>IND_BIO</v>
          </cell>
          <cell r="D190">
            <v>0</v>
          </cell>
          <cell r="E190">
            <v>0</v>
          </cell>
          <cell r="F190">
            <v>0</v>
          </cell>
          <cell r="G190">
            <v>43.372425925925938</v>
          </cell>
          <cell r="H190">
            <v>176.8434163548153</v>
          </cell>
          <cell r="I190">
            <v>228.2558661456201</v>
          </cell>
          <cell r="J190">
            <v>216.5794595743867</v>
          </cell>
          <cell r="K190">
            <v>208.92863052707469</v>
          </cell>
          <cell r="L190">
            <v>203.44536098720539</v>
          </cell>
        </row>
        <row r="191">
          <cell r="A191">
            <v>189</v>
          </cell>
          <cell r="B191" t="str">
            <v>IND_OTH_PH_HFO_NEW</v>
          </cell>
          <cell r="C191" t="str">
            <v>IND_HFO</v>
          </cell>
          <cell r="D191">
            <v>3.0383458992204742</v>
          </cell>
          <cell r="E191">
            <v>54.869745790253383</v>
          </cell>
          <cell r="F191">
            <v>54.869745790253383</v>
          </cell>
          <cell r="G191">
            <v>59.065663543113757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190</v>
          </cell>
          <cell r="B192" t="str">
            <v>IND_OTH_PH_OIL_NEW</v>
          </cell>
          <cell r="C192" t="str">
            <v>IND_OIL</v>
          </cell>
          <cell r="D192">
            <v>19.037694177238251</v>
          </cell>
          <cell r="E192">
            <v>130.47009096821421</v>
          </cell>
          <cell r="F192">
            <v>130.47009096821421</v>
          </cell>
          <cell r="G192">
            <v>159.85908935644679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IND_OTH_PH_NGA_NEW</v>
          </cell>
          <cell r="C193" t="str">
            <v>IND_NGA</v>
          </cell>
          <cell r="D193">
            <v>605.96445495133423</v>
          </cell>
          <cell r="E193">
            <v>701.13362571450875</v>
          </cell>
          <cell r="F193">
            <v>757.19339011053887</v>
          </cell>
          <cell r="G193">
            <v>926.35718776844101</v>
          </cell>
          <cell r="H193">
            <v>1657.829731777515</v>
          </cell>
          <cell r="I193">
            <v>1803.3302254935561</v>
          </cell>
          <cell r="J193">
            <v>2042.3147789307079</v>
          </cell>
          <cell r="K193">
            <v>2061.695871309304</v>
          </cell>
          <cell r="L193">
            <v>2082.507106158565</v>
          </cell>
        </row>
        <row r="194">
          <cell r="A194">
            <v>192</v>
          </cell>
          <cell r="B194" t="str">
            <v>IND_OTH_PH_COA_NEW</v>
          </cell>
          <cell r="C194" t="str">
            <v>IND_COA</v>
          </cell>
          <cell r="D194">
            <v>22.331841834179819</v>
          </cell>
          <cell r="E194">
            <v>22.331841834179819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193</v>
          </cell>
          <cell r="B195" t="str">
            <v>IND_OTH_PH_COK_NEW</v>
          </cell>
          <cell r="C195" t="str">
            <v>IND_COK</v>
          </cell>
          <cell r="D195">
            <v>0.51966566489948751</v>
          </cell>
          <cell r="E195">
            <v>0</v>
          </cell>
          <cell r="F195">
            <v>0</v>
          </cell>
          <cell r="G195">
            <v>5.4546241682228516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IND_OTH_PH_ELC_NEW</v>
          </cell>
          <cell r="C196" t="str">
            <v>IND_OTH_ELC</v>
          </cell>
          <cell r="D196">
            <v>42.923832818275002</v>
          </cell>
          <cell r="E196">
            <v>119.4347962701177</v>
          </cell>
          <cell r="F196">
            <v>181.39185218283069</v>
          </cell>
          <cell r="G196">
            <v>209.04686495838561</v>
          </cell>
          <cell r="H196">
            <v>28.556926938479439</v>
          </cell>
          <cell r="I196">
            <v>60.059600642063558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IND_OTH_PH_LPG_NEW</v>
          </cell>
          <cell r="C197" t="str">
            <v>IND_LPG</v>
          </cell>
          <cell r="D197">
            <v>53.850469285160187</v>
          </cell>
          <cell r="E197">
            <v>61.222328286666567</v>
          </cell>
          <cell r="F197">
            <v>56.82196609878325</v>
          </cell>
          <cell r="G197">
            <v>19.285400099722239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IND_OTH_MD_ELC_NEW</v>
          </cell>
          <cell r="C198" t="str">
            <v>IND_OTH_ELC</v>
          </cell>
          <cell r="D198">
            <v>515.70744842298791</v>
          </cell>
          <cell r="E198">
            <v>627.77971287378205</v>
          </cell>
          <cell r="F198">
            <v>692.40920113830111</v>
          </cell>
          <cell r="G198">
            <v>845.46768397511164</v>
          </cell>
          <cell r="H198">
            <v>944.41705002079834</v>
          </cell>
          <cell r="I198">
            <v>1044.8680015061029</v>
          </cell>
          <cell r="J198">
            <v>1140.4619596214191</v>
          </cell>
          <cell r="K198">
            <v>1144.7249793184851</v>
          </cell>
          <cell r="L198">
            <v>1153.96856608495</v>
          </cell>
        </row>
        <row r="199">
          <cell r="A199">
            <v>197</v>
          </cell>
          <cell r="B199" t="str">
            <v>IND_OTH_OTH_HFO_NEW</v>
          </cell>
          <cell r="C199" t="str">
            <v>IND_HFO</v>
          </cell>
          <cell r="D199">
            <v>1.9937549292784491</v>
          </cell>
          <cell r="E199">
            <v>0</v>
          </cell>
          <cell r="F199">
            <v>18.572443827078729</v>
          </cell>
          <cell r="G199">
            <v>22.195778445567729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IND_OTH_OTH_OIL_NEW</v>
          </cell>
          <cell r="C200" t="str">
            <v>IND_OIL</v>
          </cell>
          <cell r="D200">
            <v>0</v>
          </cell>
          <cell r="E200">
            <v>0</v>
          </cell>
          <cell r="F200">
            <v>0</v>
          </cell>
          <cell r="G200">
            <v>6.6144641434516984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IND_OTH_OTH_NGA_NEW</v>
          </cell>
          <cell r="C201" t="str">
            <v>IND_NGA</v>
          </cell>
          <cell r="D201">
            <v>56.101757005952138</v>
          </cell>
          <cell r="E201">
            <v>76.014280408020383</v>
          </cell>
          <cell r="F201">
            <v>86.903371398767433</v>
          </cell>
          <cell r="G201">
            <v>106.5097564253699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200</v>
          </cell>
          <cell r="B202" t="str">
            <v>IND_OTH_OTH_ELC_NEW</v>
          </cell>
          <cell r="C202" t="str">
            <v>IND_OTH_ELC</v>
          </cell>
          <cell r="D202">
            <v>88.447682931878035</v>
          </cell>
          <cell r="E202">
            <v>102.9692186796253</v>
          </cell>
          <cell r="F202">
            <v>108.4673220160514</v>
          </cell>
          <cell r="G202">
            <v>122.6827193883329</v>
          </cell>
          <cell r="H202">
            <v>243.24586015850659</v>
          </cell>
          <cell r="I202">
            <v>246.2462288228823</v>
          </cell>
          <cell r="J202">
            <v>280.62453650915552</v>
          </cell>
          <cell r="K202">
            <v>283.6149440991486</v>
          </cell>
          <cell r="L202">
            <v>281.15534039659519</v>
          </cell>
        </row>
        <row r="203">
          <cell r="A203">
            <v>201</v>
          </cell>
          <cell r="B203" t="str">
            <v>IND_OTH_OTH_GEO_NEW</v>
          </cell>
          <cell r="C203" t="str">
            <v>IND_GEO</v>
          </cell>
          <cell r="D203">
            <v>0</v>
          </cell>
          <cell r="E203">
            <v>31.197888874813941</v>
          </cell>
          <cell r="F203">
            <v>30.176700514321279</v>
          </cell>
          <cell r="G203">
            <v>30.89897096099989</v>
          </cell>
          <cell r="H203">
            <v>0</v>
          </cell>
          <cell r="I203">
            <v>31.197888874813941</v>
          </cell>
          <cell r="J203">
            <v>0</v>
          </cell>
          <cell r="K203">
            <v>0</v>
          </cell>
          <cell r="L203">
            <v>0</v>
          </cell>
        </row>
        <row r="204">
          <cell r="A204">
            <v>202</v>
          </cell>
          <cell r="B204" t="str">
            <v>IND_OTH_OTH_LPG_NEW</v>
          </cell>
          <cell r="C204" t="str">
            <v>IND_LPG</v>
          </cell>
          <cell r="D204">
            <v>32.199996866664698</v>
          </cell>
          <cell r="E204">
            <v>12.23903331246049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203</v>
          </cell>
          <cell r="B205" t="str">
            <v>IND_OTH_OTH_BIO_NEW</v>
          </cell>
          <cell r="C205" t="str">
            <v>IND_BIO</v>
          </cell>
          <cell r="D205">
            <v>17.638233666578358</v>
          </cell>
          <cell r="E205">
            <v>26.403654550039409</v>
          </cell>
          <cell r="F205">
            <v>31.559702468972009</v>
          </cell>
          <cell r="G205">
            <v>31.559702468972009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</row>
        <row r="206">
          <cell r="A206">
            <v>204</v>
          </cell>
          <cell r="B206" t="str">
            <v>IND_OTH_EC_ELC_NEW</v>
          </cell>
          <cell r="C206" t="str">
            <v>IND_OTH_ELC</v>
          </cell>
          <cell r="D206">
            <v>181.41916909803911</v>
          </cell>
          <cell r="E206">
            <v>220.6045509075029</v>
          </cell>
          <cell r="F206">
            <v>243.05420171815271</v>
          </cell>
          <cell r="G206">
            <v>290.66342096718017</v>
          </cell>
          <cell r="H206">
            <v>323.46266039122719</v>
          </cell>
          <cell r="I206">
            <v>356.90042075565191</v>
          </cell>
          <cell r="J206">
            <v>381.69821870313638</v>
          </cell>
          <cell r="K206">
            <v>384.05408122784053</v>
          </cell>
          <cell r="L206">
            <v>383.27499196861862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UPS_FT_ELC</v>
          </cell>
          <cell r="C2" t="str">
            <v>ELC</v>
          </cell>
          <cell r="D2">
            <v>220.1636215110797</v>
          </cell>
          <cell r="E2">
            <v>220.16362151107981</v>
          </cell>
          <cell r="F2">
            <v>220.1636215110797</v>
          </cell>
          <cell r="G2">
            <v>174.31598416495461</v>
          </cell>
          <cell r="H2">
            <v>158.26066069684759</v>
          </cell>
          <cell r="I2">
            <v>145.6864909612589</v>
          </cell>
          <cell r="J2">
            <v>136.19971429816391</v>
          </cell>
          <cell r="K2">
            <v>134.10113117070611</v>
          </cell>
          <cell r="L2">
            <v>115.777586677332</v>
          </cell>
        </row>
        <row r="3">
          <cell r="A3">
            <v>1</v>
          </cell>
          <cell r="B3" t="str">
            <v>HH2_FT_ELC</v>
          </cell>
          <cell r="C3" t="str">
            <v>ELC</v>
          </cell>
          <cell r="D3">
            <v>0</v>
          </cell>
          <cell r="E3">
            <v>0.14286614375775769</v>
          </cell>
          <cell r="F3">
            <v>0.14286614375723289</v>
          </cell>
          <cell r="G3">
            <v>9.1071171925979054E-6</v>
          </cell>
          <cell r="H3">
            <v>0.69048854067849297</v>
          </cell>
          <cell r="I3">
            <v>0.70115474346180595</v>
          </cell>
          <cell r="J3">
            <v>13.21928419854286</v>
          </cell>
          <cell r="K3">
            <v>13.218231018812981</v>
          </cell>
          <cell r="L3">
            <v>15.47988597864269</v>
          </cell>
        </row>
        <row r="4">
          <cell r="A4">
            <v>2</v>
          </cell>
          <cell r="B4" t="str">
            <v>ELC_FT_NGA</v>
          </cell>
          <cell r="C4" t="str">
            <v>PRI_GAS_NGA</v>
          </cell>
          <cell r="D4">
            <v>7902.500436191599</v>
          </cell>
          <cell r="E4">
            <v>5208.5246624879519</v>
          </cell>
          <cell r="F4">
            <v>6011.4233002474957</v>
          </cell>
          <cell r="G4">
            <v>1894.3261039383081</v>
          </cell>
          <cell r="H4">
            <v>1027.1922133259191</v>
          </cell>
          <cell r="I4">
            <v>294.09557967162988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ELC_FT_NGA</v>
          </cell>
          <cell r="C5" t="str">
            <v>RNW_POT_BIO_GAS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139.8760752624278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7.1929040256285859</v>
          </cell>
          <cell r="E6">
            <v>5.15470516651013</v>
          </cell>
          <cell r="F6">
            <v>3.7735259703283059</v>
          </cell>
          <cell r="G6">
            <v>2.919320413190047</v>
          </cell>
          <cell r="H6">
            <v>1.8074602659637899</v>
          </cell>
          <cell r="I6">
            <v>0.68394272515275001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2.0551154358938821</v>
          </cell>
          <cell r="E7">
            <v>1.472772904717178</v>
          </cell>
          <cell r="F7">
            <v>1.0781502772366589</v>
          </cell>
          <cell r="G7">
            <v>0.83409154662572793</v>
          </cell>
          <cell r="H7">
            <v>0.51641721884679859</v>
          </cell>
          <cell r="I7">
            <v>0.1954122071865001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65.763693948604285</v>
          </cell>
          <cell r="E8">
            <v>47.128732950949683</v>
          </cell>
          <cell r="F8">
            <v>34.500808871573071</v>
          </cell>
          <cell r="G8">
            <v>26.69092949202329</v>
          </cell>
          <cell r="H8">
            <v>16.525351003097569</v>
          </cell>
          <cell r="I8">
            <v>43.967746616962501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5.1377885897346882</v>
          </cell>
          <cell r="E9">
            <v>3.6819322617929462</v>
          </cell>
          <cell r="F9">
            <v>2.6953756930916479</v>
          </cell>
          <cell r="G9">
            <v>2.0852288665643202</v>
          </cell>
          <cell r="H9">
            <v>1.2910430471169969</v>
          </cell>
          <cell r="I9">
            <v>0.48853051796625019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655.38394259914435</v>
          </cell>
          <cell r="F10">
            <v>479.77687337031313</v>
          </cell>
          <cell r="G10">
            <v>371.17073824844903</v>
          </cell>
          <cell r="H10">
            <v>229.8056623868255</v>
          </cell>
          <cell r="I10">
            <v>49.243876210998003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31.854289256355209</v>
          </cell>
          <cell r="E11">
            <v>22.827980023116261</v>
          </cell>
          <cell r="F11">
            <v>16.71132929716822</v>
          </cell>
          <cell r="G11">
            <v>12.928418972698781</v>
          </cell>
          <cell r="H11">
            <v>8.0044668921253788</v>
          </cell>
          <cell r="I11">
            <v>3.028889211390748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1.0275577179469231</v>
          </cell>
          <cell r="E12">
            <v>0.73638645235858924</v>
          </cell>
          <cell r="F12">
            <v>0.53907513861832934</v>
          </cell>
          <cell r="G12">
            <v>0.41704577331286391</v>
          </cell>
          <cell r="H12">
            <v>0.2582086094233994</v>
          </cell>
          <cell r="I12">
            <v>9.7706103593250035E-2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PRI_GAS_BFG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7.8530782224918241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PRI_GAS_COG</v>
          </cell>
          <cell r="D14">
            <v>36.755895001756237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PRI_GAS_OXY</v>
          </cell>
          <cell r="D15">
            <v>6.5561945908871637</v>
          </cell>
          <cell r="E15">
            <v>5.5400275811959441</v>
          </cell>
          <cell r="F15">
            <v>4.8641047555106738</v>
          </cell>
          <cell r="G15">
            <v>2.629008289954641</v>
          </cell>
          <cell r="H15">
            <v>1.534351779244004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PRI_COA_BCO</v>
          </cell>
          <cell r="D16">
            <v>4594.4868752195316</v>
          </cell>
          <cell r="E16">
            <v>4219.8244816495771</v>
          </cell>
          <cell r="F16">
            <v>2432.0523777553331</v>
          </cell>
          <cell r="G16">
            <v>828.27621801687678</v>
          </cell>
          <cell r="H16">
            <v>767.17588962199011</v>
          </cell>
          <cell r="I16">
            <v>163.93339720398521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ELC_FT_COA</v>
          </cell>
          <cell r="C17" t="str">
            <v>PRI_COA_HCO</v>
          </cell>
          <cell r="D17">
            <v>4551.1747856268876</v>
          </cell>
          <cell r="E17">
            <v>4469.9272102477789</v>
          </cell>
          <cell r="F17">
            <v>2427.1882729998219</v>
          </cell>
          <cell r="G17">
            <v>1798.103063647922</v>
          </cell>
          <cell r="H17">
            <v>765.64153784274606</v>
          </cell>
          <cell r="I17">
            <v>351.75207273964457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ELC_FT_BIO</v>
          </cell>
          <cell r="C18" t="str">
            <v>RNW_POT_BIO_MUN</v>
          </cell>
          <cell r="D18">
            <v>86.452631578947461</v>
          </cell>
          <cell r="E18">
            <v>42.23157894736849</v>
          </cell>
          <cell r="F18">
            <v>8.6947368421052431</v>
          </cell>
          <cell r="G18">
            <v>371.97777989536598</v>
          </cell>
          <cell r="H18">
            <v>312.72094970327112</v>
          </cell>
          <cell r="I18">
            <v>481.14378372589158</v>
          </cell>
          <cell r="J18">
            <v>371.34760062328559</v>
          </cell>
          <cell r="K18">
            <v>564.38007256061019</v>
          </cell>
          <cell r="L18">
            <v>0</v>
          </cell>
        </row>
        <row r="19">
          <cell r="A19">
            <v>17</v>
          </cell>
          <cell r="B19" t="str">
            <v>ELC_FT_BIO</v>
          </cell>
          <cell r="C19" t="str">
            <v>RNW_POT_BIO_GAS</v>
          </cell>
          <cell r="D19">
            <v>564.46189550690144</v>
          </cell>
          <cell r="E19">
            <v>27.70298869101563</v>
          </cell>
          <cell r="F19">
            <v>786.11528870763846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RNW_POT_BIO_WOD</v>
          </cell>
          <cell r="D20">
            <v>984.8381761268854</v>
          </cell>
          <cell r="E20">
            <v>1406.463911844038</v>
          </cell>
          <cell r="F20">
            <v>775.63930490054997</v>
          </cell>
          <cell r="G20">
            <v>862.90452670716365</v>
          </cell>
          <cell r="H20">
            <v>728.90877379288361</v>
          </cell>
          <cell r="I20">
            <v>318.77751599951017</v>
          </cell>
          <cell r="J20">
            <v>73.887500228640903</v>
          </cell>
          <cell r="K20">
            <v>397.27864760776151</v>
          </cell>
          <cell r="L20">
            <v>1261.8815573591651</v>
          </cell>
        </row>
        <row r="21">
          <cell r="A21">
            <v>19</v>
          </cell>
          <cell r="B21" t="str">
            <v>ELC_FT_BIO</v>
          </cell>
          <cell r="C21" t="str">
            <v>RNW_POT_BIO_SLU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20.391909802613181</v>
          </cell>
          <cell r="I21">
            <v>38.950000000000003</v>
          </cell>
          <cell r="J21">
            <v>43</v>
          </cell>
          <cell r="K21">
            <v>48.3</v>
          </cell>
          <cell r="L21">
            <v>53.6</v>
          </cell>
        </row>
        <row r="22">
          <cell r="A22">
            <v>20</v>
          </cell>
          <cell r="B22" t="str">
            <v>ELC_FT_CRP</v>
          </cell>
          <cell r="C22" t="str">
            <v>RNW_POT_BIO_CRP_STC</v>
          </cell>
          <cell r="D22">
            <v>172.7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ELC_FT_MUN</v>
          </cell>
          <cell r="C23" t="str">
            <v>RNW_POT_BIO_MUN</v>
          </cell>
          <cell r="D23">
            <v>337.84736842105269</v>
          </cell>
          <cell r="E23">
            <v>405.41842105263157</v>
          </cell>
          <cell r="F23">
            <v>462.30526315789479</v>
          </cell>
          <cell r="G23">
            <v>131.0663209565607</v>
          </cell>
          <cell r="H23">
            <v>165.92315114865579</v>
          </cell>
          <cell r="I23">
            <v>109.62196480566919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ELC_FT_MUN</v>
          </cell>
          <cell r="C24" t="str">
            <v>RNW_POT_BIO_SLU</v>
          </cell>
          <cell r="D24">
            <v>24.1</v>
          </cell>
          <cell r="E24">
            <v>25.95</v>
          </cell>
          <cell r="F24">
            <v>27.8</v>
          </cell>
          <cell r="G24">
            <v>19.8303327529905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ELC_FT_HYD</v>
          </cell>
          <cell r="C25" t="str">
            <v>RNW_POT_HYD</v>
          </cell>
          <cell r="D25">
            <v>2088.7800000000002</v>
          </cell>
          <cell r="E25">
            <v>2123.37</v>
          </cell>
          <cell r="F25">
            <v>2231.010000000002</v>
          </cell>
          <cell r="G25">
            <v>2306.2287772456448</v>
          </cell>
          <cell r="H25">
            <v>2296.070675155011</v>
          </cell>
          <cell r="I25">
            <v>2103.230129418851</v>
          </cell>
          <cell r="J25">
            <v>1662.766974646737</v>
          </cell>
          <cell r="K25">
            <v>1347.539484496767</v>
          </cell>
          <cell r="L25">
            <v>1319.1262722895169</v>
          </cell>
        </row>
        <row r="26">
          <cell r="A26">
            <v>24</v>
          </cell>
          <cell r="B26" t="str">
            <v>ELC_FT_GEO</v>
          </cell>
          <cell r="C26" t="str">
            <v>RNW_POT_GEO</v>
          </cell>
          <cell r="D26">
            <v>173.64020960838701</v>
          </cell>
          <cell r="E26">
            <v>182.81413203023479</v>
          </cell>
          <cell r="F26">
            <v>201.0359836247444</v>
          </cell>
          <cell r="G26">
            <v>176.43471629976699</v>
          </cell>
          <cell r="H26">
            <v>263.43074529877458</v>
          </cell>
          <cell r="I26">
            <v>272.19747690880553</v>
          </cell>
          <cell r="J26">
            <v>348.49438496947198</v>
          </cell>
          <cell r="K26">
            <v>403.56839948818458</v>
          </cell>
          <cell r="L26">
            <v>463.70708967346678</v>
          </cell>
        </row>
        <row r="27">
          <cell r="A27">
            <v>25</v>
          </cell>
          <cell r="B27" t="str">
            <v>ELC_FT_SOL_PV</v>
          </cell>
          <cell r="C27" t="str">
            <v>RNW_POT_SOL_PV</v>
          </cell>
          <cell r="D27">
            <v>164.23</v>
          </cell>
          <cell r="E27">
            <v>361.67999999999989</v>
          </cell>
          <cell r="F27">
            <v>583.67999999999995</v>
          </cell>
          <cell r="G27">
            <v>1406.0947095720001</v>
          </cell>
          <cell r="H27">
            <v>2124.1629444192058</v>
          </cell>
          <cell r="I27">
            <v>2788.4319155515591</v>
          </cell>
          <cell r="J27">
            <v>2656.5186118902352</v>
          </cell>
          <cell r="K27">
            <v>2804.0186722928702</v>
          </cell>
          <cell r="L27">
            <v>2688.6983842671411</v>
          </cell>
        </row>
        <row r="28">
          <cell r="A28">
            <v>26</v>
          </cell>
          <cell r="B28" t="str">
            <v>ELC_FT_SOL_TH</v>
          </cell>
          <cell r="C28" t="str">
            <v>RNW_POT_SOL_TH</v>
          </cell>
          <cell r="D28">
            <v>0.21202643928571421</v>
          </cell>
          <cell r="E28">
            <v>1.085192100765306</v>
          </cell>
          <cell r="F28">
            <v>2.9032557214285708</v>
          </cell>
          <cell r="G28">
            <v>2.883412271428571</v>
          </cell>
          <cell r="H28">
            <v>2.730916182142856</v>
          </cell>
          <cell r="I28">
            <v>1.8328099070667729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ELC_FT_SOL_CSP</v>
          </cell>
          <cell r="C29" t="str">
            <v>RNW_POT_SOL_CSP</v>
          </cell>
          <cell r="D29">
            <v>2.74</v>
          </cell>
          <cell r="E29">
            <v>20.13</v>
          </cell>
          <cell r="F29">
            <v>20.46</v>
          </cell>
          <cell r="G29">
            <v>17.38713216</v>
          </cell>
          <cell r="H29">
            <v>17.38713216</v>
          </cell>
          <cell r="I29">
            <v>14.57522588249026</v>
          </cell>
          <cell r="J29">
            <v>7.3284505743366868</v>
          </cell>
          <cell r="K29">
            <v>4.2387992454972023</v>
          </cell>
          <cell r="L29">
            <v>0.1409848416000033</v>
          </cell>
        </row>
        <row r="30">
          <cell r="A30">
            <v>28</v>
          </cell>
          <cell r="B30" t="str">
            <v>ELC_FT_TDL</v>
          </cell>
          <cell r="C30" t="str">
            <v>RNW_POT_TDL</v>
          </cell>
          <cell r="D30">
            <v>1.72</v>
          </cell>
          <cell r="E30">
            <v>1.76</v>
          </cell>
          <cell r="F30">
            <v>1.85</v>
          </cell>
          <cell r="G30">
            <v>7.7945639040000012</v>
          </cell>
          <cell r="H30">
            <v>0.78814771200000078</v>
          </cell>
          <cell r="I30">
            <v>0.60422976000000062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ELC_FT_WIN_ON</v>
          </cell>
          <cell r="C31" t="str">
            <v>RNW_POT_WIN_ON</v>
          </cell>
          <cell r="D31">
            <v>550.07999999999993</v>
          </cell>
          <cell r="E31">
            <v>983.01999999999987</v>
          </cell>
          <cell r="F31">
            <v>1530.69</v>
          </cell>
          <cell r="G31">
            <v>2446.83603936997</v>
          </cell>
          <cell r="H31">
            <v>3044.9243139628952</v>
          </cell>
          <cell r="I31">
            <v>3116.9032869223902</v>
          </cell>
          <cell r="J31">
            <v>3291.121341775226</v>
          </cell>
          <cell r="K31">
            <v>3206.5845380524802</v>
          </cell>
          <cell r="L31">
            <v>3478.0069855890411</v>
          </cell>
        </row>
        <row r="32">
          <cell r="A32">
            <v>30</v>
          </cell>
          <cell r="B32" t="str">
            <v>ELC_FT_WIN_OFF</v>
          </cell>
          <cell r="C32" t="str">
            <v>RNW_POT_WIN_OFF</v>
          </cell>
          <cell r="D32">
            <v>0</v>
          </cell>
          <cell r="E32">
            <v>126.62</v>
          </cell>
          <cell r="F32">
            <v>259.57</v>
          </cell>
          <cell r="G32">
            <v>971.93318031035221</v>
          </cell>
          <cell r="H32">
            <v>2063.2071145407481</v>
          </cell>
          <cell r="I32">
            <v>2261.1149347511259</v>
          </cell>
          <cell r="J32">
            <v>3773.6374100537701</v>
          </cell>
          <cell r="K32">
            <v>4602.973682278327</v>
          </cell>
          <cell r="L32">
            <v>5378.5011603886742</v>
          </cell>
        </row>
        <row r="33">
          <cell r="A33">
            <v>31</v>
          </cell>
          <cell r="B33" t="str">
            <v>AGR_FT_NGA</v>
          </cell>
          <cell r="C33" t="str">
            <v>PRI_GAS_NGA</v>
          </cell>
          <cell r="D33">
            <v>170.89616935483019</v>
          </cell>
          <cell r="E33">
            <v>144.23281019387539</v>
          </cell>
          <cell r="F33">
            <v>115.265892054874</v>
          </cell>
          <cell r="G33">
            <v>137.38475737956719</v>
          </cell>
          <cell r="H33">
            <v>104.82506376480021</v>
          </cell>
          <cell r="I33">
            <v>112.2736551270872</v>
          </cell>
          <cell r="J33">
            <v>105.3957071881122</v>
          </cell>
          <cell r="K33">
            <v>117.78547354481999</v>
          </cell>
          <cell r="L33">
            <v>165.84635969790659</v>
          </cell>
        </row>
        <row r="34">
          <cell r="A34">
            <v>32</v>
          </cell>
          <cell r="B34" t="str">
            <v>AGR_FT_DST</v>
          </cell>
          <cell r="C34" t="str">
            <v>PRI_OIL_DST_kt</v>
          </cell>
          <cell r="D34">
            <v>16200.96593949495</v>
          </cell>
          <cell r="E34">
            <v>16577.74886016954</v>
          </cell>
          <cell r="F34">
            <v>17022.34928623178</v>
          </cell>
          <cell r="G34">
            <v>16543.937630480781</v>
          </cell>
          <cell r="H34">
            <v>16224.00036871568</v>
          </cell>
          <cell r="I34">
            <v>17022.349286231791</v>
          </cell>
          <cell r="J34">
            <v>17022.349286231791</v>
          </cell>
          <cell r="K34">
            <v>17022.349286231791</v>
          </cell>
          <cell r="L34">
            <v>17022.34928623178</v>
          </cell>
        </row>
        <row r="35">
          <cell r="A35">
            <v>33</v>
          </cell>
          <cell r="B35" t="str">
            <v>AGR_FT_GSL</v>
          </cell>
          <cell r="C35" t="str">
            <v>PRI_OIL_GSL_kt</v>
          </cell>
          <cell r="D35">
            <v>121.4954954838869</v>
          </cell>
          <cell r="E35">
            <v>127.1084867608177</v>
          </cell>
          <cell r="F35">
            <v>149.5079451655364</v>
          </cell>
          <cell r="G35">
            <v>144.63733384258239</v>
          </cell>
          <cell r="H35">
            <v>149.5079451655364</v>
          </cell>
          <cell r="I35">
            <v>115.2508745369697</v>
          </cell>
          <cell r="J35">
            <v>149.5079451655364</v>
          </cell>
          <cell r="K35">
            <v>149.5079451655364</v>
          </cell>
          <cell r="L35">
            <v>149.5079451655364</v>
          </cell>
        </row>
        <row r="36">
          <cell r="A36">
            <v>34</v>
          </cell>
          <cell r="B36" t="str">
            <v>AGR_FT_HFO</v>
          </cell>
          <cell r="C36" t="str">
            <v>PRI_OIL_HFO</v>
          </cell>
          <cell r="D36">
            <v>28.233472222222211</v>
          </cell>
          <cell r="E36">
            <v>21.175104166666671</v>
          </cell>
          <cell r="F36">
            <v>14.11673611111112</v>
          </cell>
          <cell r="G36">
            <v>7.0583680555555564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AGR_FT_KER</v>
          </cell>
          <cell r="C37" t="str">
            <v>PRI_OIL_KER</v>
          </cell>
          <cell r="D37">
            <v>2.908172221624048</v>
          </cell>
          <cell r="E37">
            <v>15.2724101156782</v>
          </cell>
          <cell r="F37">
            <v>19.532078996277939</v>
          </cell>
          <cell r="G37">
            <v>0.1880208333333333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19.532078996277932</v>
          </cell>
        </row>
        <row r="38">
          <cell r="A38">
            <v>36</v>
          </cell>
          <cell r="B38" t="str">
            <v>AGR_FT_COA</v>
          </cell>
          <cell r="C38" t="str">
            <v>PRI_COA_BCO</v>
          </cell>
          <cell r="D38">
            <v>3.664258461538461</v>
          </cell>
          <cell r="E38">
            <v>5.2215683076923067</v>
          </cell>
          <cell r="F38">
            <v>3.481045538461538</v>
          </cell>
          <cell r="G38">
            <v>1.7405227692307681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AGR_FT_COA</v>
          </cell>
          <cell r="C39" t="str">
            <v>PRI_COA_HCO</v>
          </cell>
          <cell r="D39">
            <v>17.769446153846161</v>
          </cell>
          <cell r="E39">
            <v>25.321460769230772</v>
          </cell>
          <cell r="F39">
            <v>16.88097384615385</v>
          </cell>
          <cell r="G39">
            <v>8.4404869230769197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PRI_COA_OVC</v>
          </cell>
          <cell r="D40">
            <v>0.64014153846154009</v>
          </cell>
          <cell r="E40">
            <v>0.91220169230769299</v>
          </cell>
          <cell r="F40">
            <v>0.60813446153846162</v>
          </cell>
          <cell r="G40">
            <v>0.30406723076923081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AGR_FT_LPG</v>
          </cell>
          <cell r="C41" t="str">
            <v>PRI_OIL_LPG</v>
          </cell>
          <cell r="D41">
            <v>32.816105553162849</v>
          </cell>
          <cell r="E41">
            <v>38.722323942526202</v>
          </cell>
          <cell r="F41">
            <v>38.722323942526202</v>
          </cell>
          <cell r="G41">
            <v>9.0626187268850611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38.722323942526202</v>
          </cell>
        </row>
        <row r="42">
          <cell r="A42">
            <v>40</v>
          </cell>
          <cell r="B42" t="str">
            <v>AGR_FT_BIO</v>
          </cell>
          <cell r="C42" t="str">
            <v>RNW_POT_BIO_GAS</v>
          </cell>
          <cell r="D42">
            <v>22.75739618016949</v>
          </cell>
          <cell r="E42">
            <v>0</v>
          </cell>
          <cell r="F42">
            <v>5.6694354712091313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AGR_FT_BIO</v>
          </cell>
          <cell r="C43" t="str">
            <v>RNW_POT_BIO_WOD</v>
          </cell>
          <cell r="D43">
            <v>31.472686015177899</v>
          </cell>
          <cell r="E43">
            <v>12.75509470916454</v>
          </cell>
          <cell r="F43">
            <v>0</v>
          </cell>
          <cell r="G43">
            <v>19.117745643973219</v>
          </cell>
          <cell r="H43">
            <v>3.4525633815790231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RNW_POT_BIO_SLU</v>
          </cell>
          <cell r="D44">
            <v>0</v>
          </cell>
          <cell r="E44">
            <v>0</v>
          </cell>
          <cell r="F44">
            <v>0</v>
          </cell>
          <cell r="G44">
            <v>11.519667247009499</v>
          </cell>
          <cell r="H44">
            <v>1.437753022923842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RNW_POT_BIO_LIQ</v>
          </cell>
          <cell r="D45">
            <v>1.1795762820789131</v>
          </cell>
          <cell r="E45">
            <v>48.04999999999999</v>
          </cell>
          <cell r="F45">
            <v>40.051818328864492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AGR_FT_GEO</v>
          </cell>
          <cell r="C46" t="str">
            <v>RNW_POT_GEO</v>
          </cell>
          <cell r="D46">
            <v>1.813684210526316</v>
          </cell>
          <cell r="E46">
            <v>2.5844999999999998</v>
          </cell>
          <cell r="F46">
            <v>1.7230000000000001</v>
          </cell>
          <cell r="G46">
            <v>0.86150000000000004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AGR_FT_ELC</v>
          </cell>
          <cell r="C47" t="str">
            <v>ELC</v>
          </cell>
          <cell r="D47">
            <v>207.48599999999999</v>
          </cell>
          <cell r="E47">
            <v>217.79</v>
          </cell>
          <cell r="F47">
            <v>246.315</v>
          </cell>
          <cell r="G47">
            <v>311.31388307668982</v>
          </cell>
          <cell r="H47">
            <v>324.73605396045542</v>
          </cell>
          <cell r="I47">
            <v>324.73605396045542</v>
          </cell>
          <cell r="J47">
            <v>324.73605396045542</v>
          </cell>
          <cell r="K47">
            <v>324.73605396045542</v>
          </cell>
          <cell r="L47">
            <v>324.73605396045542</v>
          </cell>
        </row>
        <row r="48">
          <cell r="A48">
            <v>46</v>
          </cell>
          <cell r="B48" t="str">
            <v>AGR_FT_HET</v>
          </cell>
          <cell r="C48" t="str">
            <v>HET</v>
          </cell>
          <cell r="D48">
            <v>21.256</v>
          </cell>
          <cell r="E48">
            <v>9.0339210526315785</v>
          </cell>
          <cell r="F48">
            <v>13.151837426301491</v>
          </cell>
          <cell r="G48">
            <v>8.1035874263014929</v>
          </cell>
          <cell r="H48">
            <v>1.992337426301491</v>
          </cell>
          <cell r="I48">
            <v>1.992337426301491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COM_FT_NGA</v>
          </cell>
          <cell r="C49" t="str">
            <v>PRI_GAS_NGA</v>
          </cell>
          <cell r="D49">
            <v>2036.593102239575</v>
          </cell>
          <cell r="E49">
            <v>2084.9571231212381</v>
          </cell>
          <cell r="F49">
            <v>2048.971835272936</v>
          </cell>
          <cell r="G49">
            <v>2160.0157385239932</v>
          </cell>
          <cell r="H49">
            <v>1300.6343815465621</v>
          </cell>
          <cell r="I49">
            <v>1516.780655941812</v>
          </cell>
          <cell r="J49">
            <v>1579.330200501362</v>
          </cell>
          <cell r="K49">
            <v>1553.5862783626401</v>
          </cell>
          <cell r="L49">
            <v>1658.362174005784</v>
          </cell>
        </row>
        <row r="50">
          <cell r="A50">
            <v>48</v>
          </cell>
          <cell r="B50" t="str">
            <v>COM_FT_DST</v>
          </cell>
          <cell r="C50" t="str">
            <v>PRI_OIL_DST_kt</v>
          </cell>
          <cell r="D50">
            <v>16910.280406640119</v>
          </cell>
          <cell r="E50">
            <v>14825.291700328929</v>
          </cell>
          <cell r="F50">
            <v>12017.648381927211</v>
          </cell>
          <cell r="G50">
            <v>21455.883720930229</v>
          </cell>
          <cell r="H50">
            <v>21455.883720930229</v>
          </cell>
          <cell r="I50">
            <v>21455.883720930229</v>
          </cell>
          <cell r="J50">
            <v>21455.883720930229</v>
          </cell>
          <cell r="K50">
            <v>21455.883720930229</v>
          </cell>
          <cell r="L50">
            <v>21455.883720930229</v>
          </cell>
        </row>
        <row r="51">
          <cell r="A51">
            <v>49</v>
          </cell>
          <cell r="B51" t="str">
            <v>COM_FT_HFO</v>
          </cell>
          <cell r="C51" t="str">
            <v>PRI_OIL_HFO</v>
          </cell>
          <cell r="D51">
            <v>19.37985714285719</v>
          </cell>
          <cell r="E51">
            <v>14.534892857142861</v>
          </cell>
          <cell r="F51">
            <v>9.6899285714285703</v>
          </cell>
          <cell r="G51">
            <v>40.698</v>
          </cell>
          <cell r="H51">
            <v>35.853035714285717</v>
          </cell>
          <cell r="I51">
            <v>35.853035714285717</v>
          </cell>
          <cell r="J51">
            <v>40.698</v>
          </cell>
          <cell r="K51">
            <v>4.8449642857140853</v>
          </cell>
          <cell r="L51">
            <v>40.698</v>
          </cell>
        </row>
        <row r="52">
          <cell r="A52">
            <v>50</v>
          </cell>
          <cell r="B52" t="str">
            <v>COM_FT_KER</v>
          </cell>
          <cell r="C52" t="str">
            <v>PRI_OIL_KER</v>
          </cell>
          <cell r="D52">
            <v>1.4620853716176301</v>
          </cell>
          <cell r="E52">
            <v>1.096564028713146</v>
          </cell>
          <cell r="F52">
            <v>0.73104268580880227</v>
          </cell>
          <cell r="G52">
            <v>0.3655213429044073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COM_FT_COA</v>
          </cell>
          <cell r="C53" t="str">
            <v>PRI_COA_BCO</v>
          </cell>
          <cell r="D53">
            <v>40.349329999999988</v>
          </cell>
          <cell r="E53">
            <v>4.5718100000000046</v>
          </cell>
          <cell r="F53">
            <v>0</v>
          </cell>
          <cell r="G53">
            <v>10.19116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COM_FT_COA</v>
          </cell>
          <cell r="C54" t="str">
            <v>PRI_COA_HCO</v>
          </cell>
          <cell r="D54">
            <v>181.33463599999999</v>
          </cell>
          <cell r="E54">
            <v>186.238786</v>
          </cell>
          <cell r="F54">
            <v>180.13404199999999</v>
          </cell>
          <cell r="G54">
            <v>211.49280599999989</v>
          </cell>
          <cell r="H54">
            <v>221.683966</v>
          </cell>
          <cell r="I54">
            <v>221.68396599999991</v>
          </cell>
          <cell r="J54">
            <v>221.68396599999991</v>
          </cell>
          <cell r="K54">
            <v>221.68396599999991</v>
          </cell>
          <cell r="L54">
            <v>221.683966</v>
          </cell>
        </row>
        <row r="55">
          <cell r="A55">
            <v>53</v>
          </cell>
          <cell r="B55" t="str">
            <v>COM_FT_COA</v>
          </cell>
          <cell r="C55" t="str">
            <v>PRI_COA_OVC</v>
          </cell>
          <cell r="D55">
            <v>15.665034</v>
          </cell>
          <cell r="E55">
            <v>13.483404</v>
          </cell>
          <cell r="F55">
            <v>12.728958</v>
          </cell>
          <cell r="G55">
            <v>15.665034</v>
          </cell>
          <cell r="H55">
            <v>15.665034</v>
          </cell>
          <cell r="I55">
            <v>15.665034</v>
          </cell>
          <cell r="J55">
            <v>15.665034</v>
          </cell>
          <cell r="K55">
            <v>15.665034</v>
          </cell>
          <cell r="L55">
            <v>15.665034</v>
          </cell>
        </row>
        <row r="56">
          <cell r="A56">
            <v>54</v>
          </cell>
          <cell r="B56" t="str">
            <v>COM_FT_LPG</v>
          </cell>
          <cell r="C56" t="str">
            <v>PRI_OIL_LPG</v>
          </cell>
          <cell r="D56">
            <v>66.025999999999996</v>
          </cell>
          <cell r="E56">
            <v>66.025999999999996</v>
          </cell>
          <cell r="F56">
            <v>13.65014831989247</v>
          </cell>
          <cell r="G56">
            <v>66.025999999999996</v>
          </cell>
          <cell r="H56">
            <v>66.025999999999996</v>
          </cell>
          <cell r="I56">
            <v>66.025999999999996</v>
          </cell>
          <cell r="J56">
            <v>66.025999999999996</v>
          </cell>
          <cell r="K56">
            <v>66.025999999999996</v>
          </cell>
          <cell r="L56">
            <v>66.025999999999996</v>
          </cell>
        </row>
        <row r="57">
          <cell r="A57">
            <v>55</v>
          </cell>
          <cell r="B57" t="str">
            <v>COM_FT_BIO</v>
          </cell>
          <cell r="C57" t="str">
            <v>RNW_POT_BIO_MUN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19.384251468439231</v>
          </cell>
          <cell r="J57">
            <v>176.40361693421869</v>
          </cell>
          <cell r="K57">
            <v>56.364028291316558</v>
          </cell>
          <cell r="L57">
            <v>56.364028291316558</v>
          </cell>
        </row>
        <row r="58">
          <cell r="A58">
            <v>56</v>
          </cell>
          <cell r="B58" t="str">
            <v>COM_FT_BIO</v>
          </cell>
          <cell r="C58" t="str">
            <v>RNW_POT_BIO_GAS</v>
          </cell>
          <cell r="D58">
            <v>143.94902829131661</v>
          </cell>
          <cell r="E58">
            <v>0</v>
          </cell>
          <cell r="F58">
            <v>19.384251468439231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COM_FT_BIO</v>
          </cell>
          <cell r="C59" t="str">
            <v>RNW_POT_BIO_WOD</v>
          </cell>
          <cell r="D59">
            <v>0</v>
          </cell>
          <cell r="E59">
            <v>163.33327975975581</v>
          </cell>
          <cell r="F59">
            <v>157.01936546577949</v>
          </cell>
          <cell r="G59">
            <v>61.341344583080783</v>
          </cell>
          <cell r="H59">
            <v>163.33327975975581</v>
          </cell>
          <cell r="I59">
            <v>157.01936546577949</v>
          </cell>
          <cell r="J59">
            <v>0</v>
          </cell>
          <cell r="K59">
            <v>120.0395886429022</v>
          </cell>
          <cell r="L59">
            <v>120.0395886429022</v>
          </cell>
        </row>
        <row r="60">
          <cell r="A60">
            <v>58</v>
          </cell>
          <cell r="B60" t="str">
            <v>COM_FT_BIO</v>
          </cell>
          <cell r="C60" t="str">
            <v>RNW_POT_BIO_SLU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13.070337174462971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COM_FT_BIO_PLT</v>
          </cell>
          <cell r="C61" t="str">
            <v>RNW_POT_BIO_WOD</v>
          </cell>
          <cell r="D61">
            <v>0.25597170868347341</v>
          </cell>
          <cell r="E61">
            <v>1.448720240244215</v>
          </cell>
          <cell r="F61">
            <v>12.60338306578126</v>
          </cell>
          <cell r="G61">
            <v>12.60338306578126</v>
          </cell>
          <cell r="H61">
            <v>12.60338306578126</v>
          </cell>
          <cell r="I61">
            <v>12.60338306578126</v>
          </cell>
          <cell r="J61">
            <v>12.60338306578126</v>
          </cell>
          <cell r="K61">
            <v>12.60338306578126</v>
          </cell>
          <cell r="L61">
            <v>12.60338306578126</v>
          </cell>
        </row>
        <row r="62">
          <cell r="A62">
            <v>60</v>
          </cell>
          <cell r="B62" t="str">
            <v>COM_FT_GEO</v>
          </cell>
          <cell r="C62" t="str">
            <v>RNW_POT_GEO</v>
          </cell>
          <cell r="D62">
            <v>5.6493971472930324</v>
          </cell>
          <cell r="E62">
            <v>7.6744023410516364</v>
          </cell>
          <cell r="F62">
            <v>9.4269999999999996</v>
          </cell>
          <cell r="G62">
            <v>4.8895864166282959</v>
          </cell>
          <cell r="H62">
            <v>0.1947015814467149</v>
          </cell>
          <cell r="I62">
            <v>0.2639831805060916</v>
          </cell>
          <cell r="J62">
            <v>0.3322723593951088</v>
          </cell>
          <cell r="K62">
            <v>0.39850130693383329</v>
          </cell>
          <cell r="L62">
            <v>0.39850130693383329</v>
          </cell>
        </row>
        <row r="63">
          <cell r="A63">
            <v>61</v>
          </cell>
          <cell r="B63" t="str">
            <v>COM_FT_SOL</v>
          </cell>
          <cell r="C63" t="str">
            <v>RNW_POT_SOL_TH</v>
          </cell>
          <cell r="D63">
            <v>181.7295367611745</v>
          </cell>
          <cell r="E63">
            <v>479.06226312535682</v>
          </cell>
          <cell r="F63">
            <v>736.83596291728486</v>
          </cell>
          <cell r="G63">
            <v>758.60890359216239</v>
          </cell>
          <cell r="H63">
            <v>758.60890359216239</v>
          </cell>
          <cell r="I63">
            <v>758.60890359216205</v>
          </cell>
          <cell r="J63">
            <v>758.60890359216251</v>
          </cell>
          <cell r="K63">
            <v>758.60890359216239</v>
          </cell>
          <cell r="L63">
            <v>758.60890359216205</v>
          </cell>
        </row>
        <row r="64">
          <cell r="A64">
            <v>62</v>
          </cell>
          <cell r="B64" t="str">
            <v>COM_FT_ELC</v>
          </cell>
          <cell r="C64" t="str">
            <v>ELC</v>
          </cell>
          <cell r="D64">
            <v>3268.4160000000011</v>
          </cell>
          <cell r="E64">
            <v>3261.2</v>
          </cell>
          <cell r="F64">
            <v>3036.0450000000001</v>
          </cell>
          <cell r="G64">
            <v>3351.5260804611949</v>
          </cell>
          <cell r="H64">
            <v>4019.3269041887829</v>
          </cell>
          <cell r="I64">
            <v>3823.8671590864628</v>
          </cell>
          <cell r="J64">
            <v>3903.1694677727351</v>
          </cell>
          <cell r="K64">
            <v>3863.2917986393759</v>
          </cell>
          <cell r="L64">
            <v>3767.9019885554389</v>
          </cell>
        </row>
        <row r="65">
          <cell r="A65">
            <v>63</v>
          </cell>
          <cell r="B65" t="str">
            <v>COM_FT_HET</v>
          </cell>
          <cell r="C65" t="str">
            <v>HET</v>
          </cell>
          <cell r="D65">
            <v>517.22799999999995</v>
          </cell>
          <cell r="E65">
            <v>379.37099999999998</v>
          </cell>
          <cell r="F65">
            <v>384.23200000000003</v>
          </cell>
          <cell r="G65">
            <v>363.92838486164641</v>
          </cell>
          <cell r="H65">
            <v>502.42381047296823</v>
          </cell>
          <cell r="I65">
            <v>185.32714309639189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RES_FT_NGA</v>
          </cell>
          <cell r="C66" t="str">
            <v>PRI_GAS_NGA</v>
          </cell>
          <cell r="D66">
            <v>5882.6330645161279</v>
          </cell>
          <cell r="E66">
            <v>5202.9609300683996</v>
          </cell>
          <cell r="F66">
            <v>5199.1088784327476</v>
          </cell>
          <cell r="G66">
            <v>5397.6592505683921</v>
          </cell>
          <cell r="H66">
            <v>4209.2141678630469</v>
          </cell>
          <cell r="I66">
            <v>5021.8762176243263</v>
          </cell>
          <cell r="J66">
            <v>5533.2416393871354</v>
          </cell>
          <cell r="K66">
            <v>5596.5547341969741</v>
          </cell>
          <cell r="L66">
            <v>5678.1590325732914</v>
          </cell>
        </row>
        <row r="67">
          <cell r="A67">
            <v>65</v>
          </cell>
          <cell r="B67" t="str">
            <v>RES_FT_NGA</v>
          </cell>
          <cell r="C67" t="str">
            <v>PRI_GAS_COG</v>
          </cell>
          <cell r="D67">
            <v>0</v>
          </cell>
          <cell r="E67">
            <v>79.035216871316536</v>
          </cell>
          <cell r="F67">
            <v>71.702885873470535</v>
          </cell>
          <cell r="G67">
            <v>17.719829093356939</v>
          </cell>
          <cell r="H67">
            <v>80.861745772089634</v>
          </cell>
          <cell r="I67">
            <v>76.432168972408846</v>
          </cell>
          <cell r="J67">
            <v>98.085365837702</v>
          </cell>
          <cell r="K67">
            <v>77.176022882902188</v>
          </cell>
          <cell r="L67">
            <v>59.344818678214018</v>
          </cell>
        </row>
        <row r="68">
          <cell r="A68">
            <v>66</v>
          </cell>
          <cell r="B68" t="str">
            <v>RES_FT_NGA</v>
          </cell>
          <cell r="C68" t="str">
            <v>RNW_POT_BIO_GAS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100.9072467774015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RES_FT_DST</v>
          </cell>
          <cell r="C69" t="str">
            <v>PRI_OIL_DST_kt</v>
          </cell>
          <cell r="D69">
            <v>42118.262188357417</v>
          </cell>
          <cell r="E69">
            <v>28224.50294240941</v>
          </cell>
          <cell r="F69">
            <v>27195.69695403731</v>
          </cell>
          <cell r="G69">
            <v>27131.711426078451</v>
          </cell>
          <cell r="H69">
            <v>32717.060008425949</v>
          </cell>
          <cell r="I69">
            <v>20769.180703890292</v>
          </cell>
          <cell r="J69">
            <v>21362.397840703768</v>
          </cell>
          <cell r="K69">
            <v>25052.128393511361</v>
          </cell>
          <cell r="L69">
            <v>28055.732291227061</v>
          </cell>
        </row>
        <row r="70">
          <cell r="A70">
            <v>68</v>
          </cell>
          <cell r="B70" t="str">
            <v>RES_FT_HFO</v>
          </cell>
          <cell r="C70" t="str">
            <v>PRI_OIL_HFO</v>
          </cell>
          <cell r="D70">
            <v>15.380062941176419</v>
          </cell>
          <cell r="E70">
            <v>11.53504720588235</v>
          </cell>
          <cell r="F70">
            <v>11.535047205882361</v>
          </cell>
          <cell r="G70">
            <v>3.845015735294115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RES_FT_KER</v>
          </cell>
          <cell r="C71" t="str">
            <v>PRI_OIL_KER</v>
          </cell>
          <cell r="D71">
            <v>46.973977245168633</v>
          </cell>
          <cell r="E71">
            <v>33.614128598901097</v>
          </cell>
          <cell r="F71">
            <v>26.811957527472529</v>
          </cell>
          <cell r="G71">
            <v>11.204709532967049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RES_FT_COA</v>
          </cell>
          <cell r="C72" t="str">
            <v>PRI_COA_BCO</v>
          </cell>
          <cell r="D72">
            <v>63.329929999999983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RES_FT_COA</v>
          </cell>
          <cell r="C73" t="str">
            <v>PRI_COA_HCO</v>
          </cell>
          <cell r="D73">
            <v>559.28979000000004</v>
          </cell>
          <cell r="E73">
            <v>458.37410625000001</v>
          </cell>
          <cell r="F73">
            <v>344.48873424999999</v>
          </cell>
          <cell r="G73">
            <v>622.61972000000003</v>
          </cell>
          <cell r="H73">
            <v>622.61972000000003</v>
          </cell>
          <cell r="I73">
            <v>622.61972000000003</v>
          </cell>
          <cell r="J73">
            <v>596.02797639556559</v>
          </cell>
          <cell r="K73">
            <v>622.61972000000014</v>
          </cell>
          <cell r="L73">
            <v>622.61972000000003</v>
          </cell>
        </row>
        <row r="74">
          <cell r="A74">
            <v>72</v>
          </cell>
          <cell r="B74" t="str">
            <v>RES_FT_COA</v>
          </cell>
          <cell r="C74" t="str">
            <v>PRI_COA_OVC</v>
          </cell>
          <cell r="D74">
            <v>19.25628</v>
          </cell>
          <cell r="E74">
            <v>14.17651875</v>
          </cell>
          <cell r="F74">
            <v>10.654290749999999</v>
          </cell>
          <cell r="G74">
            <v>19.25628</v>
          </cell>
          <cell r="H74">
            <v>19.25628</v>
          </cell>
          <cell r="I74">
            <v>19.25628</v>
          </cell>
          <cell r="J74">
            <v>18.433854940069029</v>
          </cell>
          <cell r="K74">
            <v>19.25628</v>
          </cell>
          <cell r="L74">
            <v>19.25628</v>
          </cell>
        </row>
        <row r="75">
          <cell r="A75">
            <v>73</v>
          </cell>
          <cell r="B75" t="str">
            <v>RES_FT_LPG</v>
          </cell>
          <cell r="C75" t="str">
            <v>PRI_OIL_LPG</v>
          </cell>
          <cell r="D75">
            <v>126.86068571428601</v>
          </cell>
          <cell r="E75">
            <v>249.36119767161219</v>
          </cell>
          <cell r="F75">
            <v>217.64602624304081</v>
          </cell>
          <cell r="G75">
            <v>397.267</v>
          </cell>
          <cell r="H75">
            <v>397.267</v>
          </cell>
          <cell r="I75">
            <v>249.97577276276019</v>
          </cell>
          <cell r="J75">
            <v>397.267</v>
          </cell>
          <cell r="K75">
            <v>397.267</v>
          </cell>
          <cell r="L75">
            <v>397.267</v>
          </cell>
        </row>
        <row r="76">
          <cell r="A76">
            <v>74</v>
          </cell>
          <cell r="B76" t="str">
            <v>RES_FT_BIO</v>
          </cell>
          <cell r="C76" t="str">
            <v>RNW_POT_BIO_MUN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702.53597170868352</v>
          </cell>
        </row>
        <row r="77">
          <cell r="A77">
            <v>75</v>
          </cell>
          <cell r="B77" t="str">
            <v>RES_FT_BIO</v>
          </cell>
          <cell r="C77" t="str">
            <v>RNW_POT_BIO_GAS</v>
          </cell>
          <cell r="D77">
            <v>449.44643456336189</v>
          </cell>
          <cell r="E77">
            <v>962.14190570127562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RES_FT_BIO</v>
          </cell>
          <cell r="C78" t="str">
            <v>RNW_POT_BIO_WOD</v>
          </cell>
          <cell r="D78">
            <v>914.20556543663815</v>
          </cell>
          <cell r="E78">
            <v>242.19309429872439</v>
          </cell>
          <cell r="F78">
            <v>1168.5830000000001</v>
          </cell>
          <cell r="G78">
            <v>1168.583000000001</v>
          </cell>
          <cell r="H78">
            <v>1363.652</v>
          </cell>
          <cell r="I78">
            <v>1363.652</v>
          </cell>
          <cell r="J78">
            <v>1363.652</v>
          </cell>
          <cell r="K78">
            <v>1363.652</v>
          </cell>
          <cell r="L78">
            <v>661.11602829131652</v>
          </cell>
        </row>
        <row r="79">
          <cell r="A79">
            <v>77</v>
          </cell>
          <cell r="B79" t="str">
            <v>RES_FT_BIO_PLT</v>
          </cell>
          <cell r="C79" t="str">
            <v>RNW_POT_BIO_WOD</v>
          </cell>
          <cell r="D79">
            <v>523.97</v>
          </cell>
          <cell r="E79">
            <v>523.97</v>
          </cell>
          <cell r="F79">
            <v>523.97</v>
          </cell>
          <cell r="G79">
            <v>523.97</v>
          </cell>
          <cell r="H79">
            <v>523.97</v>
          </cell>
          <cell r="I79">
            <v>523.97</v>
          </cell>
          <cell r="J79">
            <v>523.97</v>
          </cell>
          <cell r="K79">
            <v>523.97</v>
          </cell>
          <cell r="L79">
            <v>523.97</v>
          </cell>
        </row>
        <row r="80">
          <cell r="A80">
            <v>78</v>
          </cell>
          <cell r="B80" t="str">
            <v>RES_FT_GEO</v>
          </cell>
          <cell r="C80" t="str">
            <v>RNW_POT_GEO</v>
          </cell>
          <cell r="D80">
            <v>43.613904556245473</v>
          </cell>
          <cell r="E80">
            <v>43.613904556245473</v>
          </cell>
          <cell r="F80">
            <v>34.0432488962253</v>
          </cell>
          <cell r="G80">
            <v>16.019653405938168</v>
          </cell>
          <cell r="H80">
            <v>1.060317008667617</v>
          </cell>
          <cell r="I80">
            <v>1.042126730318927</v>
          </cell>
          <cell r="J80">
            <v>1.1733426711329371</v>
          </cell>
          <cell r="K80">
            <v>1.0330992048813079</v>
          </cell>
          <cell r="L80">
            <v>0.89440901959929497</v>
          </cell>
        </row>
        <row r="81">
          <cell r="A81">
            <v>79</v>
          </cell>
          <cell r="B81" t="str">
            <v>RES_FT_SOL</v>
          </cell>
          <cell r="C81" t="str">
            <v>RNW_POT_SOL_TH</v>
          </cell>
          <cell r="D81">
            <v>82.60509544375455</v>
          </cell>
          <cell r="E81">
            <v>111.9570954437545</v>
          </cell>
          <cell r="F81">
            <v>135.02975110377469</v>
          </cell>
          <cell r="G81">
            <v>135.02975110377469</v>
          </cell>
          <cell r="H81">
            <v>135.02975110377469</v>
          </cell>
          <cell r="I81">
            <v>135.02975110377469</v>
          </cell>
          <cell r="J81">
            <v>135.02975110377469</v>
          </cell>
          <cell r="K81">
            <v>135.02975110377469</v>
          </cell>
          <cell r="L81">
            <v>135.02975110377469</v>
          </cell>
        </row>
        <row r="82">
          <cell r="A82">
            <v>80</v>
          </cell>
          <cell r="B82" t="str">
            <v>RES_FT_ELC</v>
          </cell>
          <cell r="C82" t="str">
            <v>ELC</v>
          </cell>
          <cell r="D82">
            <v>3307.7469999999998</v>
          </cell>
          <cell r="E82">
            <v>3150.42</v>
          </cell>
          <cell r="F82">
            <v>3264.4140000000002</v>
          </cell>
          <cell r="G82">
            <v>2977.99888928767</v>
          </cell>
          <cell r="H82">
            <v>3117.2486910755342</v>
          </cell>
          <cell r="I82">
            <v>2975.211675132306</v>
          </cell>
          <cell r="J82">
            <v>3011.7463528797439</v>
          </cell>
          <cell r="K82">
            <v>3085.3905036095739</v>
          </cell>
          <cell r="L82">
            <v>3159.207528952184</v>
          </cell>
        </row>
        <row r="83">
          <cell r="A83">
            <v>81</v>
          </cell>
          <cell r="B83" t="str">
            <v>RES_FT_HET</v>
          </cell>
          <cell r="C83" t="str">
            <v>HET</v>
          </cell>
          <cell r="D83">
            <v>949.69099999999992</v>
          </cell>
          <cell r="E83">
            <v>866.5870000000001</v>
          </cell>
          <cell r="F83">
            <v>847.41300000000001</v>
          </cell>
          <cell r="G83">
            <v>521.47850527721164</v>
          </cell>
          <cell r="H83">
            <v>669.70853789326804</v>
          </cell>
          <cell r="I83">
            <v>542.07894826902884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TRA_FT_GSL</v>
          </cell>
          <cell r="C84" t="str">
            <v>PRI_OIL_GSL_kt</v>
          </cell>
          <cell r="D84">
            <v>79217.141867487488</v>
          </cell>
          <cell r="E84">
            <v>70720.613816237645</v>
          </cell>
          <cell r="F84">
            <v>64227.975325187523</v>
          </cell>
          <cell r="G84">
            <v>72919.246827636642</v>
          </cell>
          <cell r="H84">
            <v>53669.122129933457</v>
          </cell>
          <cell r="I84">
            <v>49908.771499770417</v>
          </cell>
          <cell r="J84">
            <v>44856.311965364453</v>
          </cell>
          <cell r="K84">
            <v>66891.536607413742</v>
          </cell>
          <cell r="L84">
            <v>77603.84341784018</v>
          </cell>
        </row>
        <row r="85">
          <cell r="A85">
            <v>83</v>
          </cell>
          <cell r="B85" t="str">
            <v>TRA_FT_GSL</v>
          </cell>
          <cell r="C85" t="str">
            <v>RNW_BIO_ETH</v>
          </cell>
          <cell r="D85">
            <v>344.4223559455977</v>
          </cell>
          <cell r="E85">
            <v>307.48092963581593</v>
          </cell>
          <cell r="F85">
            <v>279.25206663124999</v>
          </cell>
          <cell r="G85">
            <v>317.04020359842008</v>
          </cell>
          <cell r="H85">
            <v>3265.744515369086</v>
          </cell>
          <cell r="I85">
            <v>216.99465869465399</v>
          </cell>
          <cell r="J85">
            <v>195.02744332767151</v>
          </cell>
          <cell r="K85">
            <v>290.83276785832061</v>
          </cell>
          <cell r="L85">
            <v>337.40801486017477</v>
          </cell>
        </row>
        <row r="86">
          <cell r="A86">
            <v>84</v>
          </cell>
          <cell r="B86" t="str">
            <v>TRA_FT_GSL</v>
          </cell>
          <cell r="C86" t="str">
            <v>RNW_BIO_ETBE</v>
          </cell>
          <cell r="D86">
            <v>6544.0247629663581</v>
          </cell>
          <cell r="E86">
            <v>5842.1376630805034</v>
          </cell>
          <cell r="F86">
            <v>5305.7892659937525</v>
          </cell>
          <cell r="G86">
            <v>6023.7638683699824</v>
          </cell>
          <cell r="H86">
            <v>4682.9543993971793</v>
          </cell>
          <cell r="I86">
            <v>4122.898515198427</v>
          </cell>
          <cell r="J86">
            <v>3705.521423225759</v>
          </cell>
          <cell r="K86">
            <v>5525.8225893080917</v>
          </cell>
          <cell r="L86">
            <v>6410.7522823433192</v>
          </cell>
        </row>
        <row r="87">
          <cell r="A87">
            <v>85</v>
          </cell>
          <cell r="B87" t="str">
            <v>TRA_FT_DST</v>
          </cell>
          <cell r="C87" t="str">
            <v>PRI_OIL_DST_kt</v>
          </cell>
          <cell r="D87">
            <v>207130.00724743851</v>
          </cell>
          <cell r="E87">
            <v>219100.3696534287</v>
          </cell>
          <cell r="F87">
            <v>210419.4264362689</v>
          </cell>
          <cell r="G87">
            <v>210507.3487231961</v>
          </cell>
          <cell r="H87">
            <v>200044.07690948789</v>
          </cell>
          <cell r="I87">
            <v>186974.0519282415</v>
          </cell>
          <cell r="J87">
            <v>165990.77789311329</v>
          </cell>
          <cell r="K87">
            <v>144215.48848572461</v>
          </cell>
          <cell r="L87">
            <v>70920.359195159632</v>
          </cell>
        </row>
        <row r="88">
          <cell r="A88">
            <v>86</v>
          </cell>
          <cell r="B88" t="str">
            <v>TRA_FT_DST</v>
          </cell>
          <cell r="C88" t="str">
            <v>RNW_BIO_EMHV</v>
          </cell>
          <cell r="D88">
            <v>3815.3324650313111</v>
          </cell>
          <cell r="E88">
            <v>0</v>
          </cell>
          <cell r="F88">
            <v>0</v>
          </cell>
          <cell r="G88">
            <v>9597.3999999999942</v>
          </cell>
          <cell r="H88">
            <v>12181.8</v>
          </cell>
          <cell r="I88">
            <v>14426.4</v>
          </cell>
          <cell r="J88">
            <v>16671</v>
          </cell>
          <cell r="K88">
            <v>13015.40788915904</v>
          </cell>
          <cell r="L88">
            <v>21160.3</v>
          </cell>
        </row>
        <row r="89">
          <cell r="A89">
            <v>87</v>
          </cell>
          <cell r="B89" t="str">
            <v>TRA_FT_JTK</v>
          </cell>
          <cell r="C89" t="str">
            <v>PRI_OIL_KER_kt</v>
          </cell>
          <cell r="D89">
            <v>7440.4384913022022</v>
          </cell>
          <cell r="E89">
            <v>8087.0435070270587</v>
          </cell>
          <cell r="F89">
            <v>4769.2845258499256</v>
          </cell>
          <cell r="G89">
            <v>8428.6731425767648</v>
          </cell>
          <cell r="H89">
            <v>8880.1153930794371</v>
          </cell>
          <cell r="I89">
            <v>9277.0914233656404</v>
          </cell>
          <cell r="J89">
            <v>9679.9333629306111</v>
          </cell>
          <cell r="K89">
            <v>10042.64657414973</v>
          </cell>
          <cell r="L89">
            <v>10345.592470990059</v>
          </cell>
        </row>
        <row r="90">
          <cell r="A90">
            <v>88</v>
          </cell>
          <cell r="B90" t="str">
            <v>TRA_FT_COA</v>
          </cell>
          <cell r="C90" t="str">
            <v>PRI_COA_BCO</v>
          </cell>
          <cell r="D90">
            <v>0</v>
          </cell>
          <cell r="E90">
            <v>0.439</v>
          </cell>
          <cell r="F90">
            <v>0</v>
          </cell>
          <cell r="G90">
            <v>0.105</v>
          </cell>
          <cell r="H90">
            <v>6.9378530162781782E-2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TRA_FT_COA</v>
          </cell>
          <cell r="C91" t="str">
            <v>PRI_COA_HCO</v>
          </cell>
          <cell r="D91">
            <v>0.58199999999999985</v>
          </cell>
          <cell r="E91">
            <v>0</v>
          </cell>
          <cell r="F91">
            <v>0.36899999999999999</v>
          </cell>
          <cell r="G91">
            <v>3.3757060325563547E-2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TRA_FT_ELC</v>
          </cell>
          <cell r="C92" t="str">
            <v>ELC</v>
          </cell>
          <cell r="D92">
            <v>225.29599999999999</v>
          </cell>
          <cell r="E92">
            <v>231.63399999999999</v>
          </cell>
          <cell r="F92">
            <v>225.51300000000009</v>
          </cell>
          <cell r="G92">
            <v>227.32705139785011</v>
          </cell>
          <cell r="H92">
            <v>275.44200000000029</v>
          </cell>
          <cell r="I92">
            <v>364.11191769135928</v>
          </cell>
          <cell r="J92">
            <v>594.28654454670573</v>
          </cell>
          <cell r="K92">
            <v>803.51840609022327</v>
          </cell>
          <cell r="L92">
            <v>1585.2042026297081</v>
          </cell>
        </row>
        <row r="93">
          <cell r="A93">
            <v>91</v>
          </cell>
          <cell r="B93" t="str">
            <v>TRA_FT_HFO</v>
          </cell>
          <cell r="C93" t="str">
            <v>PRI_OIL_HFO</v>
          </cell>
          <cell r="D93">
            <v>66.912345640312452</v>
          </cell>
          <cell r="E93">
            <v>102.5820087418906</v>
          </cell>
          <cell r="F93">
            <v>102.5820087418906</v>
          </cell>
          <cell r="G93">
            <v>102.5820087418906</v>
          </cell>
          <cell r="H93">
            <v>102.5820087418906</v>
          </cell>
          <cell r="I93">
            <v>102.5820087418906</v>
          </cell>
          <cell r="J93">
            <v>102.5820087418906</v>
          </cell>
          <cell r="K93">
            <v>99.365909736154038</v>
          </cell>
          <cell r="L93">
            <v>102.5820087418906</v>
          </cell>
        </row>
        <row r="94">
          <cell r="A94">
            <v>92</v>
          </cell>
          <cell r="B94" t="str">
            <v>TRA_FT_LPG</v>
          </cell>
          <cell r="C94" t="str">
            <v>PRI_OIL_LPG</v>
          </cell>
          <cell r="D94">
            <v>229.1565474368436</v>
          </cell>
          <cell r="E94">
            <v>284.06691109139081</v>
          </cell>
          <cell r="F94">
            <v>252.4097255083492</v>
          </cell>
          <cell r="G94">
            <v>205.76536830199049</v>
          </cell>
          <cell r="H94">
            <v>284.06691109139081</v>
          </cell>
          <cell r="I94">
            <v>284.06691109139081</v>
          </cell>
          <cell r="J94">
            <v>284.06691109139081</v>
          </cell>
          <cell r="K94">
            <v>284.06691109139081</v>
          </cell>
          <cell r="L94">
            <v>284.06691109139081</v>
          </cell>
        </row>
        <row r="95">
          <cell r="A95">
            <v>93</v>
          </cell>
          <cell r="B95" t="str">
            <v>TRA_FT_NGA</v>
          </cell>
          <cell r="C95" t="str">
            <v>PRI_GAS_NGA</v>
          </cell>
          <cell r="D95">
            <v>10.236304722524579</v>
          </cell>
          <cell r="E95">
            <v>5.190823895803538</v>
          </cell>
          <cell r="F95">
            <v>0</v>
          </cell>
          <cell r="G95">
            <v>17.52352150537634</v>
          </cell>
          <cell r="H95">
            <v>18.005418346774189</v>
          </cell>
          <cell r="I95">
            <v>10.514112903225801</v>
          </cell>
          <cell r="J95">
            <v>7.0094086021505362</v>
          </cell>
          <cell r="K95">
            <v>3.504704301075269</v>
          </cell>
          <cell r="L95">
            <v>18.005418346774199</v>
          </cell>
        </row>
        <row r="96">
          <cell r="A96">
            <v>94</v>
          </cell>
          <cell r="B96" t="str">
            <v>TRA_FT_NGA</v>
          </cell>
          <cell r="C96" t="str">
            <v>RNW_POT_BIO_GAS</v>
          </cell>
          <cell r="D96">
            <v>0.14534306908249911</v>
          </cell>
          <cell r="E96">
            <v>0</v>
          </cell>
          <cell r="F96">
            <v>0</v>
          </cell>
          <cell r="G96">
            <v>8.761760752688172</v>
          </cell>
          <cell r="H96">
            <v>8.2798639112903203</v>
          </cell>
          <cell r="I96">
            <v>15.77116935483871</v>
          </cell>
          <cell r="J96">
            <v>19.27587365591398</v>
          </cell>
          <cell r="K96">
            <v>22.780577956989251</v>
          </cell>
          <cell r="L96">
            <v>8.2798639112901498</v>
          </cell>
        </row>
        <row r="97">
          <cell r="A97">
            <v>95</v>
          </cell>
          <cell r="B97" t="str">
            <v>TRA_FT_AMM_ELCSYS_CU</v>
          </cell>
          <cell r="C97" t="str">
            <v>ELC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2.443238547983166</v>
          </cell>
        </row>
        <row r="98">
          <cell r="A98">
            <v>96</v>
          </cell>
          <cell r="B98" t="str">
            <v>TRA_FT_AMM_ELCSYS_CU</v>
          </cell>
          <cell r="C98" t="str">
            <v>HH2_WE_CU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19.76802097913653</v>
          </cell>
        </row>
        <row r="99">
          <cell r="A99">
            <v>97</v>
          </cell>
          <cell r="B99" t="str">
            <v>TRA_FT_AMM_ELCSYS_DT</v>
          </cell>
          <cell r="C99" t="str">
            <v>ELC</v>
          </cell>
          <cell r="D99">
            <v>0</v>
          </cell>
          <cell r="E99">
            <v>0</v>
          </cell>
          <cell r="F99">
            <v>1.7002200368097641E-2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0.49937961111806101</v>
          </cell>
          <cell r="L99">
            <v>0.49937961111806112</v>
          </cell>
        </row>
        <row r="100">
          <cell r="A100">
            <v>98</v>
          </cell>
          <cell r="B100" t="str">
            <v>TRA_FT_AMM_ELCSYS_DT</v>
          </cell>
          <cell r="C100" t="str">
            <v>HH2_WE_DT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4.0404350354097671</v>
          </cell>
          <cell r="L100">
            <v>4.0404350354097662</v>
          </cell>
        </row>
        <row r="101">
          <cell r="A101">
            <v>99</v>
          </cell>
          <cell r="B101" t="str">
            <v>HH2_DEL_TRA_LH2_C_1_NEW</v>
          </cell>
          <cell r="C101" t="str">
            <v>HH2_CU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4.5392959410741812E-2</v>
          </cell>
          <cell r="J101">
            <v>0.34199458860012188</v>
          </cell>
          <cell r="K101">
            <v>2.1726876772429908</v>
          </cell>
          <cell r="L101">
            <v>12.891856173736841</v>
          </cell>
        </row>
        <row r="102">
          <cell r="A102">
            <v>100</v>
          </cell>
          <cell r="B102" t="str">
            <v>HH2_DEL_TRA_LH2_C_2_NEW</v>
          </cell>
          <cell r="C102" t="str">
            <v>HH2_CT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8.7146823294001596E-3</v>
          </cell>
          <cell r="I102">
            <v>8.7154482068626787E-3</v>
          </cell>
          <cell r="J102">
            <v>8.7168073696828503E-3</v>
          </cell>
          <cell r="K102">
            <v>8.7093211871029138E-3</v>
          </cell>
          <cell r="L102">
            <v>0</v>
          </cell>
        </row>
        <row r="103">
          <cell r="A103">
            <v>101</v>
          </cell>
          <cell r="B103" t="str">
            <v>TRA_FT_DST_INT</v>
          </cell>
          <cell r="C103" t="str">
            <v>PRI_OIL_DST_kt</v>
          </cell>
          <cell r="D103">
            <v>1925.0190445097401</v>
          </cell>
          <cell r="E103">
            <v>3878.6634593995268</v>
          </cell>
          <cell r="F103">
            <v>2109.6004770423378</v>
          </cell>
          <cell r="G103">
            <v>3990.8362626663938</v>
          </cell>
          <cell r="H103">
            <v>4705.7974120022</v>
          </cell>
          <cell r="I103">
            <v>5250.4850567088724</v>
          </cell>
          <cell r="J103">
            <v>6154.1523566786846</v>
          </cell>
          <cell r="K103">
            <v>868.67809280067638</v>
          </cell>
          <cell r="L103">
            <v>2925.3016441512009</v>
          </cell>
        </row>
        <row r="104">
          <cell r="A104">
            <v>102</v>
          </cell>
          <cell r="B104" t="str">
            <v>TRA_FT_DST_INT</v>
          </cell>
          <cell r="C104" t="str">
            <v>RNW_BIO_EMHV</v>
          </cell>
          <cell r="D104">
            <v>1776.9406564705289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5900.242110840958</v>
          </cell>
          <cell r="L104">
            <v>0</v>
          </cell>
        </row>
        <row r="105">
          <cell r="A105">
            <v>103</v>
          </cell>
          <cell r="B105" t="str">
            <v>TRA_FT_HFO_INT</v>
          </cell>
          <cell r="C105" t="str">
            <v>PRI_OIL_HFO</v>
          </cell>
          <cell r="D105">
            <v>1811.4704259711821</v>
          </cell>
          <cell r="E105">
            <v>1857.8</v>
          </cell>
          <cell r="F105">
            <v>1772.368108473762</v>
          </cell>
          <cell r="G105">
            <v>1857.8</v>
          </cell>
          <cell r="H105">
            <v>1857.8</v>
          </cell>
          <cell r="I105">
            <v>1857.8</v>
          </cell>
          <cell r="J105">
            <v>1857.8</v>
          </cell>
          <cell r="K105">
            <v>1857.8</v>
          </cell>
          <cell r="L105">
            <v>1857.8</v>
          </cell>
        </row>
        <row r="106">
          <cell r="A106">
            <v>104</v>
          </cell>
          <cell r="B106" t="str">
            <v>TRA_FT_AMM_INT_ELCSYS_CU</v>
          </cell>
          <cell r="C106" t="str">
            <v>ELC</v>
          </cell>
          <cell r="D106">
            <v>0</v>
          </cell>
          <cell r="E106">
            <v>0</v>
          </cell>
          <cell r="F106">
            <v>0.1558802970586208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4.5784040297246884</v>
          </cell>
          <cell r="L106">
            <v>26.935720058088311</v>
          </cell>
        </row>
        <row r="107">
          <cell r="A107">
            <v>105</v>
          </cell>
          <cell r="B107" t="str">
            <v>TRA_FT_AMM_INT_ELCSYS_CU</v>
          </cell>
          <cell r="C107" t="str">
            <v>HH2_WE_CU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37.043450785954292</v>
          </cell>
          <cell r="L107">
            <v>217.93446228816899</v>
          </cell>
        </row>
        <row r="108">
          <cell r="A108">
            <v>106</v>
          </cell>
          <cell r="B108" t="str">
            <v>IND_FT_NGA</v>
          </cell>
          <cell r="C108" t="str">
            <v>PRI_GAS_NGA</v>
          </cell>
          <cell r="D108">
            <v>3415.8014112903229</v>
          </cell>
          <cell r="E108">
            <v>3278.307568167485</v>
          </cell>
          <cell r="F108">
            <v>3277.0464794578079</v>
          </cell>
          <cell r="G108">
            <v>3030.1523756870861</v>
          </cell>
          <cell r="H108">
            <v>3399.3587293484338</v>
          </cell>
          <cell r="I108">
            <v>3189.9506729725549</v>
          </cell>
          <cell r="J108">
            <v>3497.1065446039279</v>
          </cell>
          <cell r="K108">
            <v>3561.0928297419391</v>
          </cell>
          <cell r="L108">
            <v>3623.4018097145122</v>
          </cell>
        </row>
        <row r="109">
          <cell r="A109">
            <v>107</v>
          </cell>
          <cell r="B109" t="str">
            <v>IND_FT_LPG</v>
          </cell>
          <cell r="C109" t="str">
            <v>PRI_OIL_LPG</v>
          </cell>
          <cell r="D109">
            <v>198.398</v>
          </cell>
          <cell r="E109">
            <v>153.3928948562347</v>
          </cell>
          <cell r="F109">
            <v>119.1336823162919</v>
          </cell>
          <cell r="G109">
            <v>198.398</v>
          </cell>
          <cell r="H109">
            <v>240.45126203675531</v>
          </cell>
          <cell r="I109">
            <v>240.45126203675531</v>
          </cell>
          <cell r="J109">
            <v>240.45126203675531</v>
          </cell>
          <cell r="K109">
            <v>240.45126203675531</v>
          </cell>
          <cell r="L109">
            <v>240.45126203675531</v>
          </cell>
        </row>
        <row r="110">
          <cell r="A110">
            <v>108</v>
          </cell>
          <cell r="B110" t="str">
            <v>IND_FT_COA</v>
          </cell>
          <cell r="C110" t="str">
            <v>PRI_COA_BCO</v>
          </cell>
          <cell r="D110">
            <v>0</v>
          </cell>
          <cell r="E110">
            <v>0</v>
          </cell>
          <cell r="F110">
            <v>0</v>
          </cell>
          <cell r="G110">
            <v>837.84233120339275</v>
          </cell>
          <cell r="H110">
            <v>929.63739450925971</v>
          </cell>
          <cell r="I110">
            <v>1049.559648980339</v>
          </cell>
          <cell r="J110">
            <v>1085.00860937211</v>
          </cell>
          <cell r="K110">
            <v>708.55239083041135</v>
          </cell>
          <cell r="L110">
            <v>627.21515265467576</v>
          </cell>
        </row>
        <row r="111">
          <cell r="A111">
            <v>109</v>
          </cell>
          <cell r="B111" t="str">
            <v>IND_FT_COA</v>
          </cell>
          <cell r="C111" t="str">
            <v>PRI_COA_HCO</v>
          </cell>
          <cell r="D111">
            <v>630.28202070925215</v>
          </cell>
          <cell r="E111">
            <v>597.83126129597929</v>
          </cell>
          <cell r="F111">
            <v>546.74894290785323</v>
          </cell>
          <cell r="G111">
            <v>0</v>
          </cell>
          <cell r="H111">
            <v>0</v>
          </cell>
          <cell r="I111">
            <v>19.93354853618326</v>
          </cell>
          <cell r="J111">
            <v>0</v>
          </cell>
          <cell r="K111">
            <v>376.45621854169889</v>
          </cell>
          <cell r="L111">
            <v>410.79315921296399</v>
          </cell>
        </row>
        <row r="112">
          <cell r="A112">
            <v>110</v>
          </cell>
          <cell r="B112" t="str">
            <v>IND_FT_COK</v>
          </cell>
          <cell r="C112" t="str">
            <v>PRI_COA_OVC</v>
          </cell>
          <cell r="D112">
            <v>335.64198670290472</v>
          </cell>
          <cell r="E112">
            <v>316.99340918291227</v>
          </cell>
          <cell r="F112">
            <v>264.25090927860128</v>
          </cell>
          <cell r="G112">
            <v>335.92018625801092</v>
          </cell>
          <cell r="H112">
            <v>330.85437495125723</v>
          </cell>
          <cell r="I112">
            <v>343.11612442023971</v>
          </cell>
          <cell r="J112">
            <v>382.75199766411771</v>
          </cell>
          <cell r="K112">
            <v>290.84327377068672</v>
          </cell>
          <cell r="L112">
            <v>213.16240096627541</v>
          </cell>
        </row>
        <row r="113">
          <cell r="A113">
            <v>111</v>
          </cell>
          <cell r="B113" t="str">
            <v>IND_FT_COG</v>
          </cell>
          <cell r="C113" t="str">
            <v>PRI_GAS_COG</v>
          </cell>
          <cell r="D113">
            <v>122.6855908066109</v>
          </cell>
          <cell r="E113">
            <v>63.393518518518533</v>
          </cell>
          <cell r="F113">
            <v>50.714814814815178</v>
          </cell>
          <cell r="G113">
            <v>103.46471254237289</v>
          </cell>
          <cell r="H113">
            <v>25.357407407407411</v>
          </cell>
          <cell r="I113">
            <v>12.678703703703709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112</v>
          </cell>
          <cell r="B114" t="str">
            <v>IND_FT_BFG</v>
          </cell>
          <cell r="C114" t="str">
            <v>PRI_GAS_BFG</v>
          </cell>
          <cell r="D114">
            <v>175.228921231177</v>
          </cell>
          <cell r="E114">
            <v>153.2189611228842</v>
          </cell>
          <cell r="F114">
            <v>128.8994619022601</v>
          </cell>
          <cell r="G114">
            <v>108.0261230627175</v>
          </cell>
          <cell r="H114">
            <v>81.895224420703627</v>
          </cell>
          <cell r="I114">
            <v>59.576814553029813</v>
          </cell>
          <cell r="J114">
            <v>36.467924428301728</v>
          </cell>
          <cell r="K114">
            <v>35.507647012986467</v>
          </cell>
          <cell r="L114">
            <v>35.518562540372628</v>
          </cell>
        </row>
        <row r="115">
          <cell r="A115">
            <v>113</v>
          </cell>
          <cell r="B115" t="str">
            <v>IND_FT_HFO</v>
          </cell>
          <cell r="C115" t="str">
            <v>PRI_OIL_CRD</v>
          </cell>
          <cell r="D115">
            <v>27.03905787008804</v>
          </cell>
          <cell r="E115">
            <v>295.90620584844032</v>
          </cell>
          <cell r="F115">
            <v>332.82461988074101</v>
          </cell>
          <cell r="G115">
            <v>356.87968146123183</v>
          </cell>
          <cell r="H115">
            <v>204.98651942859851</v>
          </cell>
          <cell r="I115">
            <v>173.907298711235</v>
          </cell>
          <cell r="J115">
            <v>140.98545523076609</v>
          </cell>
          <cell r="K115">
            <v>138.34620218029889</v>
          </cell>
          <cell r="L115">
            <v>134.60275230629489</v>
          </cell>
        </row>
        <row r="116">
          <cell r="A116">
            <v>114</v>
          </cell>
          <cell r="B116" t="str">
            <v>IND_FT_HFO</v>
          </cell>
          <cell r="C116" t="str">
            <v>PRI_OIL_HFO</v>
          </cell>
          <cell r="D116">
            <v>310.9491655060126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IND_FT_OIL</v>
          </cell>
          <cell r="C117" t="str">
            <v>PRI_OIL_DST</v>
          </cell>
          <cell r="D117">
            <v>407.00747344824799</v>
          </cell>
          <cell r="E117">
            <v>358.18751685027729</v>
          </cell>
          <cell r="F117">
            <v>347.18290423482858</v>
          </cell>
          <cell r="G117">
            <v>424.31837016040538</v>
          </cell>
          <cell r="H117">
            <v>101.04367401353279</v>
          </cell>
          <cell r="I117">
            <v>50.872465169319248</v>
          </cell>
          <cell r="J117">
            <v>7.0452457876543209</v>
          </cell>
          <cell r="K117">
            <v>7.0452457876543209</v>
          </cell>
          <cell r="L117">
            <v>13.388826416848699</v>
          </cell>
        </row>
        <row r="118">
          <cell r="A118">
            <v>116</v>
          </cell>
          <cell r="B118" t="str">
            <v>IND_FT_OIL</v>
          </cell>
          <cell r="C118" t="str">
            <v>PRI_OIL_KER</v>
          </cell>
          <cell r="D118">
            <v>52.887976775761018</v>
          </cell>
          <cell r="E118">
            <v>0</v>
          </cell>
          <cell r="F118">
            <v>0</v>
          </cell>
          <cell r="G118">
            <v>0</v>
          </cell>
          <cell r="H118">
            <v>13.12996893961161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IND_FT_OIL</v>
          </cell>
          <cell r="C119" t="str">
            <v>PRI_OIL_GSL</v>
          </cell>
          <cell r="D119">
            <v>0</v>
          </cell>
          <cell r="E119">
            <v>46.544140607663152</v>
          </cell>
          <cell r="F119">
            <v>45.114162697181101</v>
          </cell>
          <cell r="G119">
            <v>55.137415331578083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IND_FT_ETH</v>
          </cell>
          <cell r="C120" t="str">
            <v>PRI_GAS_RFG</v>
          </cell>
          <cell r="D120">
            <v>65.474640000000008</v>
          </cell>
          <cell r="E120">
            <v>142.41889237785421</v>
          </cell>
          <cell r="F120">
            <v>86.741725048629959</v>
          </cell>
          <cell r="G120">
            <v>177.73613615528129</v>
          </cell>
          <cell r="H120">
            <v>225.48342712744559</v>
          </cell>
          <cell r="I120">
            <v>233.51816293701319</v>
          </cell>
          <cell r="J120">
            <v>157.9542561167668</v>
          </cell>
          <cell r="K120">
            <v>252.00007894229449</v>
          </cell>
          <cell r="L120">
            <v>142.76116900630689</v>
          </cell>
        </row>
        <row r="121">
          <cell r="A121">
            <v>119</v>
          </cell>
          <cell r="B121" t="str">
            <v>IND_FT_ETH</v>
          </cell>
          <cell r="C121" t="str">
            <v>PRI_GAS_ETH</v>
          </cell>
          <cell r="D121">
            <v>51.444359999999982</v>
          </cell>
          <cell r="E121">
            <v>0</v>
          </cell>
          <cell r="F121">
            <v>55.677167329224211</v>
          </cell>
          <cell r="G121">
            <v>0</v>
          </cell>
          <cell r="H121">
            <v>0</v>
          </cell>
          <cell r="I121">
            <v>15.539587262067901</v>
          </cell>
          <cell r="J121">
            <v>94.045822825527779</v>
          </cell>
          <cell r="K121">
            <v>0</v>
          </cell>
          <cell r="L121">
            <v>112.1694899335268</v>
          </cell>
        </row>
        <row r="122">
          <cell r="A122">
            <v>120</v>
          </cell>
          <cell r="B122" t="str">
            <v>IND_FT_NAP</v>
          </cell>
          <cell r="C122" t="str">
            <v>PRI_OIL_NAP</v>
          </cell>
          <cell r="D122">
            <v>0</v>
          </cell>
          <cell r="E122">
            <v>0</v>
          </cell>
          <cell r="F122">
            <v>122.5792776024912</v>
          </cell>
          <cell r="G122">
            <v>122.5792776024912</v>
          </cell>
          <cell r="H122">
            <v>122.5792776024912</v>
          </cell>
          <cell r="I122">
            <v>122.5792776024912</v>
          </cell>
          <cell r="J122">
            <v>122.5792776024912</v>
          </cell>
          <cell r="K122">
            <v>114.31211789126</v>
          </cell>
          <cell r="L122">
            <v>122.5792776024912</v>
          </cell>
        </row>
        <row r="123">
          <cell r="A123">
            <v>121</v>
          </cell>
          <cell r="B123" t="str">
            <v>IND_FT_NAP</v>
          </cell>
          <cell r="C123" t="str">
            <v>RNW_BIO_NAP</v>
          </cell>
          <cell r="D123">
            <v>84.172000000000011</v>
          </cell>
          <cell r="E123">
            <v>84.172000000000011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IND_FT_PTC</v>
          </cell>
          <cell r="C124" t="str">
            <v>PRI_OIL_PTC</v>
          </cell>
          <cell r="D124">
            <v>394.46399999999988</v>
          </cell>
          <cell r="E124">
            <v>397.22233707533621</v>
          </cell>
          <cell r="F124">
            <v>317.8492847592612</v>
          </cell>
          <cell r="G124">
            <v>76.268902062955789</v>
          </cell>
          <cell r="H124">
            <v>39.667508853895427</v>
          </cell>
          <cell r="I124">
            <v>3.0661156448350422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IND_FT_BIO</v>
          </cell>
          <cell r="C125" t="str">
            <v>RNW_POT_BIO_MUN</v>
          </cell>
          <cell r="D125">
            <v>0</v>
          </cell>
          <cell r="E125">
            <v>0</v>
          </cell>
          <cell r="F125">
            <v>0</v>
          </cell>
          <cell r="G125">
            <v>14.95589914807317</v>
          </cell>
          <cell r="H125">
            <v>86.355899148073192</v>
          </cell>
          <cell r="I125">
            <v>0</v>
          </cell>
          <cell r="J125">
            <v>107.54878244249559</v>
          </cell>
          <cell r="K125">
            <v>86.355899148073192</v>
          </cell>
          <cell r="L125">
            <v>0</v>
          </cell>
        </row>
        <row r="126">
          <cell r="A126">
            <v>124</v>
          </cell>
          <cell r="B126" t="str">
            <v>IND_FT_BIO</v>
          </cell>
          <cell r="C126" t="str">
            <v>RNW_POT_BIO_WOD</v>
          </cell>
          <cell r="D126">
            <v>715.45760071261498</v>
          </cell>
          <cell r="E126">
            <v>884.63589914807335</v>
          </cell>
          <cell r="F126">
            <v>661.58494656788935</v>
          </cell>
          <cell r="G126">
            <v>798.28</v>
          </cell>
          <cell r="H126">
            <v>798.28</v>
          </cell>
          <cell r="I126">
            <v>884.63589914807312</v>
          </cell>
          <cell r="J126">
            <v>777.0871167055775</v>
          </cell>
          <cell r="K126">
            <v>798.28</v>
          </cell>
          <cell r="L126">
            <v>884.63589914807335</v>
          </cell>
        </row>
        <row r="127">
          <cell r="A127">
            <v>125</v>
          </cell>
          <cell r="B127" t="str">
            <v>IND_FT_BIO</v>
          </cell>
          <cell r="C127" t="str">
            <v>RNW_POT_BIO_LIQ</v>
          </cell>
          <cell r="D127">
            <v>25.72042371792109</v>
          </cell>
          <cell r="E127">
            <v>0</v>
          </cell>
          <cell r="F127">
            <v>29.148181671135521</v>
          </cell>
          <cell r="G127">
            <v>71.400000000000006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IND_FT_BGS</v>
          </cell>
          <cell r="C128" t="str">
            <v>RNW_POT_BIO_GAS</v>
          </cell>
          <cell r="D128">
            <v>10.67398000418939</v>
          </cell>
          <cell r="E128">
            <v>12.464762348777979</v>
          </cell>
          <cell r="F128">
            <v>16.28352015977789</v>
          </cell>
          <cell r="G128">
            <v>29.969693870416979</v>
          </cell>
          <cell r="H128">
            <v>33.631124437005049</v>
          </cell>
          <cell r="I128">
            <v>37.349316794147427</v>
          </cell>
          <cell r="J128">
            <v>36.683117034477419</v>
          </cell>
          <cell r="K128">
            <v>37.010096106268243</v>
          </cell>
          <cell r="L128">
            <v>37.030519429924347</v>
          </cell>
        </row>
        <row r="129">
          <cell r="A129">
            <v>127</v>
          </cell>
          <cell r="B129" t="str">
            <v>IND_FT_GEO</v>
          </cell>
          <cell r="C129" t="str">
            <v>RNW_POT_GEO</v>
          </cell>
          <cell r="D129">
            <v>1.7911458333333341</v>
          </cell>
          <cell r="E129">
            <v>32.69051040259172</v>
          </cell>
          <cell r="F129">
            <v>31.370797736543501</v>
          </cell>
          <cell r="G129">
            <v>31.794543877666559</v>
          </cell>
          <cell r="H129">
            <v>0.3142361111111111</v>
          </cell>
          <cell r="I129">
            <v>31.49641318036949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IND_FT_ELC</v>
          </cell>
          <cell r="C130" t="str">
            <v>ELC</v>
          </cell>
          <cell r="D130">
            <v>4145.9369999999999</v>
          </cell>
          <cell r="E130">
            <v>4145.1289999999999</v>
          </cell>
          <cell r="F130">
            <v>4067.8670000000002</v>
          </cell>
          <cell r="G130">
            <v>4244.099259622104</v>
          </cell>
          <cell r="H130">
            <v>4318.6885317472879</v>
          </cell>
          <cell r="I130">
            <v>4234.8521117868449</v>
          </cell>
          <cell r="J130">
            <v>4270.909631192605</v>
          </cell>
          <cell r="K130">
            <v>4268.8371299029377</v>
          </cell>
          <cell r="L130">
            <v>4264.8828377948857</v>
          </cell>
        </row>
        <row r="131">
          <cell r="A131">
            <v>129</v>
          </cell>
          <cell r="B131" t="str">
            <v>IND_FT_HET</v>
          </cell>
          <cell r="C131" t="str">
            <v>HET</v>
          </cell>
          <cell r="D131">
            <v>1029.5942893754871</v>
          </cell>
          <cell r="E131">
            <v>1012.043078947368</v>
          </cell>
          <cell r="F131">
            <v>964.41516257369835</v>
          </cell>
          <cell r="G131">
            <v>1042.388881943843</v>
          </cell>
          <cell r="H131">
            <v>745.7742824979814</v>
          </cell>
          <cell r="I131">
            <v>934.47781958377459</v>
          </cell>
          <cell r="J131">
            <v>612.46283986465585</v>
          </cell>
          <cell r="K131">
            <v>590.31376731691807</v>
          </cell>
          <cell r="L131">
            <v>598.98035615249273</v>
          </cell>
        </row>
        <row r="132">
          <cell r="A132">
            <v>130</v>
          </cell>
          <cell r="B132" t="str">
            <v>HH2_WE_DEL_IND_C_1_NEW</v>
          </cell>
          <cell r="C132" t="str">
            <v>HH2_WE_CU</v>
          </cell>
          <cell r="D132">
            <v>0</v>
          </cell>
          <cell r="E132">
            <v>0</v>
          </cell>
          <cell r="F132">
            <v>0</v>
          </cell>
          <cell r="G132">
            <v>1.606961971436453E-6</v>
          </cell>
          <cell r="H132">
            <v>10.41527491073119</v>
          </cell>
          <cell r="I132">
            <v>10.41527491073118</v>
          </cell>
          <cell r="J132">
            <v>198.74730013792231</v>
          </cell>
          <cell r="K132">
            <v>192.18776706893229</v>
          </cell>
          <cell r="L132">
            <v>188.33202522718739</v>
          </cell>
        </row>
        <row r="133">
          <cell r="A133">
            <v>131</v>
          </cell>
          <cell r="B133" t="str">
            <v>HH2_WE_DEL_IND_D_1_NEW</v>
          </cell>
          <cell r="C133" t="str">
            <v>HH2_WE_DT</v>
          </cell>
          <cell r="D133">
            <v>0</v>
          </cell>
          <cell r="E133">
            <v>9.0000000000330621E-2</v>
          </cell>
          <cell r="F133">
            <v>9.0000000000000024E-2</v>
          </cell>
          <cell r="G133">
            <v>9.0000000000000011E-2</v>
          </cell>
          <cell r="H133">
            <v>9.0000000000000024E-2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33.443478600000013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652.1899942468616</v>
          </cell>
          <cell r="E3">
            <v>335.94771600000001</v>
          </cell>
          <cell r="F3">
            <v>343.3573915998162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222.52987379571161</v>
          </cell>
          <cell r="E4">
            <v>147.89177894560561</v>
          </cell>
          <cell r="F4">
            <v>105.41643912000001</v>
          </cell>
          <cell r="G4">
            <v>70.277626080000005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83.728908567997223</v>
          </cell>
          <cell r="E5">
            <v>49.316537503999932</v>
          </cell>
          <cell r="F5">
            <v>65.425557739146939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5.5372535999999997</v>
          </cell>
          <cell r="F6">
            <v>4.1529401999999989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ELC_CHP_BIO_NEW</v>
          </cell>
          <cell r="C7" t="str">
            <v>HET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20.945628945942062</v>
          </cell>
          <cell r="K7">
            <v>236.90364790334399</v>
          </cell>
          <cell r="L7">
            <v>236.90364790334399</v>
          </cell>
        </row>
        <row r="8">
          <cell r="A8">
            <v>6</v>
          </cell>
          <cell r="B8" t="str">
            <v>HET_OIL_EXS</v>
          </cell>
          <cell r="C8" t="str">
            <v>HET</v>
          </cell>
          <cell r="D8">
            <v>23.187457500000001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HET_NGA_EXS</v>
          </cell>
          <cell r="C9" t="str">
            <v>HET</v>
          </cell>
          <cell r="D9">
            <v>127.52628525</v>
          </cell>
          <cell r="E9">
            <v>139.39477559981719</v>
          </cell>
          <cell r="F9">
            <v>115.67010000000001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HET_COA_EXS</v>
          </cell>
          <cell r="C10" t="str">
            <v>HET</v>
          </cell>
          <cell r="D10">
            <v>47.730135599999997</v>
          </cell>
          <cell r="E10">
            <v>29.330763600000001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HET_BIO_EXS</v>
          </cell>
          <cell r="C11" t="str">
            <v>HET</v>
          </cell>
          <cell r="D11">
            <v>59.063354399999987</v>
          </cell>
          <cell r="E11">
            <v>49.219461999999993</v>
          </cell>
          <cell r="F11">
            <v>39.375569599999999</v>
          </cell>
          <cell r="G11">
            <v>29.53167719999999</v>
          </cell>
          <cell r="H11">
            <v>19.687784799999999</v>
          </cell>
          <cell r="I11">
            <v>9.8438923999999979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HET_GEO_EXS</v>
          </cell>
          <cell r="C12" t="str">
            <v>HET</v>
          </cell>
          <cell r="D12">
            <v>2.5000499999999999</v>
          </cell>
          <cell r="E12">
            <v>2.0833750000000002</v>
          </cell>
          <cell r="F12">
            <v>2.5333839999999999</v>
          </cell>
          <cell r="G12">
            <v>1.39652793</v>
          </cell>
          <cell r="H12">
            <v>1.2666919999999999</v>
          </cell>
          <cell r="I12">
            <v>0.63334599999999985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HET_SOL_EXS</v>
          </cell>
          <cell r="C13" t="str">
            <v>HET</v>
          </cell>
          <cell r="D13">
            <v>5.6553832499999991E-2</v>
          </cell>
          <cell r="E13">
            <v>4.7128193749999998E-2</v>
          </cell>
          <cell r="F13">
            <v>3.7702554999999999E-2</v>
          </cell>
          <cell r="G13">
            <v>1.8851277499999999E-2</v>
          </cell>
          <cell r="H13">
            <v>1.8851277499999999E-2</v>
          </cell>
          <cell r="I13">
            <v>4.5833333333333351E-3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HET_OIL_NEW</v>
          </cell>
          <cell r="C14" t="str">
            <v>HET</v>
          </cell>
          <cell r="D14">
            <v>92.383265125000037</v>
          </cell>
          <cell r="E14">
            <v>47.894695200000037</v>
          </cell>
          <cell r="F14">
            <v>41.812521399999987</v>
          </cell>
          <cell r="G14">
            <v>67.90169986687502</v>
          </cell>
          <cell r="H14">
            <v>39.632420738625008</v>
          </cell>
          <cell r="I14">
            <v>9.777736082842944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HET_NGA_NEW</v>
          </cell>
          <cell r="C15" t="str">
            <v>HET</v>
          </cell>
          <cell r="D15">
            <v>288.15872050313862</v>
          </cell>
          <cell r="E15">
            <v>351.2865084001827</v>
          </cell>
          <cell r="F15">
            <v>351.28650840018258</v>
          </cell>
          <cell r="G15">
            <v>301.17073469248533</v>
          </cell>
          <cell r="H15">
            <v>351.28650840018258</v>
          </cell>
          <cell r="I15">
            <v>278.42723159148642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HET_COA_NEW</v>
          </cell>
          <cell r="C16" t="str">
            <v>HET</v>
          </cell>
          <cell r="D16">
            <v>503.97199060428852</v>
          </cell>
          <cell r="E16">
            <v>439.25445745439458</v>
          </cell>
          <cell r="F16">
            <v>362.79456088000092</v>
          </cell>
          <cell r="G16">
            <v>503.97199060428852</v>
          </cell>
          <cell r="H16">
            <v>503.97199060428852</v>
          </cell>
          <cell r="I16">
            <v>498.40869785414782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HET_BIO_NEW</v>
          </cell>
          <cell r="C17" t="str">
            <v>HET</v>
          </cell>
          <cell r="D17">
            <v>383.73673703200262</v>
          </cell>
          <cell r="E17">
            <v>590.41600049599992</v>
          </cell>
          <cell r="F17">
            <v>698.62987266085349</v>
          </cell>
          <cell r="G17">
            <v>698.62987266085327</v>
          </cell>
          <cell r="H17">
            <v>698.62987266085327</v>
          </cell>
          <cell r="I17">
            <v>698.62987266085338</v>
          </cell>
          <cell r="J17">
            <v>314.89313562885059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HET_GEO_NEW</v>
          </cell>
          <cell r="C18" t="str">
            <v>HET</v>
          </cell>
          <cell r="D18">
            <v>21.738382999999999</v>
          </cell>
          <cell r="E18">
            <v>33.808371399999999</v>
          </cell>
          <cell r="F18">
            <v>42.469675799999997</v>
          </cell>
          <cell r="G18">
            <v>42.469675799999997</v>
          </cell>
          <cell r="H18">
            <v>158.54998051556981</v>
          </cell>
          <cell r="I18">
            <v>166.35946281408309</v>
          </cell>
          <cell r="J18">
            <v>276.31407528986318</v>
          </cell>
          <cell r="K18">
            <v>361.91570824914879</v>
          </cell>
          <cell r="L18">
            <v>361.91570824914879</v>
          </cell>
        </row>
        <row r="19">
          <cell r="A19">
            <v>17</v>
          </cell>
          <cell r="B19" t="str">
            <v>HET_SOL_NEW</v>
          </cell>
          <cell r="C19" t="str">
            <v>HET</v>
          </cell>
          <cell r="D19">
            <v>0.14944616749999989</v>
          </cell>
          <cell r="E19">
            <v>1.01487180625</v>
          </cell>
          <cell r="F19">
            <v>2.8062974449999989</v>
          </cell>
          <cell r="G19">
            <v>2.8062974449999989</v>
          </cell>
          <cell r="H19">
            <v>2.6568512774999991</v>
          </cell>
          <cell r="I19">
            <v>1.7914256387499989</v>
          </cell>
          <cell r="J19">
            <v>0</v>
          </cell>
          <cell r="K19">
            <v>0</v>
          </cell>
          <cell r="L19">
            <v>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UPS_BIO_REF_GEN1_ETHAMIDE_EXS</v>
          </cell>
          <cell r="C2" t="str">
            <v>RNW_BIO_ETH</v>
          </cell>
          <cell r="D2">
            <v>0</v>
          </cell>
          <cell r="E2">
            <v>0</v>
          </cell>
          <cell r="F2">
            <v>1374.955694068846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UPS_BIO_REF_GEN1_ETHSUG_EXS</v>
          </cell>
          <cell r="C3" t="str">
            <v>RNW_BIO_ETH</v>
          </cell>
          <cell r="D3">
            <v>0</v>
          </cell>
          <cell r="E3">
            <v>0</v>
          </cell>
          <cell r="F3">
            <v>1249.265735657857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UPS_BIO_REF_GEN1_ETBE_EXS</v>
          </cell>
          <cell r="C4" t="str">
            <v>RNW_BIO_ETBE</v>
          </cell>
          <cell r="D4">
            <v>6544.02476296636</v>
          </cell>
          <cell r="E4">
            <v>5842.1376630805034</v>
          </cell>
          <cell r="F4">
            <v>5305.7892659937479</v>
          </cell>
          <cell r="G4">
            <v>6023.7638683699852</v>
          </cell>
          <cell r="H4">
            <v>4682.9543993971811</v>
          </cell>
          <cell r="I4">
            <v>4122.898515198427</v>
          </cell>
          <cell r="J4">
            <v>3705.521423225759</v>
          </cell>
          <cell r="K4">
            <v>5525.8225893080898</v>
          </cell>
          <cell r="L4">
            <v>6410.7522823433173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UPS_BIO_BLD_STC</v>
          </cell>
          <cell r="C2" t="str">
            <v>RNW_POT_BIO_CRP_STC</v>
          </cell>
          <cell r="D2">
            <v>0</v>
          </cell>
          <cell r="E2">
            <v>0</v>
          </cell>
          <cell r="F2">
            <v>67.915737941866112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AF15" zoomScaleNormal="100" workbookViewId="0">
      <selection activeCell="AE24" sqref="AE24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0.58199999999999985</v>
      </c>
      <c r="E2">
        <f>[1]Input!E2</f>
        <v>0</v>
      </c>
      <c r="F2">
        <f>[1]Input!F2</f>
        <v>0.36899999999999999</v>
      </c>
      <c r="G2">
        <f>[1]Input!G2</f>
        <v>3.3757060325563547E-2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79217.141867487488</v>
      </c>
      <c r="Q2" s="38">
        <f t="shared" ref="Q2:X2" si="0">(SUMIF($C:$C,"*GSL*",E:E))</f>
        <v>70720.613816237645</v>
      </c>
      <c r="R2" s="38">
        <f t="shared" si="0"/>
        <v>64227.975325187523</v>
      </c>
      <c r="S2" s="38">
        <f t="shared" si="0"/>
        <v>72919.246827636642</v>
      </c>
      <c r="T2" s="38">
        <f t="shared" si="0"/>
        <v>53669.122129933457</v>
      </c>
      <c r="U2" s="38">
        <f t="shared" si="0"/>
        <v>49908.771499770417</v>
      </c>
      <c r="V2" s="38">
        <f t="shared" si="0"/>
        <v>44856.311965364453</v>
      </c>
      <c r="W2" s="38">
        <f t="shared" si="0"/>
        <v>66891.536607413742</v>
      </c>
      <c r="X2" s="38">
        <f t="shared" si="0"/>
        <v>77603.84341784018</v>
      </c>
      <c r="Y2" s="18"/>
      <c r="Z2" s="38" t="s">
        <v>10</v>
      </c>
      <c r="AA2" s="38" t="s">
        <v>10</v>
      </c>
      <c r="AB2" s="38">
        <f>(SUMIF($C:$C,"*GSL*",D:D))*0.043</f>
        <v>3406.3371003019615</v>
      </c>
      <c r="AC2" s="38">
        <f t="shared" ref="AC2:AJ2" si="1">(SUMIF($C:$C,"*GSL*",E:E))*0.043</f>
        <v>3040.9863940982186</v>
      </c>
      <c r="AD2" s="38">
        <f t="shared" si="1"/>
        <v>2761.8029389830631</v>
      </c>
      <c r="AE2" s="38">
        <f t="shared" si="1"/>
        <v>3135.5276135883755</v>
      </c>
      <c r="AF2" s="38">
        <f t="shared" si="1"/>
        <v>2307.7722515871383</v>
      </c>
      <c r="AG2" s="38">
        <f t="shared" si="1"/>
        <v>2146.0771744901276</v>
      </c>
      <c r="AH2" s="38">
        <f t="shared" si="1"/>
        <v>1928.8214145106713</v>
      </c>
      <c r="AI2" s="38">
        <f t="shared" si="1"/>
        <v>2876.3360741187907</v>
      </c>
      <c r="AJ2" s="38">
        <f t="shared" si="1"/>
        <v>3336.9652669671273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</v>
      </c>
      <c r="E3">
        <f>[1]Input!E3</f>
        <v>0.439</v>
      </c>
      <c r="F3">
        <f>[1]Input!F3</f>
        <v>0</v>
      </c>
      <c r="G3">
        <f>[1]Input!G3</f>
        <v>0.105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6544.0247629663581</v>
      </c>
      <c r="Q3" s="38">
        <f t="shared" ref="Q3:X3" si="2">(SUMIF($C:$C,"*etbe*",E:E))</f>
        <v>5842.1376630805034</v>
      </c>
      <c r="R3" s="38">
        <f t="shared" si="2"/>
        <v>5305.7892659937525</v>
      </c>
      <c r="S3" s="38">
        <f t="shared" si="2"/>
        <v>6023.7638683699824</v>
      </c>
      <c r="T3" s="38">
        <f t="shared" si="2"/>
        <v>4682.9543993971793</v>
      </c>
      <c r="U3" s="38">
        <f t="shared" si="2"/>
        <v>4122.898515198427</v>
      </c>
      <c r="V3" s="38">
        <f t="shared" si="2"/>
        <v>3705.521423225759</v>
      </c>
      <c r="W3" s="38">
        <f t="shared" si="2"/>
        <v>5525.8225893080917</v>
      </c>
      <c r="X3" s="38">
        <f t="shared" si="2"/>
        <v>6410.7522823433192</v>
      </c>
      <c r="Z3" s="38"/>
      <c r="AA3" s="38" t="s">
        <v>137</v>
      </c>
      <c r="AB3" s="38">
        <f>(SUMIF($C:$C,"*etbe*",D:D))*0.036</f>
        <v>235.58489146678889</v>
      </c>
      <c r="AC3" s="38">
        <f t="shared" ref="AC3:AJ3" si="3">(SUMIF($C:$C,"*etbe*",E:E))*0.036</f>
        <v>210.31695587089811</v>
      </c>
      <c r="AD3" s="38">
        <f t="shared" si="3"/>
        <v>191.00841357577508</v>
      </c>
      <c r="AE3" s="38">
        <f t="shared" si="3"/>
        <v>216.85549926131935</v>
      </c>
      <c r="AF3" s="38">
        <f t="shared" si="3"/>
        <v>168.58635837829843</v>
      </c>
      <c r="AG3" s="38">
        <f t="shared" si="3"/>
        <v>148.42434654714336</v>
      </c>
      <c r="AH3" s="38">
        <f t="shared" si="3"/>
        <v>133.39877123612732</v>
      </c>
      <c r="AI3" s="38">
        <f t="shared" si="3"/>
        <v>198.92961321509128</v>
      </c>
      <c r="AJ3" s="38">
        <f t="shared" si="3"/>
        <v>230.78708216435948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207130.00724743851</v>
      </c>
      <c r="E4">
        <f>[1]Input!E4</f>
        <v>219100.3696534287</v>
      </c>
      <c r="F4">
        <f>[1]Input!F4</f>
        <v>210419.4264362689</v>
      </c>
      <c r="G4">
        <f>[1]Input!G4</f>
        <v>210507.3487231961</v>
      </c>
      <c r="H4">
        <f>[1]Input!H4</f>
        <v>200044.07690948789</v>
      </c>
      <c r="I4">
        <f>[1]Input!I4</f>
        <v>186974.0519282415</v>
      </c>
      <c r="J4">
        <f>[1]Input!J4</f>
        <v>165990.77789311329</v>
      </c>
      <c r="K4">
        <f>[1]Input!K4</f>
        <v>144215.48848572461</v>
      </c>
      <c r="L4">
        <f>[1]Input!L4</f>
        <v>70920.359195159632</v>
      </c>
      <c r="O4" t="s">
        <v>15</v>
      </c>
      <c r="P4" s="38">
        <f>(SUMIF($C:$C,"*eth*",D:D))</f>
        <v>344.4223559455977</v>
      </c>
      <c r="Q4" s="38">
        <f t="shared" ref="Q4:X4" si="4">(SUMIF($C:$C,"*eth*",E:E))</f>
        <v>307.48092963581593</v>
      </c>
      <c r="R4" s="38">
        <f t="shared" si="4"/>
        <v>279.25206663124999</v>
      </c>
      <c r="S4" s="38">
        <f t="shared" si="4"/>
        <v>317.04020359842008</v>
      </c>
      <c r="T4" s="38">
        <f t="shared" si="4"/>
        <v>3265.744515369086</v>
      </c>
      <c r="U4" s="38">
        <f t="shared" si="4"/>
        <v>216.99465869465399</v>
      </c>
      <c r="V4" s="38">
        <f t="shared" si="4"/>
        <v>195.02744332767151</v>
      </c>
      <c r="W4" s="38">
        <f t="shared" si="4"/>
        <v>290.83276785832061</v>
      </c>
      <c r="X4" s="38">
        <f t="shared" si="4"/>
        <v>337.40801486017477</v>
      </c>
      <c r="Z4" s="38"/>
      <c r="AA4" s="38" t="s">
        <v>15</v>
      </c>
      <c r="AB4" s="38">
        <f>(SUMIF($C:$C,"*eth*",D:D))*0.027</f>
        <v>9.2994036105311384</v>
      </c>
      <c r="AC4" s="38">
        <f t="shared" ref="AC4:AJ4" si="5">(SUMIF($C:$C,"*eth*",E:E))*0.027</f>
        <v>8.3019851001670304</v>
      </c>
      <c r="AD4" s="38">
        <f t="shared" si="5"/>
        <v>7.5398057990437497</v>
      </c>
      <c r="AE4" s="38">
        <f t="shared" si="5"/>
        <v>8.5600854971573419</v>
      </c>
      <c r="AF4" s="38">
        <f t="shared" si="5"/>
        <v>88.175101914965325</v>
      </c>
      <c r="AG4" s="38">
        <f t="shared" si="5"/>
        <v>5.8588557847556579</v>
      </c>
      <c r="AH4" s="38">
        <f t="shared" si="5"/>
        <v>5.2657409698471307</v>
      </c>
      <c r="AI4" s="38">
        <f t="shared" si="5"/>
        <v>7.8524847321746565</v>
      </c>
      <c r="AJ4" s="38">
        <f t="shared" si="5"/>
        <v>9.1100164012247191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3815.3324650313111</v>
      </c>
      <c r="E5">
        <f>[1]Input!E5</f>
        <v>0</v>
      </c>
      <c r="F5">
        <f>[1]Input!F5</f>
        <v>0</v>
      </c>
      <c r="G5">
        <f>[1]Input!G5</f>
        <v>9597.3999999999942</v>
      </c>
      <c r="H5">
        <f>[1]Input!H5</f>
        <v>12181.8</v>
      </c>
      <c r="I5">
        <f>[1]Input!I5</f>
        <v>14426.4</v>
      </c>
      <c r="J5">
        <f>[1]Input!J5</f>
        <v>16671</v>
      </c>
      <c r="K5">
        <f>[1]Input!K5</f>
        <v>13015.40788915904</v>
      </c>
      <c r="L5">
        <f>[1]Input!L5</f>
        <v>21160.3</v>
      </c>
      <c r="N5" t="s">
        <v>12</v>
      </c>
      <c r="O5" t="s">
        <v>12</v>
      </c>
      <c r="P5" s="38">
        <f>(SUMIF($C:$C,"*DST_kt*",D:D))</f>
        <v>209055.02629194825</v>
      </c>
      <c r="Q5" s="38">
        <f t="shared" ref="Q5:X5" si="6">(SUMIF($C:$C,"*DST_kt*",E:E))</f>
        <v>222979.03311282824</v>
      </c>
      <c r="R5" s="38">
        <f t="shared" si="6"/>
        <v>212529.02691331125</v>
      </c>
      <c r="S5" s="38">
        <f t="shared" si="6"/>
        <v>214498.18498586249</v>
      </c>
      <c r="T5" s="38">
        <f t="shared" si="6"/>
        <v>204749.87432149009</v>
      </c>
      <c r="U5" s="38">
        <f t="shared" si="6"/>
        <v>192224.53698495036</v>
      </c>
      <c r="V5" s="38">
        <f t="shared" si="6"/>
        <v>172144.93024979197</v>
      </c>
      <c r="W5" s="38">
        <f t="shared" si="6"/>
        <v>145084.16657852527</v>
      </c>
      <c r="X5" s="38">
        <f t="shared" si="6"/>
        <v>73845.660839310833</v>
      </c>
      <c r="Z5" s="38" t="s">
        <v>12</v>
      </c>
      <c r="AA5" s="38" t="s">
        <v>12</v>
      </c>
      <c r="AB5" s="38">
        <f>(SUMIF($C:$C,"*DST_kt*",D:D))*0.043</f>
        <v>8989.3661305537735</v>
      </c>
      <c r="AC5" s="38">
        <f t="shared" ref="AC5:AJ5" si="7">(SUMIF($C:$C,"*DST_kt*",E:E))*0.043</f>
        <v>9588.0984238516139</v>
      </c>
      <c r="AD5" s="38">
        <f t="shared" si="7"/>
        <v>9138.7481572723827</v>
      </c>
      <c r="AE5" s="38">
        <f t="shared" si="7"/>
        <v>9223.4219543920863</v>
      </c>
      <c r="AF5" s="38">
        <f t="shared" si="7"/>
        <v>8804.2445958240733</v>
      </c>
      <c r="AG5" s="38">
        <f t="shared" si="7"/>
        <v>8265.6550903528641</v>
      </c>
      <c r="AH5" s="38">
        <f t="shared" si="7"/>
        <v>7402.2320007410544</v>
      </c>
      <c r="AI5" s="38">
        <f t="shared" si="7"/>
        <v>6238.6191628765864</v>
      </c>
      <c r="AJ5" s="38">
        <f t="shared" si="7"/>
        <v>3175.3634160903657</v>
      </c>
    </row>
    <row r="6" spans="1:36">
      <c r="A6">
        <f>[1]Input!A6</f>
        <v>4</v>
      </c>
      <c r="B6" t="str">
        <f>[1]Input!B6</f>
        <v>TRA_FT_GSL</v>
      </c>
      <c r="C6" t="str">
        <f>[1]Input!C6</f>
        <v>PRI_OIL_GSL_kt</v>
      </c>
      <c r="D6">
        <f>[1]Input!D6</f>
        <v>79217.141867487488</v>
      </c>
      <c r="E6">
        <f>[1]Input!E6</f>
        <v>70720.613816237645</v>
      </c>
      <c r="F6">
        <f>[1]Input!F6</f>
        <v>64227.975325187523</v>
      </c>
      <c r="G6">
        <f>[1]Input!G6</f>
        <v>72919.246827636642</v>
      </c>
      <c r="H6">
        <f>[1]Input!H6</f>
        <v>53669.122129933457</v>
      </c>
      <c r="I6">
        <f>[1]Input!I6</f>
        <v>49908.771499770417</v>
      </c>
      <c r="J6">
        <f>[1]Input!J6</f>
        <v>44856.311965364453</v>
      </c>
      <c r="K6">
        <f>[1]Input!K6</f>
        <v>66891.536607413742</v>
      </c>
      <c r="L6">
        <f>[1]Input!L6</f>
        <v>77603.84341784018</v>
      </c>
      <c r="O6" t="s">
        <v>70</v>
      </c>
      <c r="P6" s="38">
        <f>(SUMIF($C:$C,"*EMHV*",D:D))</f>
        <v>5592.2731215018403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9597.3999999999942</v>
      </c>
      <c r="T6" s="38">
        <f t="shared" si="8"/>
        <v>12181.8</v>
      </c>
      <c r="U6" s="38">
        <f t="shared" si="8"/>
        <v>14426.4</v>
      </c>
      <c r="V6" s="38">
        <f t="shared" si="8"/>
        <v>16671</v>
      </c>
      <c r="W6" s="38">
        <f t="shared" si="8"/>
        <v>18915.649999999998</v>
      </c>
      <c r="X6" s="38">
        <f t="shared" si="8"/>
        <v>21160.3</v>
      </c>
      <c r="Z6" s="38"/>
      <c r="AA6" s="38" t="s">
        <v>70</v>
      </c>
      <c r="AB6" s="38">
        <f>(SUMIF($C:$C,"*EMHV*",D:D))*0.0385</f>
        <v>215.30251517782085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369.4998999999998</v>
      </c>
      <c r="AF6" s="38">
        <f t="shared" si="9"/>
        <v>468.99929999999995</v>
      </c>
      <c r="AG6" s="38">
        <f t="shared" si="9"/>
        <v>555.41639999999995</v>
      </c>
      <c r="AH6" s="38">
        <f t="shared" si="9"/>
        <v>641.83349999999996</v>
      </c>
      <c r="AI6" s="38">
        <f t="shared" si="9"/>
        <v>728.25252499999988</v>
      </c>
      <c r="AJ6" s="38">
        <f t="shared" si="9"/>
        <v>814.67154999999991</v>
      </c>
    </row>
    <row r="7" spans="1:36">
      <c r="A7">
        <f>[1]Input!A7</f>
        <v>5</v>
      </c>
      <c r="B7" t="str">
        <f>[1]Input!B7</f>
        <v>TRA_FT_GSL</v>
      </c>
      <c r="C7" t="str">
        <f>[1]Input!C7</f>
        <v>RNW_BIO_ETBE</v>
      </c>
      <c r="D7">
        <f>[1]Input!D7</f>
        <v>6544.0247629663581</v>
      </c>
      <c r="E7">
        <f>[1]Input!E7</f>
        <v>5842.1376630805034</v>
      </c>
      <c r="F7">
        <f>[1]Input!F7</f>
        <v>5305.7892659937525</v>
      </c>
      <c r="G7">
        <f>[1]Input!G7</f>
        <v>6023.7638683699824</v>
      </c>
      <c r="H7">
        <f>[1]Input!H7</f>
        <v>4682.9543993971793</v>
      </c>
      <c r="I7">
        <f>[1]Input!I7</f>
        <v>4122.898515198427</v>
      </c>
      <c r="J7">
        <f>[1]Input!J7</f>
        <v>3705.521423225759</v>
      </c>
      <c r="K7">
        <f>[1]Input!K7</f>
        <v>5525.8225893080917</v>
      </c>
      <c r="L7">
        <f>[1]Input!L7</f>
        <v>6410.7522823433192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0</v>
      </c>
      <c r="X7" s="38">
        <f t="shared" si="10"/>
        <v>0</v>
      </c>
      <c r="Y7">
        <f>(X7+X6)/SUM(X5:X8)</f>
        <v>0.2227260249047916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0</v>
      </c>
      <c r="AJ7" s="38">
        <f t="shared" si="11"/>
        <v>0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RNW_BIO_ETH</v>
      </c>
      <c r="D8">
        <f>[1]Input!D8</f>
        <v>344.4223559455977</v>
      </c>
      <c r="E8">
        <f>[1]Input!E8</f>
        <v>307.48092963581593</v>
      </c>
      <c r="F8">
        <f>[1]Input!F8</f>
        <v>279.25206663124999</v>
      </c>
      <c r="G8">
        <f>[1]Input!G8</f>
        <v>317.04020359842008</v>
      </c>
      <c r="H8">
        <f>[1]Input!H8</f>
        <v>3265.744515369086</v>
      </c>
      <c r="I8">
        <f>[1]Input!I8</f>
        <v>216.99465869465399</v>
      </c>
      <c r="J8">
        <f>[1]Input!J8</f>
        <v>195.02744332767151</v>
      </c>
      <c r="K8">
        <f>[1]Input!K8</f>
        <v>290.83276785832061</v>
      </c>
      <c r="L8">
        <f>[1]Input!L8</f>
        <v>337.40801486017477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0</v>
      </c>
      <c r="U8" s="38">
        <f t="shared" si="12"/>
        <v>0</v>
      </c>
      <c r="V8" s="38">
        <f t="shared" si="12"/>
        <v>0</v>
      </c>
      <c r="W8" s="38">
        <f t="shared" si="12"/>
        <v>0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0</v>
      </c>
      <c r="AG8" s="38">
        <f t="shared" si="13"/>
        <v>0</v>
      </c>
      <c r="AH8" s="38">
        <f t="shared" si="13"/>
        <v>0</v>
      </c>
      <c r="AI8" s="38">
        <f t="shared" si="13"/>
        <v>0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TRA_FT_HFO</v>
      </c>
      <c r="C9" t="str">
        <f>[1]Input!C9</f>
        <v>PRI_OIL_HFO</v>
      </c>
      <c r="D9" s="38">
        <f>[1]Input!D9</f>
        <v>66.912345640312452</v>
      </c>
      <c r="E9" s="38">
        <f>[1]Input!E9</f>
        <v>102.5820087418906</v>
      </c>
      <c r="F9" s="38">
        <f>[1]Input!F9</f>
        <v>102.5820087418906</v>
      </c>
      <c r="G9" s="38">
        <f>[1]Input!G9</f>
        <v>102.5820087418906</v>
      </c>
      <c r="H9" s="38">
        <f>[1]Input!H9</f>
        <v>102.5820087418906</v>
      </c>
      <c r="I9" s="38">
        <f>[1]Input!I9</f>
        <v>102.5820087418906</v>
      </c>
      <c r="J9" s="38">
        <f>[1]Input!J9</f>
        <v>102.5820087418906</v>
      </c>
      <c r="K9" s="38">
        <f>[1]Input!K9</f>
        <v>99.365909736154038</v>
      </c>
      <c r="L9" s="38">
        <f>[1]Input!L9</f>
        <v>102.5820087418906</v>
      </c>
      <c r="N9" t="s">
        <v>8</v>
      </c>
      <c r="O9" t="s">
        <v>140</v>
      </c>
      <c r="P9" s="38">
        <f>(SUMIF($C:$C,"*NGA*",D:D))</f>
        <v>10.236304722524579</v>
      </c>
      <c r="Q9" s="38">
        <f t="shared" ref="Q9:X9" si="14">(SUMIF($C:$C,"*NGA*",E:E))</f>
        <v>5.190823895803538</v>
      </c>
      <c r="R9" s="38">
        <f t="shared" si="14"/>
        <v>0</v>
      </c>
      <c r="S9" s="38">
        <f t="shared" si="14"/>
        <v>17.52352150537634</v>
      </c>
      <c r="T9" s="38">
        <f t="shared" si="14"/>
        <v>18.005418346774189</v>
      </c>
      <c r="U9" s="38">
        <f t="shared" si="14"/>
        <v>10.514112903225801</v>
      </c>
      <c r="V9" s="38">
        <f t="shared" si="14"/>
        <v>7.0094086021505362</v>
      </c>
      <c r="W9" s="38">
        <f t="shared" si="14"/>
        <v>3.504704301075269</v>
      </c>
      <c r="X9" s="38">
        <f t="shared" si="14"/>
        <v>18.005418346774199</v>
      </c>
      <c r="Z9" s="38" t="s">
        <v>8</v>
      </c>
      <c r="AA9" s="38" t="s">
        <v>140</v>
      </c>
      <c r="AB9" s="38">
        <f>(SUMIF($C:$C,"*NGA*",D:D))</f>
        <v>10.236304722524579</v>
      </c>
      <c r="AC9" s="38">
        <f t="shared" ref="AC9:AJ9" si="15">(SUMIF($C:$C,"*NGA*",E:E))</f>
        <v>5.190823895803538</v>
      </c>
      <c r="AD9" s="38">
        <f t="shared" si="15"/>
        <v>0</v>
      </c>
      <c r="AE9" s="38">
        <f t="shared" si="15"/>
        <v>17.52352150537634</v>
      </c>
      <c r="AF9" s="38">
        <f t="shared" si="15"/>
        <v>18.005418346774189</v>
      </c>
      <c r="AG9" s="38">
        <f t="shared" si="15"/>
        <v>10.514112903225801</v>
      </c>
      <c r="AH9" s="38">
        <f t="shared" si="15"/>
        <v>7.0094086021505362</v>
      </c>
      <c r="AI9" s="38">
        <f t="shared" si="15"/>
        <v>3.504704301075269</v>
      </c>
      <c r="AJ9" s="38">
        <f t="shared" si="15"/>
        <v>18.005418346774199</v>
      </c>
    </row>
    <row r="10" spans="1:36">
      <c r="A10">
        <f>[1]Input!A10</f>
        <v>8</v>
      </c>
      <c r="B10" t="str">
        <f>[1]Input!B10</f>
        <v>TRA_FT_JTK</v>
      </c>
      <c r="C10" t="str">
        <f>[1]Input!C10</f>
        <v>PRI_OIL_KER_kt</v>
      </c>
      <c r="D10" s="13">
        <f>D7/SUM(D6:D9)</f>
        <v>7.5940986530621063E-2</v>
      </c>
      <c r="E10" s="13">
        <f t="shared" ref="E10:L10" si="16">E7/SUM(E6:E9)</f>
        <v>7.5898714465316611E-2</v>
      </c>
      <c r="F10" s="13">
        <f t="shared" si="16"/>
        <v>7.5888490797288821E-2</v>
      </c>
      <c r="G10" s="13">
        <f>G7/SUM(G6:G9)</f>
        <v>7.5901764440282779E-2</v>
      </c>
      <c r="H10" s="13">
        <f t="shared" si="16"/>
        <v>7.5873684676724604E-2</v>
      </c>
      <c r="I10" s="13">
        <f t="shared" si="16"/>
        <v>7.5856558347043287E-2</v>
      </c>
      <c r="J10" s="13">
        <f t="shared" si="16"/>
        <v>7.5840435498009895E-2</v>
      </c>
      <c r="K10" s="13">
        <f t="shared" si="16"/>
        <v>7.5896277126160663E-2</v>
      </c>
      <c r="L10" s="13">
        <f t="shared" si="16"/>
        <v>7.5907687278345293E-2</v>
      </c>
      <c r="O10" t="s">
        <v>141</v>
      </c>
      <c r="P10" s="38">
        <f>(SUMIF($C:$C,"*BIO_GAS*",D:D))</f>
        <v>0.14534306908249911</v>
      </c>
      <c r="Q10" s="38">
        <f t="shared" ref="Q10:X10" si="17">(SUMIF($C:$C,"*BIO_GAS*",E:E))</f>
        <v>0</v>
      </c>
      <c r="R10" s="38">
        <f t="shared" si="17"/>
        <v>0</v>
      </c>
      <c r="S10" s="38">
        <f t="shared" si="17"/>
        <v>8.761760752688172</v>
      </c>
      <c r="T10" s="38">
        <f t="shared" si="17"/>
        <v>8.2798639112903203</v>
      </c>
      <c r="U10" s="38">
        <f t="shared" si="17"/>
        <v>15.77116935483871</v>
      </c>
      <c r="V10" s="38">
        <f t="shared" si="17"/>
        <v>19.27587365591398</v>
      </c>
      <c r="W10" s="38">
        <f t="shared" si="17"/>
        <v>22.780577956989251</v>
      </c>
      <c r="X10" s="38">
        <f t="shared" si="17"/>
        <v>8.2798639112901498</v>
      </c>
      <c r="Z10" s="38"/>
      <c r="AA10" s="38" t="s">
        <v>141</v>
      </c>
      <c r="AB10" s="38">
        <f>(SUMIF($C:$C,"*BIO_GAS*",D:D))</f>
        <v>0.14534306908249911</v>
      </c>
      <c r="AC10" s="38">
        <f t="shared" ref="AC10:AJ10" si="18">(SUMIF($C:$C,"*BIO_GAS*",E:E))</f>
        <v>0</v>
      </c>
      <c r="AD10" s="38">
        <f t="shared" si="18"/>
        <v>0</v>
      </c>
      <c r="AE10" s="38">
        <f t="shared" si="18"/>
        <v>8.761760752688172</v>
      </c>
      <c r="AF10" s="38">
        <f t="shared" si="18"/>
        <v>8.2798639112903203</v>
      </c>
      <c r="AG10" s="38">
        <f t="shared" si="18"/>
        <v>15.77116935483871</v>
      </c>
      <c r="AH10" s="38">
        <f t="shared" si="18"/>
        <v>19.27587365591398</v>
      </c>
      <c r="AI10" s="38">
        <f t="shared" si="18"/>
        <v>22.780577956989251</v>
      </c>
      <c r="AJ10" s="38">
        <f t="shared" si="18"/>
        <v>8.2798639112901498</v>
      </c>
    </row>
    <row r="11" spans="1:36">
      <c r="A11">
        <f>[1]Input!A11</f>
        <v>9</v>
      </c>
      <c r="B11" t="str">
        <f>[1]Input!B11</f>
        <v>TRA_FT_LPG</v>
      </c>
      <c r="C11" t="str">
        <f>[1]Input!C11</f>
        <v>PRI_OIL_LPG</v>
      </c>
      <c r="D11">
        <f>[1]Input!D11</f>
        <v>229.1565474368436</v>
      </c>
      <c r="E11">
        <f>[1]Input!E11</f>
        <v>284.06691109139081</v>
      </c>
      <c r="F11">
        <f>[1]Input!F11</f>
        <v>252.4097255083492</v>
      </c>
      <c r="G11">
        <f>[1]Input!G11</f>
        <v>205.76536830199049</v>
      </c>
      <c r="H11">
        <f>[1]Input!H11</f>
        <v>284.06691109139081</v>
      </c>
      <c r="I11">
        <f>[1]Input!I11</f>
        <v>284.06691109139081</v>
      </c>
      <c r="J11">
        <f>[1]Input!J11</f>
        <v>284.06691109139081</v>
      </c>
      <c r="K11">
        <f>[1]Input!K11</f>
        <v>284.06691109139081</v>
      </c>
      <c r="L11">
        <f>[1]Input!L11</f>
        <v>284.06691109139081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0</v>
      </c>
      <c r="U11" s="38">
        <f t="shared" si="19"/>
        <v>0</v>
      </c>
      <c r="V11" s="38">
        <f t="shared" si="19"/>
        <v>0</v>
      </c>
      <c r="W11" s="38">
        <f t="shared" si="19"/>
        <v>0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0</v>
      </c>
      <c r="AG11" s="38">
        <f t="shared" si="20"/>
        <v>0</v>
      </c>
      <c r="AH11" s="38">
        <f t="shared" si="20"/>
        <v>0</v>
      </c>
      <c r="AI11" s="38">
        <f t="shared" si="20"/>
        <v>0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TRA_FT_NGA</v>
      </c>
      <c r="C12" t="str">
        <f>[1]Input!C12</f>
        <v>PRI_GAS_NGA</v>
      </c>
      <c r="D12">
        <f>[1]Input!D12</f>
        <v>10.236304722524579</v>
      </c>
      <c r="E12">
        <f>[1]Input!E12</f>
        <v>5.190823895803538</v>
      </c>
      <c r="F12">
        <f>[1]Input!F12</f>
        <v>0</v>
      </c>
      <c r="G12">
        <f>[1]Input!G12</f>
        <v>17.52352150537634</v>
      </c>
      <c r="H12">
        <f>[1]Input!H12</f>
        <v>18.005418346774189</v>
      </c>
      <c r="I12">
        <f>[1]Input!I12</f>
        <v>10.514112903225801</v>
      </c>
      <c r="J12">
        <f>[1]Input!J12</f>
        <v>7.0094086021505362</v>
      </c>
      <c r="K12">
        <f>[1]Input!K12</f>
        <v>3.504704301075269</v>
      </c>
      <c r="L12">
        <f>[1]Input!L12</f>
        <v>18.005418346774199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0</v>
      </c>
      <c r="T12" s="38">
        <f t="shared" si="21"/>
        <v>0</v>
      </c>
      <c r="U12" s="38">
        <f t="shared" si="21"/>
        <v>0</v>
      </c>
      <c r="V12" s="38">
        <f t="shared" si="21"/>
        <v>0</v>
      </c>
      <c r="W12" s="38">
        <f t="shared" si="21"/>
        <v>0</v>
      </c>
      <c r="X12" s="38">
        <f t="shared" si="21"/>
        <v>0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0</v>
      </c>
      <c r="AF12" s="38">
        <f t="shared" si="22"/>
        <v>0</v>
      </c>
      <c r="AG12" s="38">
        <f t="shared" si="22"/>
        <v>0</v>
      </c>
      <c r="AH12" s="38">
        <f t="shared" si="22"/>
        <v>0</v>
      </c>
      <c r="AI12" s="38">
        <f t="shared" si="22"/>
        <v>0</v>
      </c>
      <c r="AJ12" s="38">
        <f t="shared" si="22"/>
        <v>0</v>
      </c>
    </row>
    <row r="13" spans="1:36">
      <c r="A13">
        <f>[1]Input!A13</f>
        <v>11</v>
      </c>
      <c r="B13" t="str">
        <f>[1]Input!B13</f>
        <v>TRA_FT_NGA</v>
      </c>
      <c r="C13" t="str">
        <f>[1]Input!C13</f>
        <v>RNW_POT_BIO_GAS</v>
      </c>
      <c r="D13">
        <f>[1]Input!D13</f>
        <v>0.14534306908249911</v>
      </c>
      <c r="E13">
        <f>[1]Input!E13</f>
        <v>0</v>
      </c>
      <c r="F13">
        <f>[1]Input!F13</f>
        <v>0</v>
      </c>
      <c r="G13">
        <f>[1]Input!G13</f>
        <v>8.761760752688172</v>
      </c>
      <c r="H13">
        <f>[1]Input!H13</f>
        <v>8.2798639112903203</v>
      </c>
      <c r="I13">
        <f>[1]Input!I13</f>
        <v>15.77116935483871</v>
      </c>
      <c r="J13">
        <f>[1]Input!J13</f>
        <v>19.27587365591398</v>
      </c>
      <c r="K13">
        <f>[1]Input!K13</f>
        <v>22.780577956989251</v>
      </c>
      <c r="L13">
        <f>[1]Input!L13</f>
        <v>8.2798639112901498</v>
      </c>
      <c r="N13" t="s">
        <v>13</v>
      </c>
      <c r="O13" t="s">
        <v>13</v>
      </c>
      <c r="P13" s="38">
        <f>(SUMIF($C:$C,"*HFO*",D:D))</f>
        <v>1878.3827716114945</v>
      </c>
      <c r="Q13" s="38">
        <f t="shared" ref="Q13:X13" si="23">(SUMIF($C:$C,"*HFO*",E:E))</f>
        <v>1960.3820087418906</v>
      </c>
      <c r="R13" s="38">
        <f t="shared" si="23"/>
        <v>1874.9501172156527</v>
      </c>
      <c r="S13" s="38">
        <f t="shared" si="23"/>
        <v>1960.3820087418906</v>
      </c>
      <c r="T13" s="38">
        <f t="shared" si="23"/>
        <v>1960.3820087418906</v>
      </c>
      <c r="U13" s="38">
        <f t="shared" si="23"/>
        <v>1960.3820087418906</v>
      </c>
      <c r="V13" s="38">
        <f t="shared" si="23"/>
        <v>1960.3820087418906</v>
      </c>
      <c r="W13" s="38">
        <f t="shared" si="23"/>
        <v>1957.1659097361539</v>
      </c>
      <c r="X13" s="38">
        <f t="shared" si="23"/>
        <v>1960.3820087418906</v>
      </c>
      <c r="Z13" s="38" t="s">
        <v>13</v>
      </c>
      <c r="AA13" s="38" t="s">
        <v>13</v>
      </c>
      <c r="AB13" s="38">
        <f>(SUMIF($C:$C,"*HFO*",D:D))</f>
        <v>1878.3827716114945</v>
      </c>
      <c r="AC13" s="38">
        <f t="shared" ref="AC13:AJ13" si="24">(SUMIF($C:$C,"*HFO*",E:E))</f>
        <v>1960.3820087418906</v>
      </c>
      <c r="AD13" s="38">
        <f t="shared" si="24"/>
        <v>1874.9501172156527</v>
      </c>
      <c r="AE13" s="38">
        <f t="shared" si="24"/>
        <v>1960.3820087418906</v>
      </c>
      <c r="AF13" s="38">
        <f t="shared" si="24"/>
        <v>1960.3820087418906</v>
      </c>
      <c r="AG13" s="38">
        <f t="shared" si="24"/>
        <v>1960.3820087418906</v>
      </c>
      <c r="AH13" s="38">
        <f t="shared" si="24"/>
        <v>1960.3820087418906</v>
      </c>
      <c r="AI13" s="38">
        <f t="shared" si="24"/>
        <v>1957.1659097361539</v>
      </c>
      <c r="AJ13" s="38">
        <f t="shared" si="24"/>
        <v>1960.3820087418906</v>
      </c>
    </row>
    <row r="14" spans="1:36">
      <c r="A14">
        <f>[1]Input!A14</f>
        <v>12</v>
      </c>
      <c r="B14" t="str">
        <f>[1]Input!B14</f>
        <v>TRA_FT_AMM_ELCSYS_CU</v>
      </c>
      <c r="C14" t="str">
        <f>[1]Input!C14</f>
        <v>HH2_WE_CU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0</v>
      </c>
      <c r="I14">
        <f>[1]Input!I14</f>
        <v>0</v>
      </c>
      <c r="J14">
        <f>[1]Input!J14</f>
        <v>0</v>
      </c>
      <c r="K14">
        <f>[1]Input!K14</f>
        <v>0</v>
      </c>
      <c r="L14">
        <f>[1]Input!L14</f>
        <v>19.76802097913653</v>
      </c>
      <c r="P14" s="38"/>
    </row>
    <row r="15" spans="1:36">
      <c r="A15">
        <f>[1]Input!A15</f>
        <v>13</v>
      </c>
      <c r="B15" t="str">
        <f>[1]Input!B15</f>
        <v>TRA_FT_AMM_ELCSYS_DT</v>
      </c>
      <c r="C15" t="str">
        <f>[1]Input!C15</f>
        <v>HH2_WE_DT</v>
      </c>
      <c r="D15">
        <f>[1]Input!D15</f>
        <v>0</v>
      </c>
      <c r="E15">
        <f>[1]Input!E15</f>
        <v>0</v>
      </c>
      <c r="F15">
        <f>[1]Input!F15</f>
        <v>0</v>
      </c>
      <c r="G15">
        <f>[1]Input!G15</f>
        <v>0</v>
      </c>
      <c r="H15">
        <f>[1]Input!H15</f>
        <v>0</v>
      </c>
      <c r="I15">
        <f>[1]Input!I15</f>
        <v>0</v>
      </c>
      <c r="J15">
        <f>[1]Input!J15</f>
        <v>0</v>
      </c>
      <c r="K15">
        <f>[1]Input!K15</f>
        <v>4.0404350354097671</v>
      </c>
      <c r="L15">
        <f>[1]Input!L15</f>
        <v>4.0404350354097662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TRA_FT_DST_INT</v>
      </c>
      <c r="C16" t="str">
        <f>[1]Input!C16</f>
        <v>PRI_OIL_DST_kt</v>
      </c>
      <c r="D16">
        <f>[1]Input!D16</f>
        <v>1925.0190445097401</v>
      </c>
      <c r="E16">
        <f>[1]Input!E16</f>
        <v>3878.6634593995268</v>
      </c>
      <c r="F16">
        <f>[1]Input!F16</f>
        <v>2109.6004770423378</v>
      </c>
      <c r="G16">
        <f>[1]Input!G16</f>
        <v>3990.8362626663938</v>
      </c>
      <c r="H16">
        <f>[1]Input!H16</f>
        <v>4705.7974120022</v>
      </c>
      <c r="I16">
        <f>[1]Input!I16</f>
        <v>5250.4850567088724</v>
      </c>
      <c r="J16">
        <f>[1]Input!J16</f>
        <v>6154.1523566786846</v>
      </c>
      <c r="K16">
        <f>[1]Input!K16</f>
        <v>868.67809280067638</v>
      </c>
      <c r="L16">
        <f>[1]Input!L16</f>
        <v>2925.3016441512009</v>
      </c>
    </row>
    <row r="17" spans="1:23">
      <c r="A17">
        <f>[1]Input!A17</f>
        <v>15</v>
      </c>
      <c r="B17" t="str">
        <f>[1]Input!B17</f>
        <v>TRA_FT_DST_INT</v>
      </c>
      <c r="C17" t="str">
        <f>[1]Input!C17</f>
        <v>RNW_BIO_EMHV</v>
      </c>
      <c r="D17">
        <f>[1]Input!D17</f>
        <v>1776.9406564705289</v>
      </c>
      <c r="E17">
        <f>[1]Input!E17</f>
        <v>0</v>
      </c>
      <c r="F17">
        <f>[1]Input!F17</f>
        <v>0</v>
      </c>
      <c r="G17">
        <f>[1]Input!G17</f>
        <v>0</v>
      </c>
      <c r="H17">
        <f>[1]Input!H17</f>
        <v>0</v>
      </c>
      <c r="I17">
        <f>[1]Input!I17</f>
        <v>0</v>
      </c>
      <c r="J17">
        <f>[1]Input!J17</f>
        <v>0</v>
      </c>
      <c r="K17">
        <f>[1]Input!K17</f>
        <v>5900.242110840958</v>
      </c>
      <c r="L17">
        <f>[1]Input!L17</f>
        <v>0</v>
      </c>
    </row>
    <row r="18" spans="1:23">
      <c r="A18">
        <f>[1]Input!A18</f>
        <v>16</v>
      </c>
      <c r="B18" t="str">
        <f>[1]Input!B18</f>
        <v>TRA_FT_HFO_INT</v>
      </c>
      <c r="C18" t="str">
        <f>[1]Input!C18</f>
        <v>PRI_OIL_HFO</v>
      </c>
      <c r="D18">
        <f>[1]Input!D18</f>
        <v>1811.4704259711821</v>
      </c>
      <c r="E18">
        <f>[1]Input!E18</f>
        <v>1857.8</v>
      </c>
      <c r="F18">
        <f>[1]Input!F18</f>
        <v>1772.368108473762</v>
      </c>
      <c r="G18">
        <f>[1]Input!G18</f>
        <v>1857.8</v>
      </c>
      <c r="H18">
        <f>[1]Input!H18</f>
        <v>1857.8</v>
      </c>
      <c r="I18">
        <f>[1]Input!I18</f>
        <v>1857.8</v>
      </c>
      <c r="J18">
        <f>[1]Input!J18</f>
        <v>1857.8</v>
      </c>
      <c r="K18">
        <f>[1]Input!K18</f>
        <v>1857.8</v>
      </c>
      <c r="L18">
        <f>[1]Input!L18</f>
        <v>1857.8</v>
      </c>
    </row>
    <row r="19" spans="1:23">
      <c r="A19">
        <f>[1]Input!A19</f>
        <v>17</v>
      </c>
      <c r="B19" t="str">
        <f>[1]Input!B19</f>
        <v>TRA_FT_AMM_INT_ELCSYS_CU</v>
      </c>
      <c r="C19" t="str">
        <f>[1]Input!C19</f>
        <v>HH2_WE_CU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0</v>
      </c>
      <c r="H19">
        <f>[1]Input!H19</f>
        <v>0</v>
      </c>
      <c r="I19">
        <f>[1]Input!I19</f>
        <v>0</v>
      </c>
      <c r="J19">
        <f>[1]Input!J19</f>
        <v>0</v>
      </c>
      <c r="K19">
        <f>[1]Input!K19</f>
        <v>37.043450785954292</v>
      </c>
      <c r="L19">
        <f>[1]Input!L19</f>
        <v>217.93446228816899</v>
      </c>
      <c r="V19" s="41"/>
      <c r="W19" s="42"/>
    </row>
    <row r="20" spans="1:23">
      <c r="A20">
        <f>[1]Input!A20</f>
        <v>0</v>
      </c>
      <c r="B20">
        <f>[1]Input!B20</f>
        <v>0</v>
      </c>
      <c r="C20">
        <f>[1]Input!C20</f>
        <v>0</v>
      </c>
      <c r="D20">
        <f>[1]Input!D20</f>
        <v>0</v>
      </c>
      <c r="E20">
        <f>[1]Input!E20</f>
        <v>0</v>
      </c>
      <c r="F20">
        <f>[1]Input!F20</f>
        <v>0</v>
      </c>
      <c r="G20">
        <f>[1]Input!G20</f>
        <v>0</v>
      </c>
      <c r="H20">
        <f>[1]Input!H20</f>
        <v>0</v>
      </c>
      <c r="I20">
        <f>[1]Input!I20</f>
        <v>0</v>
      </c>
      <c r="J20">
        <f>[1]Input!J20</f>
        <v>0</v>
      </c>
      <c r="K20">
        <f>[1]Input!K20</f>
        <v>0</v>
      </c>
      <c r="L20">
        <f>[1]Input!L20</f>
        <v>0</v>
      </c>
      <c r="V20" s="41"/>
      <c r="W20" s="41"/>
    </row>
    <row r="21" spans="1:23">
      <c r="A21">
        <f>[1]Input!A21</f>
        <v>0</v>
      </c>
      <c r="B21">
        <f>[1]Input!B21</f>
        <v>0</v>
      </c>
      <c r="C21">
        <f>[1]Input!C21</f>
        <v>0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</v>
      </c>
      <c r="I21">
        <f>[1]Input!I21</f>
        <v>0</v>
      </c>
      <c r="J21">
        <f>[1]Input!J21</f>
        <v>0</v>
      </c>
      <c r="K21">
        <f>[1]Input!K21</f>
        <v>0</v>
      </c>
      <c r="L21">
        <f>[1]Input!L21</f>
        <v>0</v>
      </c>
      <c r="V21" s="41"/>
      <c r="W21" s="41"/>
    </row>
    <row r="22" spans="1:23">
      <c r="A22">
        <f>[1]Input!A22</f>
        <v>0</v>
      </c>
      <c r="B22">
        <f>[1]Input!B22</f>
        <v>0</v>
      </c>
      <c r="C22">
        <f>[1]Input!C22</f>
        <v>0</v>
      </c>
      <c r="D22">
        <f>[1]Input!D22</f>
        <v>0</v>
      </c>
      <c r="E22">
        <f>[1]Input!E22</f>
        <v>0</v>
      </c>
      <c r="F22">
        <f>[1]Input!F22</f>
        <v>0</v>
      </c>
      <c r="G22">
        <f>[1]Input!G22</f>
        <v>0</v>
      </c>
      <c r="H22">
        <f>[1]Input!H22</f>
        <v>0</v>
      </c>
      <c r="I22">
        <f>[1]Input!I22</f>
        <v>0</v>
      </c>
      <c r="J22">
        <f>[1]Input!J22</f>
        <v>0</v>
      </c>
      <c r="K22">
        <f>[1]Input!K22</f>
        <v>0</v>
      </c>
      <c r="L22">
        <f>[1]Input!L22</f>
        <v>0</v>
      </c>
      <c r="V22" s="41"/>
      <c r="W22" s="41"/>
    </row>
    <row r="23" spans="1:23">
      <c r="A23">
        <f>[1]Input!A23</f>
        <v>0</v>
      </c>
      <c r="B23">
        <f>[1]Input!B23</f>
        <v>0</v>
      </c>
      <c r="C23">
        <f>[1]Input!C23</f>
        <v>0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</v>
      </c>
      <c r="J23">
        <f>[1]Input!J23</f>
        <v>0</v>
      </c>
      <c r="K23">
        <f>[1]Input!K23</f>
        <v>0</v>
      </c>
      <c r="L23">
        <f>[1]Input!L23</f>
        <v>0</v>
      </c>
      <c r="V23" s="41"/>
      <c r="W23" s="41"/>
    </row>
    <row r="24" spans="1:23">
      <c r="A24">
        <f>[1]Input!A24</f>
        <v>0</v>
      </c>
      <c r="B24">
        <f>[1]Input!B24</f>
        <v>0</v>
      </c>
      <c r="C24">
        <f>[1]Input!C24</f>
        <v>0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41"/>
      <c r="W25" s="41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O5" sqref="AO5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0.36900000000000011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887.2098399241047</v>
      </c>
      <c r="P2" s="3">
        <f t="shared" ref="P2:W2" si="0">(SUMIF($B:$B,"*CAR*GSL*",D:D))</f>
        <v>907.76851897033021</v>
      </c>
      <c r="Q2" s="3">
        <f t="shared" si="0"/>
        <v>971.56848717990783</v>
      </c>
      <c r="R2" s="3">
        <f t="shared" si="0"/>
        <v>1094.791068801776</v>
      </c>
      <c r="S2" s="3">
        <f t="shared" si="0"/>
        <v>694.40956475555095</v>
      </c>
      <c r="T2" s="3">
        <f t="shared" si="0"/>
        <v>405.11007457743062</v>
      </c>
      <c r="U2" s="3">
        <f t="shared" si="0"/>
        <v>154.32330303145821</v>
      </c>
      <c r="V2" s="3">
        <f t="shared" si="0"/>
        <v>739.19986602430333</v>
      </c>
      <c r="W2" s="3">
        <f t="shared" si="0"/>
        <v>1343.0564879737319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5.1492973046371118</v>
      </c>
      <c r="E3" s="7">
        <f>[2]Activity_TRA!E3</f>
        <v>0</v>
      </c>
      <c r="F3" s="7">
        <f>[2]Activity_TRA!F3</f>
        <v>26.074999999999999</v>
      </c>
      <c r="G3" s="7">
        <f>[2]Activity_TRA!G3</f>
        <v>26.074999999999999</v>
      </c>
      <c r="H3" s="7">
        <f>[2]Activity_TRA!H3</f>
        <v>26.07500000000001</v>
      </c>
      <c r="I3" s="7">
        <f>[2]Activity_TRA!I3</f>
        <v>26.074999999999999</v>
      </c>
      <c r="J3" s="7">
        <f>[2]Activity_TRA!J3</f>
        <v>26.074999999999999</v>
      </c>
      <c r="K3" s="7">
        <f>[2]Activity_TRA!K3</f>
        <v>26.074999999999811</v>
      </c>
      <c r="N3" s="2" t="s">
        <v>12</v>
      </c>
      <c r="O3" s="3">
        <f>(SUMIF($B:$B,"*CAR*DST*",C:C))</f>
        <v>424.41341007589517</v>
      </c>
      <c r="P3" s="3">
        <f t="shared" ref="P3:W3" si="1">(SUMIF($B:$B,"*CAR*DST*",D:D))</f>
        <v>430.26779442967029</v>
      </c>
      <c r="Q3" s="3">
        <f t="shared" si="1"/>
        <v>369.75915416203168</v>
      </c>
      <c r="R3" s="3">
        <f t="shared" si="1"/>
        <v>306.03924133160172</v>
      </c>
      <c r="S3" s="3">
        <f t="shared" si="1"/>
        <v>421.19336463721032</v>
      </c>
      <c r="T3" s="3">
        <f t="shared" si="1"/>
        <v>319.16080490484939</v>
      </c>
      <c r="U3" s="3">
        <f t="shared" si="1"/>
        <v>280.97922125025332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229.15654743684291</v>
      </c>
      <c r="D4" s="7">
        <f>[2]Activity_TRA!D4</f>
        <v>284.06691109139081</v>
      </c>
      <c r="E4" s="7">
        <f>[2]Activity_TRA!E4</f>
        <v>252.4097255083492</v>
      </c>
      <c r="F4" s="7">
        <f>[2]Activity_TRA!F4</f>
        <v>205.76536830199049</v>
      </c>
      <c r="G4" s="7">
        <f>[2]Activity_TRA!G4</f>
        <v>284.06691109139081</v>
      </c>
      <c r="H4" s="7">
        <f>[2]Activity_TRA!H4</f>
        <v>284.06691109139081</v>
      </c>
      <c r="I4" s="7">
        <f>[2]Activity_TRA!I4</f>
        <v>284.06691109139081</v>
      </c>
      <c r="J4" s="7">
        <f>[2]Activity_TRA!J4</f>
        <v>284.06691109139081</v>
      </c>
      <c r="K4" s="7">
        <f>[2]Activity_TRA!K4</f>
        <v>284.06691109139081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76.226551299846989</v>
      </c>
      <c r="T4" s="3">
        <f t="shared" si="2"/>
        <v>101.52581675332139</v>
      </c>
      <c r="U4" s="3">
        <f t="shared" si="2"/>
        <v>101.1285696971227</v>
      </c>
      <c r="V4" s="3">
        <f t="shared" si="2"/>
        <v>98.85621295135482</v>
      </c>
      <c r="W4" s="3">
        <f t="shared" si="2"/>
        <v>96.804400474198061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3651.221395379298</v>
      </c>
      <c r="D5" s="7">
        <f>[2]Activity_TRA!D5</f>
        <v>3259.6053350692841</v>
      </c>
      <c r="E5" s="7">
        <f>[2]Activity_TRA!E5</f>
        <v>2960.351158357882</v>
      </c>
      <c r="F5" s="7">
        <f>[2]Activity_TRA!F5</f>
        <v>3360.943198346853</v>
      </c>
      <c r="G5" s="7">
        <f>[2]Activity_TRA!G5</f>
        <v>2564.53371188042</v>
      </c>
      <c r="H5" s="7">
        <f>[2]Activity_TRA!H5</f>
        <v>2300.3603768220428</v>
      </c>
      <c r="I5" s="7">
        <f>[2]Activity_TRA!I5</f>
        <v>2067.4859267166439</v>
      </c>
      <c r="J5" s="7">
        <f>[2]Activity_TRA!J5</f>
        <v>3083.118172066057</v>
      </c>
      <c r="K5" s="7">
        <f>[2]Activity_TRA!K5</f>
        <v>3576.8623655327119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9.4508837500000009</v>
      </c>
      <c r="W5" s="3">
        <f t="shared" si="3"/>
        <v>9.4508837499999334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9053.4806115435476</v>
      </c>
      <c r="D6" s="7">
        <f>[2]Activity_TRA!D6</f>
        <v>9421.3158950974339</v>
      </c>
      <c r="E6" s="7">
        <f>[2]Activity_TRA!E6</f>
        <v>9048.0353367595835</v>
      </c>
      <c r="F6" s="7">
        <f>[2]Activity_TRA!F6</f>
        <v>9421.3158950974321</v>
      </c>
      <c r="G6" s="7">
        <f>[2]Activity_TRA!G6</f>
        <v>9070.8946071079772</v>
      </c>
      <c r="H6" s="7">
        <f>[2]Activity_TRA!H6</f>
        <v>8595.3006329143736</v>
      </c>
      <c r="I6" s="7">
        <f>[2]Activity_TRA!I6</f>
        <v>7779.4369494067669</v>
      </c>
      <c r="J6" s="7">
        <f>[2]Activity_TRA!J6</f>
        <v>6702.3592086187682</v>
      </c>
      <c r="K6" s="7">
        <f>[2]Activity_TRA!K6</f>
        <v>3864.2469953918639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>
        <f t="shared" si="4"/>
        <v>0</v>
      </c>
      <c r="W6" s="3">
        <f t="shared" si="4"/>
        <v>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171.60595929465771</v>
      </c>
      <c r="G7" s="7">
        <f>[2]Activity_TRA!G7</f>
        <v>202.3492887160948</v>
      </c>
      <c r="H7" s="7">
        <f>[2]Activity_TRA!H7</f>
        <v>225.770857130878</v>
      </c>
      <c r="I7" s="7">
        <f>[2]Activity_TRA!I7</f>
        <v>264.6285513371833</v>
      </c>
      <c r="J7" s="7">
        <f>[2]Activity_TRA!J7</f>
        <v>264.51247925780592</v>
      </c>
      <c r="K7" s="7">
        <f>[2]Activity_TRA!K7</f>
        <v>125.78797069854539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297.00000000000011</v>
      </c>
      <c r="T7" s="3">
        <f t="shared" si="5"/>
        <v>694.00000000000011</v>
      </c>
      <c r="U7" s="3">
        <f t="shared" si="5"/>
        <v>1009.472190698079</v>
      </c>
      <c r="V7" s="3">
        <f t="shared" si="5"/>
        <v>762.87219069807691</v>
      </c>
      <c r="W7" s="3">
        <f t="shared" si="5"/>
        <v>182.93609534903931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398.91493120472239</v>
      </c>
      <c r="I8" s="7">
        <f>[2]Activity_TRA!I8</f>
        <v>416.2371346060163</v>
      </c>
      <c r="J8" s="7">
        <f>[2]Activity_TRA!J8</f>
        <v>431.83380268843842</v>
      </c>
      <c r="K8" s="7">
        <f>[2]Activity_TRA!K8</f>
        <v>444.86047625257243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1.3</v>
      </c>
      <c r="S8" s="3">
        <f t="shared" si="6"/>
        <v>40.238201099011228</v>
      </c>
      <c r="T8" s="3">
        <f t="shared" si="6"/>
        <v>40.238201099011228</v>
      </c>
      <c r="U8" s="3">
        <f t="shared" si="6"/>
        <v>40.238201099011228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102.5820087418905</v>
      </c>
      <c r="H9" s="7">
        <f>[2]Activity_TRA!H9</f>
        <v>102.5820087418905</v>
      </c>
      <c r="I9" s="7">
        <f>[2]Activity_TRA!I9</f>
        <v>102.5820087418905</v>
      </c>
      <c r="J9" s="7">
        <f>[2]Activity_TRA!J9</f>
        <v>99.365909736161981</v>
      </c>
      <c r="K9" s="7">
        <f>[2]Activity_TRA!K9</f>
        <v>102.5820087418905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1857.8</v>
      </c>
      <c r="H10" s="7">
        <f>[2]Activity_TRA!H10</f>
        <v>1857.8</v>
      </c>
      <c r="I10" s="7">
        <f>[2]Activity_TRA!I10</f>
        <v>1857.8</v>
      </c>
      <c r="J10" s="7">
        <f>[2]Activity_TRA!J10</f>
        <v>1857.8</v>
      </c>
      <c r="K10" s="7">
        <f>[2]Activity_TRA!K10</f>
        <v>1857.8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</v>
      </c>
      <c r="E11" s="7">
        <f>[2]Activity_TRA!E11</f>
        <v>225.51300000000009</v>
      </c>
      <c r="F11" s="7">
        <f>[2]Activity_TRA!F11</f>
        <v>227.32705139849531</v>
      </c>
      <c r="G11" s="7">
        <f>[2]Activity_TRA!G11</f>
        <v>275.44199999982328</v>
      </c>
      <c r="H11" s="7">
        <f>[2]Activity_TRA!H11</f>
        <v>364.1119177371454</v>
      </c>
      <c r="I11" s="7">
        <f>[2]Activity_TRA!I11</f>
        <v>594.2865445467055</v>
      </c>
      <c r="J11" s="7">
        <f>[2]Activity_TRA!J11</f>
        <v>803.51840609020292</v>
      </c>
      <c r="K11" s="7">
        <f>[2]Activity_TRA!K11</f>
        <v>1585.2042026297081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7.8380143696930131E-3</v>
      </c>
      <c r="F16" s="7">
        <f>[2]Activity_TRA!F16</f>
        <v>0</v>
      </c>
      <c r="G16" s="7">
        <f>[2]Activity_TRA!G16</f>
        <v>0</v>
      </c>
      <c r="H16" s="7">
        <f>[2]Activity_TRA!H16</f>
        <v>0</v>
      </c>
      <c r="I16" s="7">
        <f>[2]Activity_TRA!I16</f>
        <v>0</v>
      </c>
      <c r="J16" s="7">
        <f>[2]Activity_TRA!J16</f>
        <v>2.0928545520493289</v>
      </c>
      <c r="K16" s="7">
        <f>[2]Activity_TRA!K16</f>
        <v>12.332245194051509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0</v>
      </c>
      <c r="F17" s="7">
        <f>[2]Activity_TRA!F17</f>
        <v>0</v>
      </c>
      <c r="G17" s="7">
        <f>[2]Activity_TRA!G17</f>
        <v>0</v>
      </c>
      <c r="H17" s="7">
        <f>[2]Activity_TRA!H17</f>
        <v>0</v>
      </c>
      <c r="I17" s="7">
        <f>[2]Activity_TRA!I17</f>
        <v>0</v>
      </c>
      <c r="J17" s="7">
        <f>[2]Activity_TRA!J17</f>
        <v>0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7.1860816944024214E-2</v>
      </c>
      <c r="F18" s="7">
        <f>[2]Activity_TRA!F18</f>
        <v>0</v>
      </c>
      <c r="G18" s="7">
        <f>[2]Activity_TRA!G18</f>
        <v>0</v>
      </c>
      <c r="H18" s="7">
        <f>[2]Activity_TRA!H18</f>
        <v>0</v>
      </c>
      <c r="I18" s="7">
        <f>[2]Activity_TRA!I18</f>
        <v>0</v>
      </c>
      <c r="J18" s="7">
        <f>[2]Activity_TRA!J18</f>
        <v>0</v>
      </c>
      <c r="K18" s="7">
        <f>[2]Activity_TRA!K18</f>
        <v>93.69747899159664</v>
      </c>
      <c r="M18" s="2" t="s">
        <v>24</v>
      </c>
      <c r="N18" s="2" t="s">
        <v>12</v>
      </c>
      <c r="O18" s="3">
        <f>(SUMIF($B:$B,"*BUS*DST*",C:C))</f>
        <v>38.055999999999948</v>
      </c>
      <c r="P18" s="3">
        <f t="shared" ref="P18:W18" si="16">(SUMIF($B:$B,"*BUS*DST*",D:D))</f>
        <v>39.586170799999948</v>
      </c>
      <c r="Q18" s="3">
        <f t="shared" si="16"/>
        <v>40.199907038120983</v>
      </c>
      <c r="R18" s="3">
        <f t="shared" si="16"/>
        <v>43.050472431863199</v>
      </c>
      <c r="S18" s="3">
        <f t="shared" si="16"/>
        <v>42.508239394042263</v>
      </c>
      <c r="T18" s="3">
        <f t="shared" si="16"/>
        <v>32.270568594041407</v>
      </c>
      <c r="U18" s="3">
        <f t="shared" si="16"/>
        <v>22.94933235592022</v>
      </c>
      <c r="V18" s="3">
        <f t="shared" si="16"/>
        <v>20.098766962178431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0</v>
      </c>
      <c r="F19" s="7">
        <f>[2]Activity_TRA!F19</f>
        <v>0</v>
      </c>
      <c r="G19" s="7">
        <f>[2]Activity_TRA!G19</f>
        <v>0</v>
      </c>
      <c r="H19" s="7">
        <f>[2]Activity_TRA!H19</f>
        <v>0</v>
      </c>
      <c r="I19" s="7">
        <f>[2]Activity_TRA!I19</f>
        <v>0</v>
      </c>
      <c r="J19" s="7">
        <f>[2]Activity_TRA!J19</f>
        <v>19.187675070028011</v>
      </c>
      <c r="K19" s="7">
        <f>[2]Activity_TRA!K19</f>
        <v>19.187675070028011</v>
      </c>
      <c r="N19" s="2" t="s">
        <v>9</v>
      </c>
      <c r="O19" s="3">
        <f>(SUMIF($B:$B,"*BUS*LPG*",C:C))</f>
        <v>1.2520000000000009</v>
      </c>
      <c r="P19" s="3">
        <f t="shared" ref="P19:W19" si="17">(SUMIF($B:$B,"*BUS*LPG*",D:D))</f>
        <v>1.4827999999999999</v>
      </c>
      <c r="Q19" s="3">
        <f t="shared" si="17"/>
        <v>1.482799999999997</v>
      </c>
      <c r="R19" s="3">
        <f t="shared" si="17"/>
        <v>0.93600000000000005</v>
      </c>
      <c r="S19" s="3">
        <f t="shared" si="17"/>
        <v>0.23079999999999909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0.36399999999999999</v>
      </c>
      <c r="P20" s="3">
        <f t="shared" ref="P20:W20" si="18">(SUMIF($B:$B,"*BUS*NGA*",D:D))</f>
        <v>0.182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19.692236772230601</v>
      </c>
      <c r="V22" s="3">
        <f t="shared" si="20"/>
        <v>24.705742634895909</v>
      </c>
      <c r="W22" s="3">
        <f t="shared" si="20"/>
        <v>50.064803250782397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4.8199999999999996E-3</v>
      </c>
      <c r="R23" s="3">
        <f t="shared" si="21"/>
        <v>0.187</v>
      </c>
      <c r="S23" s="3">
        <f t="shared" si="21"/>
        <v>1.1599999999999999</v>
      </c>
      <c r="T23" s="3">
        <f t="shared" si="21"/>
        <v>5.1527295838511202</v>
      </c>
      <c r="U23" s="3">
        <f t="shared" si="21"/>
        <v>4.9705495838511231</v>
      </c>
      <c r="V23" s="3">
        <f t="shared" si="21"/>
        <v>3.9927295838508789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</v>
      </c>
      <c r="T24" s="3">
        <f t="shared" si="22"/>
        <v>0</v>
      </c>
      <c r="U24" s="3">
        <f t="shared" si="22"/>
        <v>0</v>
      </c>
      <c r="V24" s="3">
        <f t="shared" si="22"/>
        <v>0</v>
      </c>
      <c r="W24" s="3">
        <f t="shared" si="22"/>
        <v>0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216.21599638865689</v>
      </c>
      <c r="S25" s="3">
        <f t="shared" si="23"/>
        <v>223.0323407693962</v>
      </c>
      <c r="T25" s="3">
        <f t="shared" si="23"/>
        <v>229.66845164630891</v>
      </c>
      <c r="U25" s="3">
        <f t="shared" si="23"/>
        <v>227.54301893779089</v>
      </c>
      <c r="V25" s="3">
        <f t="shared" si="23"/>
        <v>211.87554246620161</v>
      </c>
      <c r="W25" s="3">
        <f t="shared" si="23"/>
        <v>127.0865620330808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2.8300500000000062E-2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0.96216749999999984</v>
      </c>
      <c r="S27" s="3">
        <f t="shared" si="25"/>
        <v>0.96216749999999984</v>
      </c>
      <c r="T27" s="3">
        <f t="shared" si="25"/>
        <v>0.96216749999999984</v>
      </c>
      <c r="U27" s="3">
        <f t="shared" si="25"/>
        <v>0.96216749999999984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2.0132435686917769</v>
      </c>
      <c r="F29" s="7">
        <f>[2]Activity_TRA!F29</f>
        <v>0.74419769999999996</v>
      </c>
      <c r="G29" s="7">
        <f>[2]Activity_TRA!G29</f>
        <v>0.37209884999999993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4.4013224817742458</v>
      </c>
      <c r="W29" s="3">
        <f t="shared" si="27"/>
        <v>59.199999999999982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0.35324539866405491</v>
      </c>
      <c r="D31" s="7">
        <f>[2]Activity_TRA!D31</f>
        <v>0.45356322756703388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</v>
      </c>
      <c r="T31" s="3">
        <f t="shared" si="29"/>
        <v>0</v>
      </c>
      <c r="U31" s="3">
        <f t="shared" si="29"/>
        <v>0</v>
      </c>
      <c r="V31" s="3">
        <f t="shared" si="29"/>
        <v>0</v>
      </c>
      <c r="W31" s="3">
        <f t="shared" si="29"/>
        <v>0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183.93802522750701</v>
      </c>
      <c r="T33" s="3">
        <f t="shared" si="31"/>
        <v>189.28994782406079</v>
      </c>
      <c r="U33" s="3">
        <f t="shared" si="31"/>
        <v>193.617264570777</v>
      </c>
      <c r="V33" s="3">
        <f t="shared" si="31"/>
        <v>207.15900615344501</v>
      </c>
      <c r="W33" s="3">
        <f t="shared" si="31"/>
        <v>210.51168217515669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9.69</v>
      </c>
      <c r="U36" s="3">
        <f t="shared" si="34"/>
        <v>9.69</v>
      </c>
      <c r="V36" s="3">
        <f t="shared" si="34"/>
        <v>0</v>
      </c>
      <c r="W36" s="3">
        <f t="shared" si="34"/>
        <v>0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0</v>
      </c>
      <c r="T38" s="3">
        <f t="shared" si="36"/>
        <v>0</v>
      </c>
      <c r="U38" s="3">
        <f t="shared" si="36"/>
        <v>0</v>
      </c>
      <c r="V38" s="3">
        <f t="shared" si="36"/>
        <v>0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0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161.84162025073934</v>
      </c>
      <c r="Q40" s="3">
        <f t="shared" si="38"/>
        <v>165.52377800491831</v>
      </c>
      <c r="R40" s="3">
        <f t="shared" si="38"/>
        <v>179.18273633008371</v>
      </c>
      <c r="S40" s="3">
        <f t="shared" si="38"/>
        <v>183.32065370867579</v>
      </c>
      <c r="T40" s="3">
        <f t="shared" si="38"/>
        <v>180.63176851530091</v>
      </c>
      <c r="U40" s="3">
        <f t="shared" si="38"/>
        <v>131.15841082019429</v>
      </c>
      <c r="V40" s="3">
        <f t="shared" si="38"/>
        <v>117.49945249502881</v>
      </c>
      <c r="W40" s="3">
        <f t="shared" si="38"/>
        <v>24.709587587754591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0.36399999999999999</v>
      </c>
      <c r="D41" s="7">
        <f>[2]Activity_TRA!D41</f>
        <v>0.182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1.475195</v>
      </c>
      <c r="R41" s="3">
        <f t="shared" si="39"/>
        <v>1.475195</v>
      </c>
      <c r="S41" s="3">
        <f t="shared" si="39"/>
        <v>1.475195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0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0</v>
      </c>
      <c r="V43" s="3">
        <f t="shared" si="41"/>
        <v>0</v>
      </c>
      <c r="W43" s="3">
        <f t="shared" si="41"/>
        <v>0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46.077683700547553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</v>
      </c>
      <c r="S45" s="3">
        <f t="shared" si="43"/>
        <v>1.01</v>
      </c>
      <c r="T45" s="3">
        <f t="shared" si="43"/>
        <v>6.2600000000000016</v>
      </c>
      <c r="U45" s="3">
        <f t="shared" si="43"/>
        <v>36.899999999999977</v>
      </c>
      <c r="V45" s="3">
        <f t="shared" si="43"/>
        <v>35.889999999999993</v>
      </c>
      <c r="W45" s="3">
        <f t="shared" si="43"/>
        <v>75.985738861578142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0</v>
      </c>
      <c r="V46" s="3">
        <f t="shared" si="44"/>
        <v>0</v>
      </c>
      <c r="W46" s="3">
        <f t="shared" si="44"/>
        <v>0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26.935109745906949</v>
      </c>
      <c r="W47" s="3">
        <f t="shared" si="45"/>
        <v>27.634780012189299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0</v>
      </c>
      <c r="W49" s="3">
        <f t="shared" si="47"/>
        <v>0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11.33362728492591</v>
      </c>
      <c r="W52" s="3">
        <f t="shared" si="50"/>
        <v>11.676745528056831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127.5641899241047</v>
      </c>
      <c r="D54" s="7">
        <f>[2]Activity_TRA!D54</f>
        <v>527.94569397033013</v>
      </c>
      <c r="E54" s="7">
        <f>[2]Activity_TRA!E54</f>
        <v>971.56848717990783</v>
      </c>
      <c r="F54" s="7">
        <f>[2]Activity_TRA!F54</f>
        <v>1094.791068801776</v>
      </c>
      <c r="G54" s="7">
        <f>[2]Activity_TRA!G54</f>
        <v>694.40956475555095</v>
      </c>
      <c r="H54" s="7">
        <f>[2]Activity_TRA!H54</f>
        <v>405.11007457743062</v>
      </c>
      <c r="I54" s="7">
        <f>[2]Activity_TRA!I54</f>
        <v>154.32330303145821</v>
      </c>
      <c r="J54" s="7">
        <f>[2]Activity_TRA!J54</f>
        <v>739.19986602430333</v>
      </c>
      <c r="K54" s="7">
        <f>[2]Activity_TRA!K54</f>
        <v>1343.0564879737319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99.331010075895179</v>
      </c>
      <c r="D55" s="7">
        <f>[2]Activity_TRA!D55</f>
        <v>267.72659442967029</v>
      </c>
      <c r="E55" s="7">
        <f>[2]Activity_TRA!E55</f>
        <v>369.75915416203168</v>
      </c>
      <c r="F55" s="7">
        <f>[2]Activity_TRA!F55</f>
        <v>306.03924133160172</v>
      </c>
      <c r="G55" s="7">
        <f>[2]Activity_TRA!G55</f>
        <v>421.19336463721032</v>
      </c>
      <c r="H55" s="7">
        <f>[2]Activity_TRA!H55</f>
        <v>319.16080490484939</v>
      </c>
      <c r="I55" s="7">
        <f>[2]Activity_TRA!I55</f>
        <v>280.97922125025332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76.226551299846989</v>
      </c>
      <c r="H56" s="7">
        <f>[2]Activity_TRA!H56</f>
        <v>101.52581675332139</v>
      </c>
      <c r="I56" s="7">
        <f>[2]Activity_TRA!I56</f>
        <v>101.1285696971227</v>
      </c>
      <c r="J56" s="7">
        <f>[2]Activity_TRA!J56</f>
        <v>98.85621295135482</v>
      </c>
      <c r="K56" s="7">
        <f>[2]Activity_TRA!K56</f>
        <v>96.804400474198061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9.4508837500000009</v>
      </c>
      <c r="K57" s="7">
        <f>[2]Activity_TRA!K57</f>
        <v>9.4508837499999334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0</v>
      </c>
      <c r="G58" s="7">
        <f>[2]Activity_TRA!G58</f>
        <v>0</v>
      </c>
      <c r="H58" s="7">
        <f>[2]Activity_TRA!H58</f>
        <v>0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297.00000000000011</v>
      </c>
      <c r="H59" s="7">
        <f>[2]Activity_TRA!H59</f>
        <v>694.00000000000011</v>
      </c>
      <c r="I59" s="7">
        <f>[2]Activity_TRA!I59</f>
        <v>1009.472190698079</v>
      </c>
      <c r="J59" s="7">
        <f>[2]Activity_TRA!J59</f>
        <v>762.87219069807691</v>
      </c>
      <c r="K59" s="7">
        <f>[2]Activity_TRA!K59</f>
        <v>182.93609534903931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1.3</v>
      </c>
      <c r="G60" s="7">
        <f>[2]Activity_TRA!G60</f>
        <v>40.238201099011228</v>
      </c>
      <c r="H60" s="7">
        <f>[2]Activity_TRA!H60</f>
        <v>40.238201099011228</v>
      </c>
      <c r="I60" s="7">
        <f>[2]Activity_TRA!I60</f>
        <v>40.238201099011228</v>
      </c>
      <c r="J60" s="7">
        <f>[2]Activity_TRA!J60</f>
        <v>0</v>
      </c>
      <c r="K60" s="7">
        <f>[2]Activity_TRA!K60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3.9134619808427158</v>
      </c>
      <c r="R60" s="6">
        <f t="shared" si="58"/>
        <v>4.3173216559755474</v>
      </c>
      <c r="S60" s="6">
        <f t="shared" si="58"/>
        <v>4.43629073424861</v>
      </c>
      <c r="T60" s="6">
        <f t="shared" si="58"/>
        <v>4.5609144184214747</v>
      </c>
      <c r="U60" s="6">
        <f t="shared" si="58"/>
        <v>4.6666539280100974</v>
      </c>
      <c r="V60" s="6">
        <f t="shared" si="58"/>
        <v>4.7828123187949894</v>
      </c>
      <c r="W60" s="6">
        <f>(SUMIF($B:$B,"*RAIL*PAS*ELC*",K:K))</f>
        <v>4.9070513362057273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20.640999999999948</v>
      </c>
      <c r="D62" s="7">
        <f>[2]Activity_TRA!D62</f>
        <v>30.878670799999949</v>
      </c>
      <c r="E62" s="7">
        <f>[2]Activity_TRA!E62</f>
        <v>40.199907038120983</v>
      </c>
      <c r="F62" s="7">
        <f>[2]Activity_TRA!F62</f>
        <v>43.050472431863199</v>
      </c>
      <c r="G62" s="7">
        <f>[2]Activity_TRA!G62</f>
        <v>42.508239394042263</v>
      </c>
      <c r="H62" s="7">
        <f>[2]Activity_TRA!H62</f>
        <v>32.270568594041407</v>
      </c>
      <c r="I62" s="7">
        <f>[2]Activity_TRA!I62</f>
        <v>22.94933235592022</v>
      </c>
      <c r="J62" s="7">
        <f>[2]Activity_TRA!J62</f>
        <v>20.098766962178431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1.2520000000000009</v>
      </c>
      <c r="D63" s="7">
        <f>[2]Activity_TRA!D63</f>
        <v>1.4827999999999999</v>
      </c>
      <c r="E63" s="7">
        <f>[2]Activity_TRA!E63</f>
        <v>1.482799999999997</v>
      </c>
      <c r="F63" s="7">
        <f>[2]Activity_TRA!F63</f>
        <v>0.93600000000000005</v>
      </c>
      <c r="G63" s="7">
        <f>[2]Activity_TRA!G63</f>
        <v>0.23079999999999909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0.35324539866405491</v>
      </c>
      <c r="P63" s="6">
        <f t="shared" ref="P63:V63" si="61">(SUMIF($B:$B,"*RAIL*FRG*DST*",D:D))</f>
        <v>0.45356322756703388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0.39006923133594296</v>
      </c>
      <c r="P64" s="6">
        <f t="shared" ref="P64:V64" si="62">(SUMIF($B:$B,"*RAIL*FRG*ELC*",D:D))</f>
        <v>0.33003622409989225</v>
      </c>
      <c r="Q64" s="6">
        <f t="shared" si="62"/>
        <v>0.50681309402801733</v>
      </c>
      <c r="R64" s="6">
        <f t="shared" si="62"/>
        <v>0.66617149584534074</v>
      </c>
      <c r="S64" s="6">
        <f t="shared" si="62"/>
        <v>0.76255502371974015</v>
      </c>
      <c r="T64" s="6">
        <f t="shared" si="62"/>
        <v>0.85558484726806627</v>
      </c>
      <c r="U64" s="6">
        <f t="shared" si="62"/>
        <v>0.87419168015905291</v>
      </c>
      <c r="V64" s="6">
        <f t="shared" si="62"/>
        <v>0.89075360898535361</v>
      </c>
      <c r="W64" s="6">
        <f>(SUMIF($B:$B,"*RAIL*FRG*ELC*",K:K))</f>
        <v>0.90516962845537496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19.692236772230601</v>
      </c>
      <c r="J66" s="7">
        <f>[2]Activity_TRA!J66</f>
        <v>24.705742634895909</v>
      </c>
      <c r="K66" s="7">
        <f>[2]Activity_TRA!K66</f>
        <v>50.064803250782397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0.1450597971590076</v>
      </c>
      <c r="R66" s="6">
        <f t="shared" si="64"/>
        <v>0.17446551540814609</v>
      </c>
      <c r="S66" s="6">
        <f t="shared" si="64"/>
        <v>0.18144223258577</v>
      </c>
      <c r="T66" s="6">
        <f t="shared" si="64"/>
        <v>0.1871080287570491</v>
      </c>
      <c r="U66" s="6">
        <f t="shared" si="64"/>
        <v>0.19275126272463519</v>
      </c>
      <c r="V66" s="6">
        <f t="shared" si="64"/>
        <v>0.19275126272463519</v>
      </c>
      <c r="W66" s="6">
        <f>(SUMIF($B:$B,"*NAV*DOM*DST*",K:K))</f>
        <v>0.13631819010742521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4.8199999999999996E-3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5.1527295838511202</v>
      </c>
      <c r="I67" s="7">
        <f>[2]Activity_TRA!I67</f>
        <v>4.9705495838511231</v>
      </c>
      <c r="J67" s="7">
        <f>[2]Activity_TRA!J67</f>
        <v>3.9927295838508789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0.12996281444357974</v>
      </c>
      <c r="Q68" s="6">
        <f t="shared" si="66"/>
        <v>0.14688221503123891</v>
      </c>
      <c r="R68" s="6">
        <f t="shared" si="66"/>
        <v>0.1502804951487707</v>
      </c>
      <c r="S68" s="6">
        <f t="shared" si="66"/>
        <v>0.15366677526630249</v>
      </c>
      <c r="T68" s="6">
        <f t="shared" si="66"/>
        <v>0.15705305538383429</v>
      </c>
      <c r="U68" s="6">
        <f t="shared" si="66"/>
        <v>0.15705305538383441</v>
      </c>
      <c r="V68" s="6">
        <f t="shared" si="66"/>
        <v>0.15212920780606401</v>
      </c>
      <c r="W68" s="6">
        <f t="shared" si="66"/>
        <v>0.15705305538383441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216.21599638865689</v>
      </c>
      <c r="G69" s="7">
        <f>[2]Activity_TRA!G69</f>
        <v>223.0323407693962</v>
      </c>
      <c r="H69" s="7">
        <f>[2]Activity_TRA!H69</f>
        <v>229.66845164630891</v>
      </c>
      <c r="I69" s="7">
        <f>[2]Activity_TRA!I69</f>
        <v>227.54301893779089</v>
      </c>
      <c r="J69" s="7">
        <f>[2]Activity_TRA!J69</f>
        <v>211.87554246620161</v>
      </c>
      <c r="K69" s="7">
        <f>[2]Activity_TRA!K69</f>
        <v>127.0865620330808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0</v>
      </c>
      <c r="T69" s="6">
        <f t="shared" si="67"/>
        <v>0</v>
      </c>
      <c r="U69" s="6">
        <f t="shared" si="67"/>
        <v>0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2.8300500000000062E-2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0</v>
      </c>
      <c r="T70" s="6">
        <f t="shared" si="68"/>
        <v>0</v>
      </c>
      <c r="U70" s="6">
        <f t="shared" si="68"/>
        <v>0</v>
      </c>
      <c r="V70" s="6">
        <f t="shared" si="68"/>
        <v>0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0.96216749999999984</v>
      </c>
      <c r="G71" s="7">
        <f>[2]Activity_TRA!G71</f>
        <v>0.96216749999999984</v>
      </c>
      <c r="H71" s="7">
        <f>[2]Activity_TRA!H71</f>
        <v>0.96216749999999984</v>
      </c>
      <c r="I71" s="7">
        <f>[2]Activity_TRA!I71</f>
        <v>0.96216749999999984</v>
      </c>
      <c r="J71" s="7">
        <f>[2]Activity_TRA!J71</f>
        <v>0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4.4013224817742458</v>
      </c>
      <c r="K73" s="7">
        <f>[2]Activity_TRA!K73</f>
        <v>59.199999999999982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3.2650626856335761E-2</v>
      </c>
      <c r="S74" s="5">
        <f t="shared" si="72"/>
        <v>3.943644651650418E-2</v>
      </c>
      <c r="T74" s="5">
        <f t="shared" si="72"/>
        <v>4.4770360969053111E-2</v>
      </c>
      <c r="U74" s="5">
        <f t="shared" si="72"/>
        <v>5.2475841730163453E-2</v>
      </c>
      <c r="V74" s="5">
        <f t="shared" si="72"/>
        <v>5.2452824636822909E-2</v>
      </c>
      <c r="W74" s="5">
        <f t="shared" si="72"/>
        <v>2.4943754589521552E-2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</v>
      </c>
      <c r="H75" s="7">
        <f>[2]Activity_TRA!H75</f>
        <v>0</v>
      </c>
      <c r="I75" s="7">
        <f>[2]Activity_TRA!I75</f>
        <v>0</v>
      </c>
      <c r="J75" s="7">
        <f>[2]Activity_TRA!J75</f>
        <v>0</v>
      </c>
      <c r="K75" s="7">
        <f>[2]Activity_TRA!K75</f>
        <v>0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0.36440124290598314</v>
      </c>
      <c r="T75" s="5">
        <f t="shared" si="73"/>
        <v>0.36840174000000009</v>
      </c>
      <c r="U75" s="5">
        <f t="shared" si="73"/>
        <v>0.36840174000000009</v>
      </c>
      <c r="V75" s="5">
        <f t="shared" si="73"/>
        <v>0.36840174000000009</v>
      </c>
      <c r="W75" s="5">
        <f t="shared" si="73"/>
        <v>0.36840174000000009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183.93802522750701</v>
      </c>
      <c r="H77" s="7">
        <f>[2]Activity_TRA!H77</f>
        <v>189.28994782406079</v>
      </c>
      <c r="I77" s="7">
        <f>[2]Activity_TRA!I77</f>
        <v>193.617264570777</v>
      </c>
      <c r="J77" s="7">
        <f>[2]Activity_TRA!J77</f>
        <v>207.15900615344501</v>
      </c>
      <c r="K77" s="7">
        <f>[2]Activity_TRA!K77</f>
        <v>210.51168217515669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9.69</v>
      </c>
      <c r="I80" s="7">
        <f>[2]Activity_TRA!I80</f>
        <v>9.69</v>
      </c>
      <c r="J80" s="7">
        <f>[2]Activity_TRA!J80</f>
        <v>0</v>
      </c>
      <c r="K80" s="7">
        <f>[2]Activity_TRA!K80</f>
        <v>0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0</v>
      </c>
      <c r="W80" s="5">
        <f t="shared" si="78"/>
        <v>0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0</v>
      </c>
      <c r="U81" s="5">
        <f t="shared" si="79"/>
        <v>0</v>
      </c>
      <c r="V81" s="5">
        <f t="shared" si="79"/>
        <v>6.8500000000000002E-3</v>
      </c>
      <c r="W81" s="5">
        <f t="shared" si="79"/>
        <v>4.0300000000000002E-2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0</v>
      </c>
      <c r="I82" s="7">
        <f>[2]Activity_TRA!I82</f>
        <v>0</v>
      </c>
      <c r="J82" s="7">
        <f>[2]Activity_TRA!J82</f>
        <v>0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0</v>
      </c>
      <c r="I83" s="7">
        <f>[2]Activity_TRA!I83</f>
        <v>0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96.03227025073933</v>
      </c>
      <c r="E84" s="7">
        <f>[2]Activity_TRA!E84</f>
        <v>165.52377800491831</v>
      </c>
      <c r="F84" s="7">
        <f>[2]Activity_TRA!F84</f>
        <v>179.18273633008371</v>
      </c>
      <c r="G84" s="7">
        <f>[2]Activity_TRA!G84</f>
        <v>183.32065370867579</v>
      </c>
      <c r="H84" s="7">
        <f>[2]Activity_TRA!H84</f>
        <v>180.63176851530091</v>
      </c>
      <c r="I84" s="7">
        <f>[2]Activity_TRA!I84</f>
        <v>131.15841082019429</v>
      </c>
      <c r="J84" s="7">
        <f>[2]Activity_TRA!J84</f>
        <v>117.49945249502881</v>
      </c>
      <c r="K84" s="7">
        <f>[2]Activity_TRA!K84</f>
        <v>24.709587587754591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1.475195</v>
      </c>
      <c r="F85" s="7">
        <f>[2]Activity_TRA!F85</f>
        <v>1.475195</v>
      </c>
      <c r="G85" s="7">
        <f>[2]Activity_TRA!G85</f>
        <v>1.475195</v>
      </c>
      <c r="H85" s="7">
        <f>[2]Activity_TRA!H85</f>
        <v>0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0</v>
      </c>
      <c r="I86" s="7">
        <f>[2]Activity_TRA!I86</f>
        <v>0</v>
      </c>
      <c r="J86" s="7">
        <f>[2]Activity_TRA!J86</f>
        <v>0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46.077683700547553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</v>
      </c>
      <c r="G89" s="7">
        <f>[2]Activity_TRA!G89</f>
        <v>1.01</v>
      </c>
      <c r="H89" s="7">
        <f>[2]Activity_TRA!H89</f>
        <v>6.2600000000000016</v>
      </c>
      <c r="I89" s="7">
        <f>[2]Activity_TRA!I89</f>
        <v>36.899999999999977</v>
      </c>
      <c r="J89" s="7">
        <f>[2]Activity_TRA!J89</f>
        <v>35.889999999999993</v>
      </c>
      <c r="K89" s="7">
        <f>[2]Activity_TRA!K89</f>
        <v>75.985738861578142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</v>
      </c>
      <c r="I90" s="7">
        <f>[2]Activity_TRA!I90</f>
        <v>0</v>
      </c>
      <c r="J90" s="7">
        <f>[2]Activity_TRA!J90</f>
        <v>0</v>
      </c>
      <c r="K90" s="7">
        <f>[2]Activity_TRA!K90</f>
        <v>0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26.935109745906949</v>
      </c>
      <c r="K91" s="7">
        <f>[2]Activity_TRA!K91</f>
        <v>27.634780012189299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11.33362728492591</v>
      </c>
      <c r="K96" s="7">
        <f>[2]Activity_TRA!K96</f>
        <v>11.676745528056831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0</v>
      </c>
      <c r="K97" s="7">
        <f>[2]Activity_TRA!K97</f>
        <v>0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8.5970299324210964E-2</v>
      </c>
      <c r="D100" s="7">
        <f>[2]Activity_TRA!D100</f>
        <v>0.96730770845936831</v>
      </c>
      <c r="E100" s="7">
        <f>[2]Activity_TRA!E100</f>
        <v>1.9002184121509389</v>
      </c>
      <c r="F100" s="7">
        <f>[2]Activity_TRA!F100</f>
        <v>3.5731239559755479</v>
      </c>
      <c r="G100" s="7">
        <f>[2]Activity_TRA!G100</f>
        <v>4.0641918842486104</v>
      </c>
      <c r="H100" s="7">
        <f>[2]Activity_TRA!H100</f>
        <v>4.5609144184214747</v>
      </c>
      <c r="I100" s="7">
        <f>[2]Activity_TRA!I100</f>
        <v>4.6666539280100974</v>
      </c>
      <c r="J100" s="7">
        <f>[2]Activity_TRA!J100</f>
        <v>4.7828123187949894</v>
      </c>
      <c r="K100" s="7">
        <f>[2]Activity_TRA!K100</f>
        <v>4.9070513362057273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0.36420339133594298</v>
      </c>
      <c r="D103" s="7">
        <f>[2]Activity_TRA!D103</f>
        <v>0.30934355209989223</v>
      </c>
      <c r="E103" s="7">
        <f>[2]Activity_TRA!E103</f>
        <v>0.49905334202801738</v>
      </c>
      <c r="F103" s="7">
        <f>[2]Activity_TRA!F103</f>
        <v>0.66099832784534074</v>
      </c>
      <c r="G103" s="7">
        <f>[2]Activity_TRA!G103</f>
        <v>0.75996843971974015</v>
      </c>
      <c r="H103" s="7">
        <f>[2]Activity_TRA!H103</f>
        <v>0.85558484726806627</v>
      </c>
      <c r="I103" s="7">
        <f>[2]Activity_TRA!I103</f>
        <v>0.87419168015905291</v>
      </c>
      <c r="J103" s="7">
        <f>[2]Activity_TRA!J103</f>
        <v>0.89075360898535361</v>
      </c>
      <c r="K103" s="7">
        <f>[2]Activity_TRA!K103</f>
        <v>0.90516962845537496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7.8392597159007607E-2</v>
      </c>
      <c r="F105" s="7">
        <f>[2]Activity_TRA!F105</f>
        <v>0.13002071540814611</v>
      </c>
      <c r="G105" s="7">
        <f>[2]Activity_TRA!G105</f>
        <v>0.15921983258576999</v>
      </c>
      <c r="H105" s="7">
        <f>[2]Activity_TRA!H105</f>
        <v>0.1871080287570491</v>
      </c>
      <c r="I105" s="7">
        <f>[2]Activity_TRA!I105</f>
        <v>0.19275126272463519</v>
      </c>
      <c r="J105" s="7">
        <f>[2]Activity_TRA!J105</f>
        <v>0.19275126272463519</v>
      </c>
      <c r="K105" s="7">
        <f>[2]Activity_TRA!K105</f>
        <v>0.13631819010742521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7.5729214443579732E-2</v>
      </c>
      <c r="E106" s="7">
        <f>[2]Activity_TRA!E106</f>
        <v>0.1265446150312389</v>
      </c>
      <c r="F106" s="7">
        <f>[2]Activity_TRA!F106</f>
        <v>0.13672209514877071</v>
      </c>
      <c r="G106" s="7">
        <f>[2]Activity_TRA!G106</f>
        <v>0.1468875752663025</v>
      </c>
      <c r="H106" s="7">
        <f>[2]Activity_TRA!H106</f>
        <v>0.15705305538383429</v>
      </c>
      <c r="I106" s="7">
        <f>[2]Activity_TRA!I106</f>
        <v>0.15705305538383441</v>
      </c>
      <c r="J106" s="7">
        <f>[2]Activity_TRA!J106</f>
        <v>0.15212920780606401</v>
      </c>
      <c r="K106" s="7">
        <f>[2]Activity_TRA!K106</f>
        <v>0.15705305538383441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0</v>
      </c>
      <c r="H107" s="7">
        <f>[2]Activity_TRA!H107</f>
        <v>0</v>
      </c>
      <c r="I107" s="7">
        <f>[2]Activity_TRA!I107</f>
        <v>0</v>
      </c>
      <c r="J107" s="7">
        <f>[2]Activity_TRA!J107</f>
        <v>0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0</v>
      </c>
      <c r="H108" s="7">
        <f>[2]Activity_TRA!H108</f>
        <v>0</v>
      </c>
      <c r="I108" s="7">
        <f>[2]Activity_TRA!I108</f>
        <v>0</v>
      </c>
      <c r="J108" s="7">
        <f>[2]Activity_TRA!J108</f>
        <v>0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0</v>
      </c>
      <c r="H111" s="7">
        <f>[2]Activity_TRA!H111</f>
        <v>0</v>
      </c>
      <c r="I111" s="7">
        <f>[2]Activity_TRA!I111</f>
        <v>0</v>
      </c>
      <c r="J111" s="7">
        <f>[2]Activity_TRA!J111</f>
        <v>5.77E-3</v>
      </c>
      <c r="K111" s="7">
        <f>[2]Activity_TRA!K111</f>
        <v>3.4000000000000009E-2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2.2037226856335759E-2</v>
      </c>
      <c r="G112" s="7">
        <f>[2]Activity_TRA!G112</f>
        <v>3.4129746516504182E-2</v>
      </c>
      <c r="H112" s="7">
        <f>[2]Activity_TRA!H112</f>
        <v>4.4770360969053111E-2</v>
      </c>
      <c r="I112" s="7">
        <f>[2]Activity_TRA!I112</f>
        <v>5.2475841730163453E-2</v>
      </c>
      <c r="J112" s="7">
        <f>[2]Activity_TRA!J112</f>
        <v>5.2452824636822909E-2</v>
      </c>
      <c r="K112" s="7">
        <f>[2]Activity_TRA!K112</f>
        <v>2.4943754589521552E-2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0.33360794290598311</v>
      </c>
      <c r="H113" s="7">
        <f>[2]Activity_TRA!H113</f>
        <v>0.36840174000000009</v>
      </c>
      <c r="I113" s="7">
        <f>[2]Activity_TRA!I113</f>
        <v>0.36840174000000009</v>
      </c>
      <c r="J113" s="7">
        <f>[2]Activity_TRA!J113</f>
        <v>0.36840174000000009</v>
      </c>
      <c r="K113" s="7">
        <f>[2]Activity_TRA!K113</f>
        <v>0.36840174000000009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0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0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0</v>
      </c>
      <c r="I118" s="7">
        <f>[2]Activity_TRA!I118</f>
        <v>0</v>
      </c>
      <c r="J118" s="7">
        <f>[2]Activity_TRA!J118</f>
        <v>6.8500000000000002E-3</v>
      </c>
      <c r="K118" s="7">
        <f>[2]Activity_TRA!K118</f>
        <v>4.0300000000000002E-2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G91" sqref="G9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5548.6360000000013</v>
      </c>
      <c r="U2" s="3">
        <f t="shared" si="1"/>
        <v>5155.7603120492631</v>
      </c>
      <c r="V2" s="3">
        <f t="shared" si="1"/>
        <v>4613.7698073334741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6539.5989999999983</v>
      </c>
      <c r="R3" s="3">
        <f t="shared" si="2"/>
        <v>5558.6589999999987</v>
      </c>
      <c r="S3" s="3">
        <f t="shared" si="2"/>
        <v>4724.8599999999988</v>
      </c>
      <c r="T3" s="3">
        <f t="shared" si="2"/>
        <v>4016.1310000000003</v>
      </c>
      <c r="U3" s="3">
        <f t="shared" si="2"/>
        <v>3413.7120000000004</v>
      </c>
      <c r="V3" s="3">
        <f t="shared" si="2"/>
        <v>2450.951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2535.4079999999999</v>
      </c>
      <c r="T4" s="3">
        <f t="shared" si="3"/>
        <v>2205.4880000000003</v>
      </c>
      <c r="U4" s="3">
        <f t="shared" si="3"/>
        <v>1923.837</v>
      </c>
      <c r="V4" s="3">
        <f t="shared" si="3"/>
        <v>1682.5719999999997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2176.7142881674358</v>
      </c>
      <c r="R5" s="3">
        <f t="shared" si="4"/>
        <v>1896.0730115880599</v>
      </c>
      <c r="S5" s="3">
        <f t="shared" si="4"/>
        <v>1615.4317350086851</v>
      </c>
      <c r="T5" s="3">
        <f t="shared" si="4"/>
        <v>1334.790458429309</v>
      </c>
      <c r="U5" s="3">
        <f t="shared" si="4"/>
        <v>1054.1491818499339</v>
      </c>
      <c r="V5" s="3">
        <f t="shared" si="4"/>
        <v>773.50790527055858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5948.2265775185215</v>
      </c>
      <c r="P6" s="3">
        <f t="shared" si="5"/>
        <v>6776.6339999999991</v>
      </c>
      <c r="Q6" s="3">
        <f t="shared" si="5"/>
        <v>6578.0963588753575</v>
      </c>
      <c r="R6" s="3">
        <f t="shared" si="5"/>
        <v>5762.6581307947927</v>
      </c>
      <c r="S6" s="3">
        <f t="shared" si="5"/>
        <v>5356.7870763356977</v>
      </c>
      <c r="T6" s="3">
        <f>SUMIF($B:$B,"*BIO*POT*",I:I)</f>
        <v>4946.1254370348979</v>
      </c>
      <c r="U6" s="3">
        <f t="shared" si="5"/>
        <v>4938.8336336255998</v>
      </c>
      <c r="V6" s="3">
        <f t="shared" si="5"/>
        <v>5063.6000005369106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2123.369999999999</v>
      </c>
      <c r="P7" s="3">
        <f t="shared" si="6"/>
        <v>2231.010000000002</v>
      </c>
      <c r="Q7" s="3">
        <f t="shared" si="6"/>
        <v>2284.910204596446</v>
      </c>
      <c r="R7" s="3">
        <f t="shared" si="6"/>
        <v>2296.8671251624578</v>
      </c>
      <c r="S7" s="3">
        <f t="shared" si="6"/>
        <v>2115.4358109766072</v>
      </c>
      <c r="T7" s="3">
        <f t="shared" si="6"/>
        <v>1678.421574331353</v>
      </c>
      <c r="U7" s="3">
        <f t="shared" si="6"/>
        <v>1350.1639138902381</v>
      </c>
      <c r="V7" s="3">
        <f t="shared" si="6"/>
        <v>1323.5024806067261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226.50834135578521</v>
      </c>
      <c r="O8" s="3">
        <f t="shared" ref="O8:V8" si="7">(SUMIF($B:$B,"*GEO*",D:D))</f>
        <v>269.37921742804861</v>
      </c>
      <c r="P8" s="3">
        <f t="shared" si="7"/>
        <v>277.11827931687708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431.51665864421477</v>
      </c>
      <c r="O9" s="3">
        <f t="shared" ref="O9:V9" si="8">(SUMIF($B:$B,"*SOL*",D:D))</f>
        <v>973.91278257195108</v>
      </c>
      <c r="P9" s="3">
        <f t="shared" si="8"/>
        <v>1479.3907206831229</v>
      </c>
      <c r="Q9" s="3">
        <f t="shared" si="8"/>
        <v>2351.9087477220378</v>
      </c>
      <c r="R9" s="3">
        <f t="shared" si="8"/>
        <v>3005.5194343238386</v>
      </c>
      <c r="S9" s="3">
        <f t="shared" si="8"/>
        <v>3589.5780054346574</v>
      </c>
      <c r="T9" s="3">
        <f t="shared" si="8"/>
        <v>3551.9440509734063</v>
      </c>
      <c r="U9" s="3">
        <f t="shared" si="8"/>
        <v>3569.3630352475261</v>
      </c>
      <c r="V9" s="3">
        <f t="shared" si="8"/>
        <v>3704.9173051876692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550.07999999999993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3406.2446861683061</v>
      </c>
      <c r="R10" s="3">
        <f t="shared" si="9"/>
        <v>5139.5223031594396</v>
      </c>
      <c r="S10" s="3">
        <f t="shared" si="9"/>
        <v>5468.8851644214865</v>
      </c>
      <c r="T10" s="3">
        <f t="shared" si="9"/>
        <v>7041.2198286496096</v>
      </c>
      <c r="U10" s="3">
        <f t="shared" si="9"/>
        <v>7977.4984292410518</v>
      </c>
      <c r="V10" s="3">
        <f t="shared" si="9"/>
        <v>8767.3808286563417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3.000000014253601E-3</v>
      </c>
      <c r="F14" s="7">
        <f>[2]Activity_UPS!F14</f>
        <v>194.50559999998569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501.26799999999992</v>
      </c>
      <c r="J17" s="7">
        <f>[2]Activity_UPS!J17</f>
        <v>360.76031204926329</v>
      </c>
      <c r="K17" s="7">
        <f>[2]Activity_UPS!K17</f>
        <v>58.519807333473793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1630.2429999999999</v>
      </c>
      <c r="G19" s="7">
        <f>[2]Activity_UPS!G19</f>
        <v>3557.1449999999991</v>
      </c>
      <c r="H19" s="7">
        <f>[2]Activity_UPS!H19</f>
        <v>1929.070999999999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1573.527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962.76100000000042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735.28499999999997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58.990000000000009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980.38100000000009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298.95099999999991</v>
      </c>
      <c r="J23" s="7">
        <f>[2]Activity_UPS!J23</f>
        <v>735.28499999999997</v>
      </c>
      <c r="K23" s="7">
        <f>[2]Activity_UPS!K23</f>
        <v>735.28499999999997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1771.624</v>
      </c>
      <c r="I27" s="7">
        <f>[2]Activity_UPS!I27</f>
        <v>1594.461</v>
      </c>
      <c r="J27" s="7">
        <f>[2]Activity_UPS!J27</f>
        <v>1435.0150000000001</v>
      </c>
      <c r="K27" s="7">
        <f>[2]Activity_UPS!K27</f>
        <v>1291.5139999999999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125.6691999999985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363.15280000000149</v>
      </c>
      <c r="K30" s="7">
        <f>[2]Activity_UPS!K30</f>
        <v>391.05799999999988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2123.369999999999</v>
      </c>
      <c r="E31" s="7">
        <f>[2]Activity_UPS!E31</f>
        <v>2231.010000000002</v>
      </c>
      <c r="F31" s="7">
        <f>[2]Activity_UPS!F31</f>
        <v>2284.910204596446</v>
      </c>
      <c r="G31" s="7">
        <f>[2]Activity_UPS!G31</f>
        <v>2296.8671251624578</v>
      </c>
      <c r="H31" s="7">
        <f>[2]Activity_UPS!H31</f>
        <v>2115.4358109766072</v>
      </c>
      <c r="I31" s="7">
        <f>[2]Activity_UPS!I31</f>
        <v>1678.421574331353</v>
      </c>
      <c r="J31" s="7">
        <f>[2]Activity_UPS!J31</f>
        <v>1350.1639138902381</v>
      </c>
      <c r="K31" s="7">
        <f>[2]Activity_UPS!K31</f>
        <v>1323.5024806067261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226.50834135578521</v>
      </c>
      <c r="D32" s="7">
        <f>[2]Activity_UPS!D32</f>
        <v>269.37921742804861</v>
      </c>
      <c r="E32" s="7">
        <f>[2]Activity_UPS!E32</f>
        <v>277.11827931687708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361.68</v>
      </c>
      <c r="E33" s="7">
        <f>[2]Activity_UPS!E33</f>
        <v>583.67999999999984</v>
      </c>
      <c r="F33" s="7">
        <f>[2]Activity_UPS!F33</f>
        <v>1437.654506761306</v>
      </c>
      <c r="G33" s="7">
        <f>[2]Activity_UPS!G33</f>
        <v>2091.357408835795</v>
      </c>
      <c r="H33" s="7">
        <f>[2]Activity_UPS!H33</f>
        <v>2679.841152678322</v>
      </c>
      <c r="I33" s="7">
        <f>[2]Activity_UPS!I33</f>
        <v>2650.9212931758761</v>
      </c>
      <c r="J33" s="7">
        <f>[2]Activity_UPS!J33</f>
        <v>2668.3402774499968</v>
      </c>
      <c r="K33" s="7">
        <f>[2]Activity_UPS!K33</f>
        <v>2811.1428776028761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264.5466586442148</v>
      </c>
      <c r="D34" s="7">
        <f>[2]Activity_UPS!D34</f>
        <v>592.10278257195102</v>
      </c>
      <c r="E34" s="7">
        <f>[2]Activity_UPS!E34</f>
        <v>875.25072068312363</v>
      </c>
      <c r="F34" s="7">
        <f>[2]Activity_UPS!F34</f>
        <v>896.57771949462199</v>
      </c>
      <c r="G34" s="7">
        <f>[2]Activity_UPS!G34</f>
        <v>896.42522340533628</v>
      </c>
      <c r="H34" s="7">
        <f>[2]Activity_UPS!H34</f>
        <v>895.52711713026008</v>
      </c>
      <c r="I34" s="7">
        <f>[2]Activity_UPS!I34</f>
        <v>893.69430722319328</v>
      </c>
      <c r="J34" s="7">
        <f>[2]Activity_UPS!J34</f>
        <v>893.69430722319339</v>
      </c>
      <c r="K34" s="7">
        <f>[2]Activity_UPS!K34</f>
        <v>893.69430722319305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20.130000000000109</v>
      </c>
      <c r="E35" s="7">
        <f>[2]Activity_UPS!E35</f>
        <v>20.459999999999351</v>
      </c>
      <c r="F35" s="7">
        <f>[2]Activity_UPS!F35</f>
        <v>17.676521466109389</v>
      </c>
      <c r="G35" s="7">
        <f>[2]Activity_UPS!G35</f>
        <v>17.73680208270763</v>
      </c>
      <c r="H35" s="7">
        <f>[2]Activity_UPS!H35</f>
        <v>14.20973562607537</v>
      </c>
      <c r="I35" s="7">
        <f>[2]Activity_UPS!I35</f>
        <v>7.3284505743366877</v>
      </c>
      <c r="J35" s="7">
        <f>[2]Activity_UPS!J35</f>
        <v>7.3284505743356521</v>
      </c>
      <c r="K35" s="7">
        <f>[2]Activity_UPS!K35</f>
        <v>8.0120361599998302E-2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7.7945639040000021</v>
      </c>
      <c r="G36" s="7">
        <f>[2]Activity_UPS!G36</f>
        <v>0.80025753600000094</v>
      </c>
      <c r="H36" s="7">
        <f>[2]Activity_UPS!H36</f>
        <v>0.61558272000000069</v>
      </c>
      <c r="I36" s="7">
        <f>[2]Activity_UPS!I36</f>
        <v>0</v>
      </c>
      <c r="J36" s="7">
        <f>[2]Activity_UPS!J36</f>
        <v>0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550.07999999999993</v>
      </c>
      <c r="D38" s="7">
        <f>[2]Activity_UPS!D38</f>
        <v>983.02</v>
      </c>
      <c r="E38" s="7">
        <f>[2]Activity_UPS!E38</f>
        <v>1530.69</v>
      </c>
      <c r="F38" s="7">
        <f>[2]Activity_UPS!F38</f>
        <v>2474.0589057391599</v>
      </c>
      <c r="G38" s="7">
        <f>[2]Activity_UPS!G38</f>
        <v>3013.0550694859112</v>
      </c>
      <c r="H38" s="7">
        <f>[2]Activity_UPS!H38</f>
        <v>3183.2802710099832</v>
      </c>
      <c r="I38" s="7">
        <f>[2]Activity_UPS!I38</f>
        <v>3237.3725138004679</v>
      </c>
      <c r="J38" s="7">
        <f>[2]Activity_UPS!J38</f>
        <v>3293.576792190926</v>
      </c>
      <c r="K38" s="7">
        <f>[2]Activity_UPS!K38</f>
        <v>3427.645740806161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259.56999999999988</v>
      </c>
      <c r="F39" s="7">
        <f>[2]Activity_UPS!F39</f>
        <v>932.18578042914635</v>
      </c>
      <c r="G39" s="7">
        <f>[2]Activity_UPS!G39</f>
        <v>2126.4672336735289</v>
      </c>
      <c r="H39" s="7">
        <f>[2]Activity_UPS!H39</f>
        <v>2285.6048934115038</v>
      </c>
      <c r="I39" s="7">
        <f>[2]Activity_UPS!I39</f>
        <v>3803.8473148491421</v>
      </c>
      <c r="J39" s="7">
        <f>[2]Activity_UPS!J39</f>
        <v>4683.9216370501254</v>
      </c>
      <c r="K39" s="7">
        <f>[2]Activity_UPS!K39</f>
        <v>5339.7350878501811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0</v>
      </c>
      <c r="H40" s="7">
        <f>[2]Activity_UPS!H40</f>
        <v>0</v>
      </c>
      <c r="I40" s="7">
        <f>[2]Activity_UPS!I40</f>
        <v>0</v>
      </c>
      <c r="J40" s="7">
        <f>[2]Activity_UPS!J40</f>
        <v>0</v>
      </c>
      <c r="K40" s="7">
        <f>[2]Activity_UPS!K40</f>
        <v>0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66.217968273837911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0</v>
      </c>
      <c r="J41" s="7">
        <f>[2]Activity_UPS!J41</f>
        <v>0</v>
      </c>
      <c r="K41" s="7">
        <f>[2]Activity_UPS!K41</f>
        <v>0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742.85000000000014</v>
      </c>
      <c r="G42" s="7">
        <f>[2]Activity_UPS!G42</f>
        <v>249.92808262166329</v>
      </c>
      <c r="H42" s="7">
        <f>[2]Activity_UPS!H42</f>
        <v>52.336599999999997</v>
      </c>
      <c r="I42" s="7">
        <f>[2]Activity_UPS!I42</f>
        <v>221.0115783811757</v>
      </c>
      <c r="J42" s="7">
        <f>[2]Activity_UPS!J42</f>
        <v>0</v>
      </c>
      <c r="K42" s="7">
        <f>[2]Activity_UPS!K42</f>
        <v>0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762.77657751852098</v>
      </c>
      <c r="E43" s="7">
        <f>[2]Activity_UPS!E43</f>
        <v>1294.6160317261611</v>
      </c>
      <c r="F43" s="7">
        <f>[2]Activity_UPS!F43</f>
        <v>934.14635887535792</v>
      </c>
      <c r="G43" s="7">
        <f>[2]Activity_UPS!G43</f>
        <v>596.73004817312903</v>
      </c>
      <c r="H43" s="7">
        <f>[2]Activity_UPS!H43</f>
        <v>654.20047633569766</v>
      </c>
      <c r="I43" s="7">
        <f>[2]Activity_UPS!I43</f>
        <v>64.785565896228036</v>
      </c>
      <c r="J43" s="7">
        <f>[2]Activity_UPS!J43</f>
        <v>198.93363362559941</v>
      </c>
      <c r="K43" s="7">
        <f>[2]Activity_UPS!K43</f>
        <v>5.3691101606161692E-7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0</v>
      </c>
      <c r="I44" s="7">
        <f>[2]Activity_UPS!I44</f>
        <v>0</v>
      </c>
      <c r="J44" s="7">
        <f>[2]Activity_UPS!J44</f>
        <v>0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93.949999999999989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174.99999999999989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943.9</v>
      </c>
      <c r="J51" s="7">
        <f>[2]Activity_UPS!J51</f>
        <v>923.14999999999986</v>
      </c>
      <c r="K51" s="7">
        <f>[2]Activity_UPS!K51</f>
        <v>902.4000000000002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</v>
      </c>
      <c r="D53" s="7">
        <f>[2]Activity_UPS!D53</f>
        <v>447.65</v>
      </c>
      <c r="E53" s="7">
        <f>[2]Activity_UPS!E53</f>
        <v>470.99999999999989</v>
      </c>
      <c r="F53" s="7">
        <f>[2]Activity_UPS!F53</f>
        <v>518</v>
      </c>
      <c r="G53" s="7">
        <f>[2]Activity_UPS!G53</f>
        <v>565.00000000000011</v>
      </c>
      <c r="H53" s="7">
        <f>[2]Activity_UPS!H53</f>
        <v>610.15000000000009</v>
      </c>
      <c r="I53" s="7">
        <f>[2]Activity_UPS!I53</f>
        <v>655.29999999999995</v>
      </c>
      <c r="J53" s="7">
        <f>[2]Activity_UPS!J53</f>
        <v>707.0999999999998</v>
      </c>
      <c r="K53" s="7">
        <f>[2]Activity_UPS!K53</f>
        <v>758.90000000000009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1.2282927574946569</v>
      </c>
      <c r="J54" s="7">
        <f>[2]Activity_UPS!J54</f>
        <v>48.3</v>
      </c>
      <c r="K54" s="7">
        <f>[2]Activity_UPS!K54</f>
        <v>53.600000000000009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</v>
      </c>
      <c r="F56" s="7">
        <f>[2]Activity_UPS!F56</f>
        <v>71.40000000000002</v>
      </c>
      <c r="G56" s="7">
        <f>[2]Activity_UPS!G56</f>
        <v>0</v>
      </c>
      <c r="H56" s="7">
        <f>[2]Activity_UPS!H56</f>
        <v>0</v>
      </c>
      <c r="I56" s="7">
        <f>[2]Activity_UPS!I56</f>
        <v>0</v>
      </c>
      <c r="J56" s="7">
        <f>[2]Activity_UPS!J56</f>
        <v>0</v>
      </c>
      <c r="K56" s="7">
        <f>[2]Activity_UPS!K56</f>
        <v>0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0</v>
      </c>
      <c r="H57" s="7">
        <f>[2]Activity_UPS!H57</f>
        <v>0</v>
      </c>
      <c r="I57" s="7">
        <f>[2]Activity_UPS!I57</f>
        <v>0</v>
      </c>
      <c r="J57" s="7">
        <f>[2]Activity_UPS!J57</f>
        <v>0</v>
      </c>
      <c r="K57" s="7">
        <f>[2]Activity_UPS!K57</f>
        <v>0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3894.940893867145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0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16251.330356774341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0</v>
      </c>
      <c r="H60" s="7">
        <f>[2]Activity_UPS!H60</f>
        <v>0</v>
      </c>
      <c r="I60" s="7">
        <f>[2]Activity_UPS!I60</f>
        <v>0</v>
      </c>
      <c r="J60" s="7">
        <f>[2]Activity_UPS!J60</f>
        <v>0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0</v>
      </c>
      <c r="K61" s="7">
        <f>[2]Activity_UPS!K61</f>
        <v>0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79338.637362971713</v>
      </c>
      <c r="D62" s="7">
        <f>[2]Activity_UPS!D62</f>
        <v>70847.722302998474</v>
      </c>
      <c r="E62" s="7">
        <f>[2]Activity_UPS!E62</f>
        <v>64377.483270353063</v>
      </c>
      <c r="F62" s="7">
        <f>[2]Activity_UPS!F62</f>
        <v>73063.884161479262</v>
      </c>
      <c r="G62" s="7">
        <f>[2]Activity_UPS!G62</f>
        <v>53818.630075099383</v>
      </c>
      <c r="H62" s="7">
        <f>[2]Activity_UPS!H62</f>
        <v>50024.022374307737</v>
      </c>
      <c r="I62" s="7">
        <f>[2]Activity_UPS!I62</f>
        <v>45005.819910529972</v>
      </c>
      <c r="J62" s="7">
        <f>[2]Activity_UPS!J62</f>
        <v>67041.044552579289</v>
      </c>
      <c r="K62" s="7">
        <f>[2]Activity_UPS!K62</f>
        <v>77753.351363005713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284284.53482644039</v>
      </c>
      <c r="D63" s="7">
        <f>[2]Activity_UPS!D63</f>
        <v>282539.39578026411</v>
      </c>
      <c r="E63" s="7">
        <f>[2]Activity_UPS!E63</f>
        <v>268915.48976596177</v>
      </c>
      <c r="F63" s="7">
        <f>[2]Activity_UPS!F63</f>
        <v>279636.58351530909</v>
      </c>
      <c r="G63" s="7">
        <f>[2]Activity_UPS!G63</f>
        <v>275324.73567044851</v>
      </c>
      <c r="H63" s="7">
        <f>[2]Activity_UPS!H63</f>
        <v>251528.23595871971</v>
      </c>
      <c r="I63" s="7">
        <f>[2]Activity_UPS!I63</f>
        <v>232077.30670380269</v>
      </c>
      <c r="J63" s="7">
        <f>[2]Activity_UPS!J63</f>
        <v>209643.2572407283</v>
      </c>
      <c r="K63" s="7">
        <f>[2]Activity_UPS!K63</f>
        <v>140444.30289211191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8880.1153930794371</v>
      </c>
      <c r="H64" s="7">
        <f>[2]Activity_UPS!H64</f>
        <v>9277.0914233656385</v>
      </c>
      <c r="I64" s="7">
        <f>[2]Activity_UPS!I64</f>
        <v>9679.9333629306129</v>
      </c>
      <c r="J64" s="7">
        <f>[2]Activity_UPS!J64</f>
        <v>10042.64657414973</v>
      </c>
      <c r="K64" s="7">
        <f>[2]Activity_UPS!K64</f>
        <v>10345.592470990059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0</v>
      </c>
      <c r="H66" s="7">
        <f>[2]Activity_UPS!H66</f>
        <v>0</v>
      </c>
      <c r="I66" s="7">
        <f>[2]Activity_UPS!I66</f>
        <v>0</v>
      </c>
      <c r="J66" s="7">
        <f>[2]Activity_UPS!J66</f>
        <v>0</v>
      </c>
      <c r="K66" s="7">
        <f>[2]Activity_UPS!K66</f>
        <v>0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0</v>
      </c>
      <c r="H67" s="7">
        <f>[2]Activity_UPS!H67</f>
        <v>0</v>
      </c>
      <c r="I67" s="7">
        <f>[2]Activity_UPS!I67</f>
        <v>0</v>
      </c>
      <c r="J67" s="7">
        <f>[2]Activity_UPS!J67</f>
        <v>0</v>
      </c>
      <c r="K67" s="7">
        <f>[2]Activity_UPS!K67</f>
        <v>0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1340.5843076565991</v>
      </c>
      <c r="F68" s="7">
        <f>[2]Activity_UPS!F68</f>
        <v>0</v>
      </c>
      <c r="G68" s="7">
        <f>[2]Activity_UPS!G68</f>
        <v>0</v>
      </c>
      <c r="H68" s="7">
        <f>[2]Activity_UPS!H68</f>
        <v>0</v>
      </c>
      <c r="I68" s="7">
        <f>[2]Activity_UPS!I68</f>
        <v>0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1283.6371220701039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6544.0247629663872</v>
      </c>
      <c r="D70" s="7">
        <f>[2]Activity_UPS!D70</f>
        <v>5842.1376630805034</v>
      </c>
      <c r="E70" s="7">
        <f>[2]Activity_UPS!E70</f>
        <v>5305.7892659937525</v>
      </c>
      <c r="F70" s="7">
        <f>[2]Activity_UPS!F70</f>
        <v>6023.7638683699861</v>
      </c>
      <c r="G70" s="7">
        <f>[2]Activity_UPS!G70</f>
        <v>4682.954399397212</v>
      </c>
      <c r="H70" s="7">
        <f>[2]Activity_UPS!H70</f>
        <v>4122.8985151984543</v>
      </c>
      <c r="I70" s="7">
        <f>[2]Activity_UPS!I70</f>
        <v>3705.5214232257572</v>
      </c>
      <c r="J70" s="7">
        <f>[2]Activity_UPS!J70</f>
        <v>5525.8225893080926</v>
      </c>
      <c r="K70" s="7">
        <f>[2]Activity_UPS!K70</f>
        <v>6410.7522823433183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0</v>
      </c>
      <c r="K71" s="7">
        <f>[2]Activity_UPS!K71</f>
        <v>0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0</v>
      </c>
      <c r="J78" s="7">
        <f>[2]Activity_UPS!J78</f>
        <v>0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521.13405100247235</v>
      </c>
      <c r="D79" s="7">
        <f>[2]Activity_UPS!D79</f>
        <v>500.48965532959602</v>
      </c>
      <c r="E79" s="7">
        <f>[2]Activity_UPS!E79</f>
        <v>488.92868146441691</v>
      </c>
      <c r="F79" s="7">
        <f>[2]Activity_UPS!F79</f>
        <v>490.66127870176598</v>
      </c>
      <c r="G79" s="7">
        <f>[2]Activity_UPS!G79</f>
        <v>466.27488825333808</v>
      </c>
      <c r="H79" s="7">
        <f>[2]Activity_UPS!H79</f>
        <v>432.15097243763148</v>
      </c>
      <c r="I79" s="7">
        <f>[2]Activity_UPS!I79</f>
        <v>403.84819641292501</v>
      </c>
      <c r="J79" s="7">
        <f>[2]Activity_UPS!J79</f>
        <v>403.87097263939978</v>
      </c>
      <c r="K79" s="7">
        <f>[2]Activity_UPS!K79</f>
        <v>351.89134654089622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1065.5014835529551</v>
      </c>
      <c r="D80" s="7">
        <f>[2]Activity_UPS!D80</f>
        <v>1055.0905447764901</v>
      </c>
      <c r="E80" s="7">
        <f>[2]Activity_UPS!E80</f>
        <v>1014.349659001499</v>
      </c>
      <c r="F80" s="7">
        <f>[2]Activity_UPS!F80</f>
        <v>811.60121124265459</v>
      </c>
      <c r="G80" s="7">
        <f>[2]Activity_UPS!G80</f>
        <v>776.7720497351695</v>
      </c>
      <c r="H80" s="7">
        <f>[2]Activity_UPS!H80</f>
        <v>719.14374521238199</v>
      </c>
      <c r="I80" s="7">
        <f>[2]Activity_UPS!I80</f>
        <v>671.383615235094</v>
      </c>
      <c r="J80" s="7">
        <f>[2]Activity_UPS!J80</f>
        <v>671.38361523509377</v>
      </c>
      <c r="K80" s="7">
        <f>[2]Activity_UPS!K80</f>
        <v>585.19807333455719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220.163613119269</v>
      </c>
      <c r="D81" s="7">
        <f>[2]Activity_UPS!D81</f>
        <v>220.163613119269</v>
      </c>
      <c r="E81" s="7">
        <f>[2]Activity_UPS!E81</f>
        <v>220.163613119269</v>
      </c>
      <c r="F81" s="7">
        <f>[2]Activity_UPS!F81</f>
        <v>174.3148823675526</v>
      </c>
      <c r="G81" s="7">
        <f>[2]Activity_UPS!G81</f>
        <v>158.3374382434846</v>
      </c>
      <c r="H81" s="7">
        <f>[2]Activity_UPS!H81</f>
        <v>146.3749621507518</v>
      </c>
      <c r="I81" s="7">
        <f>[2]Activity_UPS!I81</f>
        <v>136.641918760896</v>
      </c>
      <c r="J81" s="7">
        <f>[2]Activity_UPS!J81</f>
        <v>134.81323705612201</v>
      </c>
      <c r="K81" s="7">
        <f>[2]Activity_UPS!K81</f>
        <v>117.9482383183805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184.2051985399024</v>
      </c>
      <c r="D82" s="7">
        <f>[2]Activity_UPS!D82</f>
        <v>176.36820047630479</v>
      </c>
      <c r="E82" s="7">
        <f>[2]Activity_UPS!E82</f>
        <v>163.77450801101679</v>
      </c>
      <c r="F82" s="7">
        <f>[2]Activity_UPS!F82</f>
        <v>170.11908309089071</v>
      </c>
      <c r="G82" s="7">
        <f>[2]Activity_UPS!G82</f>
        <v>162.25568969858759</v>
      </c>
      <c r="H82" s="7">
        <f>[2]Activity_UPS!H82</f>
        <v>149.72302610247371</v>
      </c>
      <c r="I82" s="7">
        <f>[2]Activity_UPS!I82</f>
        <v>140.23851477362649</v>
      </c>
      <c r="J82" s="7">
        <f>[2]Activity_UPS!J82</f>
        <v>139.1631335945288</v>
      </c>
      <c r="K82" s="7">
        <f>[2]Activity_UPS!K82</f>
        <v>121.21053993388399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4483.5885250000001</v>
      </c>
      <c r="D83" s="7">
        <f>[2]Activity_UPS!D83</f>
        <v>2524.605231</v>
      </c>
      <c r="E83" s="7">
        <f>[2]Activity_UPS!E83</f>
        <v>1572.7250700000041</v>
      </c>
      <c r="F83" s="7">
        <f>[2]Activity_UPS!F83</f>
        <v>6649.5066740000011</v>
      </c>
      <c r="G83" s="7">
        <f>[2]Activity_UPS!G83</f>
        <v>8167.0289440000006</v>
      </c>
      <c r="H83" s="7">
        <f>[2]Activity_UPS!H83</f>
        <v>11464.19096699999</v>
      </c>
      <c r="I83" s="7">
        <f>[2]Activity_UPS!I83</f>
        <v>7297.902552999999</v>
      </c>
      <c r="J83" s="7">
        <f>[2]Activity_UPS!J83</f>
        <v>0</v>
      </c>
      <c r="K83" s="7">
        <f>[2]Activity_UPS!K83</f>
        <v>0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31240.179912362739</v>
      </c>
      <c r="D84" s="7">
        <f>[2]Activity_UPS!D84</f>
        <v>31156.68089244088</v>
      </c>
      <c r="E84" s="7">
        <f>[2]Activity_UPS!E84</f>
        <v>28328.75296222372</v>
      </c>
      <c r="F84" s="7">
        <f>[2]Activity_UPS!F84</f>
        <v>23788.388584630062</v>
      </c>
      <c r="G84" s="7">
        <f>[2]Activity_UPS!G84</f>
        <v>20782.549543295481</v>
      </c>
      <c r="H84" s="7">
        <f>[2]Activity_UPS!H84</f>
        <v>15323.25757728493</v>
      </c>
      <c r="I84" s="7">
        <f>[2]Activity_UPS!I84</f>
        <v>17689.427524194529</v>
      </c>
      <c r="J84" s="7">
        <f>[2]Activity_UPS!J84</f>
        <v>24971.519071867409</v>
      </c>
      <c r="K84" s="7">
        <f>[2]Activity_UPS!K84</f>
        <v>21782.864444053092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3.6039000000000002E-2</v>
      </c>
      <c r="D85" s="7">
        <f>[2]Activity_UPS!D85</f>
        <v>0.107748</v>
      </c>
      <c r="E85" s="7">
        <f>[2]Activity_UPS!E85</f>
        <v>5.5350000002944467E-2</v>
      </c>
      <c r="F85" s="7">
        <f>[2]Activity_UPS!F85</f>
        <v>5.1413999999999987E-2</v>
      </c>
      <c r="G85" s="7">
        <f>[2]Activity_UPS!G85</f>
        <v>4.2188999999999997E-2</v>
      </c>
      <c r="H85" s="7">
        <f>[2]Activity_UPS!H85</f>
        <v>8.8191000000000019E-2</v>
      </c>
      <c r="I85" s="7">
        <f>[2]Activity_UPS!I85</f>
        <v>1.8572999999999999E-2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0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27217.96663054077</v>
      </c>
      <c r="D88" s="7">
        <f>[2]Activity_UPS!D88</f>
        <v>25661.853990650809</v>
      </c>
      <c r="E88" s="7">
        <f>[2]Activity_UPS!E88</f>
        <v>22781.978283916251</v>
      </c>
      <c r="F88" s="7">
        <f>[2]Activity_UPS!F88</f>
        <v>23190.76895893284</v>
      </c>
      <c r="G88" s="7">
        <f>[2]Activity_UPS!G88</f>
        <v>22058.698960302048</v>
      </c>
      <c r="H88" s="7">
        <f>[2]Activity_UPS!H88</f>
        <v>20409.536732123132</v>
      </c>
      <c r="I88" s="7">
        <f>[2]Activity_UPS!I88</f>
        <v>19037.965870253371</v>
      </c>
      <c r="J88" s="7">
        <f>[2]Activity_UPS!J88</f>
        <v>19025.905248050061</v>
      </c>
      <c r="K88" s="7">
        <f>[2]Activity_UPS!K88</f>
        <v>16597.856484450542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10298.47182867089</v>
      </c>
      <c r="D90" s="7">
        <f>[2]Activity_UPS!D90</f>
        <v>9493.8419502218385</v>
      </c>
      <c r="E90" s="7">
        <f>[2]Activity_UPS!E90</f>
        <v>8827.3320250600664</v>
      </c>
      <c r="F90" s="7">
        <f>[2]Activity_UPS!F90</f>
        <v>3750.1393523859429</v>
      </c>
      <c r="G90" s="7">
        <f>[2]Activity_UPS!G90</f>
        <v>214.4946349602908</v>
      </c>
      <c r="H90" s="7">
        <f>[2]Activity_UPS!H90</f>
        <v>673.63262935905698</v>
      </c>
      <c r="I90" s="7">
        <f>[2]Activity_UPS!I90</f>
        <v>1031.6688373077609</v>
      </c>
      <c r="J90" s="7">
        <f>[2]Activity_UPS!J90</f>
        <v>1054.750265221589</v>
      </c>
      <c r="K90" s="7">
        <f>[2]Activity_UPS!K90</f>
        <v>782.85407409167419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1698.9420606060601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706.31720815338053</v>
      </c>
      <c r="H92" s="7">
        <f>[2]Activity_UPS!H92</f>
        <v>710.72168009091058</v>
      </c>
      <c r="I92" s="7">
        <f>[2]Activity_UPS!I92</f>
        <v>591.91313824419774</v>
      </c>
      <c r="J92" s="7">
        <f>[2]Activity_UPS!J92</f>
        <v>422.23916766654992</v>
      </c>
      <c r="K92" s="7">
        <f>[2]Activity_UPS!K92</f>
        <v>378.82510595358218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3339.232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1906.894207870838</v>
      </c>
      <c r="H93" s="7">
        <f>[2]Activity_UPS!H93</f>
        <v>1600.460529269016</v>
      </c>
      <c r="I93" s="7">
        <f>[2]Activity_UPS!I93</f>
        <v>1439.863198062563</v>
      </c>
      <c r="J93" s="7">
        <f>[2]Activity_UPS!J93</f>
        <v>1390.125529767912</v>
      </c>
      <c r="K93" s="7">
        <f>[2]Activity_UPS!K93</f>
        <v>1251.113461150353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82.894651992374236</v>
      </c>
      <c r="D94" s="7">
        <f>[2]Activity_UPS!D94</f>
        <v>81.853558114727747</v>
      </c>
      <c r="E94" s="7">
        <f>[2]Activity_UPS!E94</f>
        <v>77.769038268564586</v>
      </c>
      <c r="F94" s="7">
        <f>[2]Activity_UPS!F94</f>
        <v>81.160121124265473</v>
      </c>
      <c r="G94" s="7">
        <f>[2]Activity_UPS!G94</f>
        <v>77.677204973516993</v>
      </c>
      <c r="H94" s="7">
        <f>[2]Activity_UPS!H94</f>
        <v>71.914374521240575</v>
      </c>
      <c r="I94" s="7">
        <f>[2]Activity_UPS!I94</f>
        <v>67.138361523509388</v>
      </c>
      <c r="J94" s="7">
        <f>[2]Activity_UPS!J94</f>
        <v>67.138361523509815</v>
      </c>
      <c r="K94" s="7">
        <f>[2]Activity_UPS!K94</f>
        <v>58.519807333473793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863.97955553430404</v>
      </c>
      <c r="D95" s="7">
        <f>[2]Activity_UPS!D95</f>
        <v>771.24484370238679</v>
      </c>
      <c r="E95" s="7">
        <f>[2]Activity_UPS!E95</f>
        <v>663.15721388922077</v>
      </c>
      <c r="F95" s="7">
        <f>[2]Activity_UPS!F95</f>
        <v>655.51618843117831</v>
      </c>
      <c r="G95" s="7">
        <f>[2]Activity_UPS!G95</f>
        <v>571.15521862555352</v>
      </c>
      <c r="H95" s="7">
        <f>[2]Activity_UPS!H95</f>
        <v>476.52873089453749</v>
      </c>
      <c r="I95" s="7">
        <f>[2]Activity_UPS!I95</f>
        <v>525.53226587041115</v>
      </c>
      <c r="J95" s="7">
        <f>[2]Activity_UPS!J95</f>
        <v>409.79918942771059</v>
      </c>
      <c r="K95" s="7">
        <f>[2]Activity_UPS!K95</f>
        <v>337.98658769221231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163.90499530304709</v>
      </c>
      <c r="D97" s="7">
        <f>[2]Activity_UPS!D97</f>
        <v>138.50068952989861</v>
      </c>
      <c r="E97" s="7">
        <f>[2]Activity_UPS!E97</f>
        <v>122.9563094547927</v>
      </c>
      <c r="F97" s="7">
        <f>[2]Activity_UPS!F97</f>
        <v>76.580607571738426</v>
      </c>
      <c r="G97" s="7">
        <f>[2]Activity_UPS!G97</f>
        <v>45.306572761907461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0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469.94329980935453</v>
      </c>
      <c r="D98" s="7">
        <f>[2]Activity_UPS!D98</f>
        <v>443.9159528681929</v>
      </c>
      <c r="E98" s="7">
        <f>[2]Activity_UPS!E98</f>
        <v>341.80295671411437</v>
      </c>
      <c r="F98" s="7">
        <f>[2]Activity_UPS!F98</f>
        <v>426.58002810663947</v>
      </c>
      <c r="G98" s="7">
        <f>[2]Activity_UPS!G98</f>
        <v>339.50712433792398</v>
      </c>
      <c r="H98" s="7">
        <f>[2]Activity_UPS!H98</f>
        <v>195.43636303095499</v>
      </c>
      <c r="I98" s="7">
        <f>[2]Activity_UPS!I98</f>
        <v>76.036038087733971</v>
      </c>
      <c r="J98" s="7">
        <f>[2]Activity_UPS!J98</f>
        <v>76.036038087733687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25744.315753765011</v>
      </c>
      <c r="D101" s="7">
        <f>[2]Activity_UPS!D101</f>
        <v>25420.986698497269</v>
      </c>
      <c r="E101" s="7">
        <f>[2]Activity_UPS!E101</f>
        <v>24152.47098494053</v>
      </c>
      <c r="F101" s="7">
        <f>[2]Activity_UPS!F101</f>
        <v>25205.62828382603</v>
      </c>
      <c r="G101" s="7">
        <f>[2]Activity_UPS!G101</f>
        <v>24123.950624608569</v>
      </c>
      <c r="H101" s="7">
        <f>[2]Activity_UPS!H101</f>
        <v>22334.20758047924</v>
      </c>
      <c r="I101" s="7">
        <f>[2]Activity_UPS!I101</f>
        <v>20850.937143817911</v>
      </c>
      <c r="J101" s="7">
        <f>[2]Activity_UPS!J101</f>
        <v>20850.93714381789</v>
      </c>
      <c r="K101" s="7">
        <f>[2]Activity_UPS!K101</f>
        <v>18174.301497532491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10.883073599999999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189.2439709033701</v>
      </c>
      <c r="D104" s="7">
        <f>[2]Activity_UPS!D104</f>
        <v>189.2439709033701</v>
      </c>
      <c r="E104" s="7">
        <f>[2]Activity_UPS!E104</f>
        <v>189.32742105268201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162.13004534686661</v>
      </c>
      <c r="G105" s="7">
        <f>[2]Activity_UPS!G105</f>
        <v>151.00441463050029</v>
      </c>
      <c r="H105" s="7">
        <f>[2]Activity_UPS!H105</f>
        <v>72.678566602050239</v>
      </c>
      <c r="I105" s="7">
        <f>[2]Activity_UPS!I105</f>
        <v>62.178561902108683</v>
      </c>
      <c r="J105" s="7">
        <f>[2]Activity_UPS!J105</f>
        <v>84.200593433900423</v>
      </c>
      <c r="K105" s="7">
        <f>[2]Activity_UPS!K105</f>
        <v>93.270319775125444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2176.7142881674358</v>
      </c>
      <c r="G106" s="7">
        <f>[2]Activity_UPS!G106</f>
        <v>1896.0730115880599</v>
      </c>
      <c r="H106" s="7">
        <f>[2]Activity_UPS!H106</f>
        <v>1615.4317350086851</v>
      </c>
      <c r="I106" s="7">
        <f>[2]Activity_UPS!I106</f>
        <v>1334.790458429309</v>
      </c>
      <c r="J106" s="7">
        <f>[2]Activity_UPS!J106</f>
        <v>1054.1491818499339</v>
      </c>
      <c r="K106" s="7">
        <f>[2]Activity_UPS!K106</f>
        <v>773.50790527055858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2176.7142881674358</v>
      </c>
      <c r="G107" s="7">
        <f>[2]Activity_UPS!G107</f>
        <v>1896.0730115880599</v>
      </c>
      <c r="H107" s="7">
        <f>[2]Activity_UPS!H107</f>
        <v>1615.4317350086851</v>
      </c>
      <c r="I107" s="7">
        <f>[2]Activity_UPS!I107</f>
        <v>1334.790458429309</v>
      </c>
      <c r="J107" s="7">
        <f>[2]Activity_UPS!J107</f>
        <v>1054.1491818499339</v>
      </c>
      <c r="K107" s="7">
        <f>[2]Activity_UPS!K107</f>
        <v>773.50790527055858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2176.7142881674358</v>
      </c>
      <c r="G108" s="7">
        <f>[2]Activity_UPS!G108</f>
        <v>1896.0730115880599</v>
      </c>
      <c r="H108" s="7">
        <f>[2]Activity_UPS!H108</f>
        <v>1615.4317350086851</v>
      </c>
      <c r="I108" s="7">
        <f>[2]Activity_UPS!I108</f>
        <v>1334.790458429309</v>
      </c>
      <c r="J108" s="7">
        <f>[2]Activity_UPS!J108</f>
        <v>1054.1491818499339</v>
      </c>
      <c r="K108" s="7">
        <f>[2]Activity_UPS!K108</f>
        <v>773.50790527055858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</v>
      </c>
      <c r="E115" s="33">
        <f>[2]Activity_UPS!E115</f>
        <v>10214.01983633734</v>
      </c>
      <c r="F115" s="33">
        <f>[2]Activity_UPS!F115</f>
        <v>11001.11401239822</v>
      </c>
      <c r="G115" s="33">
        <f>[2]Activity_UPS!G115</f>
        <v>9582.7530005660556</v>
      </c>
      <c r="H115" s="33">
        <f>[2]Activity_UPS!H115</f>
        <v>8164.3919887338934</v>
      </c>
      <c r="I115" s="33">
        <f>[2]Activity_UPS!I115</f>
        <v>6746.0309769017294</v>
      </c>
      <c r="J115" s="33">
        <f>[2]Activity_UPS!J115</f>
        <v>5327.6699650695646</v>
      </c>
      <c r="K115" s="33">
        <f>[2]Activity_UPS!K115</f>
        <v>3909.3089532374029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</v>
      </c>
      <c r="D131" s="33">
        <f>[2]Activity_UPS!D131</f>
        <v>2248.3960073810581</v>
      </c>
      <c r="E131" s="33">
        <f>[2]Activity_UPS!E131</f>
        <v>1920.23572923142</v>
      </c>
      <c r="F131" s="33">
        <f>[2]Activity_UPS!F131</f>
        <v>2068.209434330864</v>
      </c>
      <c r="G131" s="33">
        <f>[2]Activity_UPS!G131</f>
        <v>1801.557564106419</v>
      </c>
      <c r="H131" s="33">
        <f>[2]Activity_UPS!H131</f>
        <v>1534.905693881972</v>
      </c>
      <c r="I131" s="33">
        <f>[2]Activity_UPS!I131</f>
        <v>1268.2538236575249</v>
      </c>
      <c r="J131" s="33">
        <f>[2]Activity_UPS!J131</f>
        <v>1001.601953433079</v>
      </c>
      <c r="K131" s="33">
        <f>[2]Activity_UPS!K131</f>
        <v>734.95008320863178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999965044.98556733</v>
      </c>
      <c r="D140" s="33">
        <f>[2]Activity_UPS!D140</f>
        <v>999964702.23981202</v>
      </c>
      <c r="E140" s="33">
        <f>[2]Activity_UPS!E140</f>
        <v>999970895.7496953</v>
      </c>
      <c r="F140" s="33">
        <f>[2]Activity_UPS!F140</f>
        <v>999979714.98028886</v>
      </c>
      <c r="G140" s="33">
        <f>[2]Activity_UPS!G140</f>
        <v>999987901.13532388</v>
      </c>
      <c r="H140" s="33">
        <f>[2]Activity_UPS!H140</f>
        <v>999992331.54227304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0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0</v>
      </c>
      <c r="K150" s="33">
        <f>[2]Activity_UPS!K150</f>
        <v>0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0</v>
      </c>
      <c r="J156" s="33">
        <f>[2]Activity_UPS!J156</f>
        <v>0</v>
      </c>
      <c r="K156" s="33">
        <f>[2]Activity_UPS!K156</f>
        <v>0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0</v>
      </c>
      <c r="K157" s="33">
        <f>[2]Activity_UPS!K157</f>
        <v>0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141.7975602391499</v>
      </c>
      <c r="E160" s="33">
        <f>[2]Activity_UPS!E160</f>
        <v>141.7975602391499</v>
      </c>
      <c r="F160" s="33">
        <f>[2]Activity_UPS!F160</f>
        <v>141.7975602391499</v>
      </c>
      <c r="G160" s="33">
        <f>[2]Activity_UPS!G160</f>
        <v>141.7975602391499</v>
      </c>
      <c r="H160" s="33">
        <f>[2]Activity_UPS!H160</f>
        <v>545.24495199922887</v>
      </c>
      <c r="I160" s="33">
        <f>[2]Activity_UPS!I160</f>
        <v>545.2449519992291</v>
      </c>
      <c r="J160" s="33">
        <f>[2]Activity_UPS!J160</f>
        <v>428.34730038335442</v>
      </c>
      <c r="K160" s="33">
        <f>[2]Activity_UPS!K160</f>
        <v>272.6224759996154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0</v>
      </c>
      <c r="I161" s="33">
        <f>[2]Activity_UPS!I161</f>
        <v>0</v>
      </c>
      <c r="J161" s="33">
        <f>[2]Activity_UPS!J161</f>
        <v>0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917.24028189191961</v>
      </c>
      <c r="D162" s="33">
        <f>[2]Activity_UPS!D162</f>
        <v>1471.546845638487</v>
      </c>
      <c r="E162" s="33">
        <f>[2]Activity_UPS!E162</f>
        <v>1440.8420062276759</v>
      </c>
      <c r="F162" s="33">
        <f>[2]Activity_UPS!F162</f>
        <v>835.17654145542804</v>
      </c>
      <c r="G162" s="33">
        <f>[2]Activity_UPS!G162</f>
        <v>666.07680780672979</v>
      </c>
      <c r="H162" s="33">
        <f>[2]Activity_UPS!H162</f>
        <v>833.64640841883738</v>
      </c>
      <c r="I162" s="33">
        <f>[2]Activity_UPS!I162</f>
        <v>836.45352383695536</v>
      </c>
      <c r="J162" s="33">
        <f>[2]Activity_UPS!J162</f>
        <v>838.52837715932208</v>
      </c>
      <c r="K162" s="33">
        <f>[2]Activity_UPS!K162</f>
        <v>988.1877453963001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AA1" zoomScale="70" zoomScaleNormal="70" workbookViewId="0">
      <selection activeCell="AM12" sqref="AM12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0.21418218789695587</v>
      </c>
      <c r="Q2" s="35">
        <f t="shared" ref="Q2:X2" si="5">(SUMIF($C:$C,"*UPS_CO2",F:F)*0.000001)+(SUMIF($C:$C,"*UPS_CO2_PRC",F:F)*0.000001)</f>
        <v>0.24860242942250252</v>
      </c>
      <c r="R2" s="35">
        <f t="shared" si="5"/>
        <v>0.22516977027850721</v>
      </c>
      <c r="S2" s="35">
        <f t="shared" si="5"/>
        <v>0.16890445827714035</v>
      </c>
      <c r="T2" s="14">
        <f t="shared" si="5"/>
        <v>0.18263755882510982</v>
      </c>
      <c r="U2" s="14">
        <f t="shared" si="5"/>
        <v>0.24530922078916262</v>
      </c>
      <c r="V2" s="14">
        <f t="shared" si="5"/>
        <v>0.20250803859258273</v>
      </c>
      <c r="W2" s="14">
        <f t="shared" si="5"/>
        <v>0.18803912859727756</v>
      </c>
      <c r="X2" s="14">
        <f t="shared" si="5"/>
        <v>0.17156385779764222</v>
      </c>
      <c r="Y2" s="6"/>
      <c r="Z2" s="2" t="s">
        <v>73</v>
      </c>
      <c r="AI2" t="s">
        <v>143</v>
      </c>
      <c r="AJ2" s="34">
        <f t="shared" ref="AJ2:AR2" si="6">SUMIF($C:$C,"*TOT_CH4*",E:E)/1000</f>
        <v>0.33510967772601657</v>
      </c>
      <c r="AK2" s="34">
        <f t="shared" si="6"/>
        <v>0.34951217575078619</v>
      </c>
      <c r="AL2" s="34">
        <f t="shared" si="6"/>
        <v>0.31298229435648955</v>
      </c>
      <c r="AM2" s="34">
        <f t="shared" si="6"/>
        <v>0.28168777212260226</v>
      </c>
      <c r="AN2" s="34">
        <f t="shared" si="6"/>
        <v>0.24172698408463431</v>
      </c>
      <c r="AO2" s="34">
        <f t="shared" si="6"/>
        <v>0.22167453549252072</v>
      </c>
      <c r="AP2" s="34">
        <f t="shared" si="6"/>
        <v>0.18227518457176603</v>
      </c>
      <c r="AQ2" s="34">
        <f t="shared" si="6"/>
        <v>0.18290084853597435</v>
      </c>
      <c r="AR2" s="45">
        <f t="shared" si="6"/>
        <v>0.18136282364010095</v>
      </c>
      <c r="AT2" s="2" t="s">
        <v>73</v>
      </c>
      <c r="AU2" s="6">
        <f t="shared" ref="AU2:BC2" si="7">SUMIF($C:$C,"*UPS_CH4",E:E)/1000000</f>
        <v>3.8499558849381726E-3</v>
      </c>
      <c r="AV2" s="6">
        <f t="shared" si="7"/>
        <v>7.2550674948692832E-3</v>
      </c>
      <c r="AW2" s="6">
        <f t="shared" si="7"/>
        <v>6.9541393369688355E-3</v>
      </c>
      <c r="AX2" s="6">
        <f t="shared" si="7"/>
        <v>6.605073038574963E-3</v>
      </c>
      <c r="AY2" s="6">
        <f t="shared" si="7"/>
        <v>7.6830994032201982E-3</v>
      </c>
      <c r="AZ2" s="6">
        <f t="shared" si="7"/>
        <v>1.6058350721896115E-2</v>
      </c>
      <c r="BA2" s="6">
        <f t="shared" si="7"/>
        <v>1.2509151998380558E-2</v>
      </c>
      <c r="BB2" s="6">
        <f t="shared" si="7"/>
        <v>1.0127758098786084E-2</v>
      </c>
      <c r="BC2" s="6">
        <f t="shared" si="7"/>
        <v>7.1202512373598611E-3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1.3157113288146359E-2</v>
      </c>
      <c r="AK3" s="34">
        <f t="shared" si="9"/>
        <v>1.5714140369389069E-2</v>
      </c>
      <c r="AL3" s="34">
        <f t="shared" si="9"/>
        <v>1.7596732887492212E-2</v>
      </c>
      <c r="AM3" s="34">
        <f t="shared" si="9"/>
        <v>1.6010963857772176E-2</v>
      </c>
      <c r="AN3" s="34">
        <f t="shared" si="9"/>
        <v>1.1809370743886324E-2</v>
      </c>
      <c r="AO3" s="34">
        <f t="shared" si="9"/>
        <v>9.8792114879048161E-3</v>
      </c>
      <c r="AP3" s="34">
        <f t="shared" si="9"/>
        <v>7.8563954037276992E-3</v>
      </c>
      <c r="AQ3" s="34">
        <f t="shared" si="9"/>
        <v>8.7403670689543602E-3</v>
      </c>
      <c r="AR3" s="45">
        <f t="shared" si="9"/>
        <v>8.4760409446435862E-3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1.4366350663065419</v>
      </c>
      <c r="Q4" s="14">
        <f t="shared" ref="Q4:R4" si="11">(IF(SUMIF($C:$C,"*ELC_CO2*",F:F)*0.000001&gt;0,SUMIF($C:$C,"*ELC_CO2*",F:F)*0.000001,0))</f>
        <v>1.2159381352815479</v>
      </c>
      <c r="R4" s="14">
        <f t="shared" si="11"/>
        <v>0.86241953628681922</v>
      </c>
      <c r="S4" s="14">
        <f t="shared" ref="S4:X4" si="12">(SUMIF($C:$C,"*ELC_CO2*",H:H))*0.000001</f>
        <v>0.4007815679051398</v>
      </c>
      <c r="T4" s="14">
        <f t="shared" si="12"/>
        <v>0.23630378055842249</v>
      </c>
      <c r="U4" s="14">
        <f t="shared" si="12"/>
        <v>7.481625475410289E-2</v>
      </c>
      <c r="V4" s="14">
        <f t="shared" si="12"/>
        <v>7.0554915176845008E-3</v>
      </c>
      <c r="W4" s="14">
        <f t="shared" si="12"/>
        <v>1.7440410515957641E-2</v>
      </c>
      <c r="X4" s="5">
        <f t="shared" si="12"/>
        <v>1.7440410556233823E-2</v>
      </c>
      <c r="Y4" s="6"/>
      <c r="Z4" s="2" t="s">
        <v>74</v>
      </c>
      <c r="AA4" s="13">
        <f>1-AA14/P4</f>
        <v>2.5500607054460556E-2</v>
      </c>
      <c r="AB4" s="13">
        <f>1-AB14/Q4</f>
        <v>-9.919801319216992E-3</v>
      </c>
      <c r="AC4" s="13">
        <f>1-AC14/R4</f>
        <v>-2.9661275790804131E-2</v>
      </c>
      <c r="AD4" s="13"/>
      <c r="AE4" s="13"/>
      <c r="AF4" s="13"/>
      <c r="AG4" s="13"/>
      <c r="AI4" t="s">
        <v>196</v>
      </c>
      <c r="AJ4" s="45">
        <f>AJ2*0.025</f>
        <v>8.3777419431504147E-3</v>
      </c>
      <c r="AK4" s="45">
        <f t="shared" ref="AK4:AR4" si="13">AK2*0.025</f>
        <v>8.7378043937696558E-3</v>
      </c>
      <c r="AL4" s="45">
        <f t="shared" si="13"/>
        <v>7.8245573589122396E-3</v>
      </c>
      <c r="AM4" s="45">
        <f t="shared" si="13"/>
        <v>7.0421943030650573E-3</v>
      </c>
      <c r="AN4" s="45">
        <f t="shared" si="13"/>
        <v>6.0431746021158582E-3</v>
      </c>
      <c r="AO4" s="45">
        <f t="shared" si="13"/>
        <v>5.5418633873130186E-3</v>
      </c>
      <c r="AP4" s="45">
        <f t="shared" si="13"/>
        <v>4.5568796142941509E-3</v>
      </c>
      <c r="AQ4" s="45">
        <f t="shared" si="13"/>
        <v>4.5725212133993593E-3</v>
      </c>
      <c r="AR4" s="36">
        <f t="shared" si="13"/>
        <v>4.5340705910025241E-3</v>
      </c>
      <c r="AT4" s="2" t="s">
        <v>74</v>
      </c>
      <c r="AU4" s="6">
        <f t="shared" ref="AU4:BC4" si="14">(SUMIF($C:$C,"*ELC_CH4",E:E)*0.000001)</f>
        <v>0.20338074097236791</v>
      </c>
      <c r="AV4" s="6">
        <f t="shared" si="14"/>
        <v>0.21490728610454277</v>
      </c>
      <c r="AW4" s="6">
        <f t="shared" si="14"/>
        <v>0.18947189514081231</v>
      </c>
      <c r="AX4" s="6">
        <f t="shared" si="14"/>
        <v>0.13708802038936133</v>
      </c>
      <c r="AY4" s="6">
        <f t="shared" si="14"/>
        <v>8.9982840696615551E-2</v>
      </c>
      <c r="AZ4" s="6">
        <f t="shared" si="14"/>
        <v>6.1788348203369536E-2</v>
      </c>
      <c r="BA4" s="6">
        <f t="shared" si="14"/>
        <v>2.5658029822872425E-2</v>
      </c>
      <c r="BB4" s="6">
        <f t="shared" si="14"/>
        <v>2.6389643891308726E-2</v>
      </c>
      <c r="BC4" s="6">
        <f t="shared" si="14"/>
        <v>3.0467564226033157E-2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6.6211824741490774E-2</v>
      </c>
      <c r="Q5" s="14">
        <f t="shared" si="15"/>
        <v>6.7085167902279405E-2</v>
      </c>
      <c r="R5" s="14">
        <f t="shared" si="15"/>
        <v>6.7618333068946906E-2</v>
      </c>
      <c r="S5" s="14">
        <f t="shared" si="15"/>
        <v>6.3947751402200326E-2</v>
      </c>
      <c r="T5" s="14">
        <f t="shared" si="15"/>
        <v>6.0580647968005837E-2</v>
      </c>
      <c r="U5" s="14">
        <f t="shared" si="15"/>
        <v>6.3608812271386997E-2</v>
      </c>
      <c r="V5" s="14">
        <f t="shared" si="15"/>
        <v>6.3324537414797974E-2</v>
      </c>
      <c r="W5" s="14">
        <f t="shared" si="15"/>
        <v>6.389878816632566E-2</v>
      </c>
      <c r="X5" s="14">
        <f t="shared" si="15"/>
        <v>7.0297510949385522E-2</v>
      </c>
      <c r="Y5" s="6"/>
      <c r="Z5" s="2" t="s">
        <v>75</v>
      </c>
      <c r="AA5" s="13">
        <f t="shared" ref="AA5:AC9" si="16">1-AA16/P5</f>
        <v>-5.721297175088158E-2</v>
      </c>
      <c r="AB5" s="13">
        <f t="shared" si="16"/>
        <v>0.12052094606153163</v>
      </c>
      <c r="AC5" s="13">
        <f t="shared" si="16"/>
        <v>-5.0011095771985037E-2</v>
      </c>
      <c r="AD5" s="13"/>
      <c r="AE5" s="13"/>
      <c r="AF5" s="13"/>
      <c r="AG5" s="13"/>
      <c r="AI5" t="s">
        <v>197</v>
      </c>
      <c r="AJ5" s="45">
        <f>AJ3*0.298</f>
        <v>3.9208197598676149E-3</v>
      </c>
      <c r="AK5" s="45">
        <f t="shared" ref="AK5:AR5" si="17">AK3*0.298</f>
        <v>4.6828138300779422E-3</v>
      </c>
      <c r="AL5" s="45">
        <f t="shared" si="17"/>
        <v>5.2438264004726794E-3</v>
      </c>
      <c r="AM5" s="45">
        <f t="shared" si="17"/>
        <v>4.7712672296161083E-3</v>
      </c>
      <c r="AN5" s="45">
        <f t="shared" si="17"/>
        <v>3.5191924816781244E-3</v>
      </c>
      <c r="AO5" s="45">
        <f t="shared" si="17"/>
        <v>2.9440050233956352E-3</v>
      </c>
      <c r="AP5" s="45">
        <f t="shared" si="17"/>
        <v>2.3412058303108542E-3</v>
      </c>
      <c r="AQ5" s="45">
        <f t="shared" si="17"/>
        <v>2.6046293865483994E-3</v>
      </c>
      <c r="AR5" s="36">
        <f t="shared" si="17"/>
        <v>2.5258602015037885E-3</v>
      </c>
      <c r="AT5" s="2" t="s">
        <v>75</v>
      </c>
      <c r="AU5" s="6">
        <f t="shared" ref="AU5:BC5" si="18">(SUMIF($C:$C,"*AGR_CH4",E:E)*0.000001)</f>
        <v>2.5191130857269233E-3</v>
      </c>
      <c r="AV5" s="6">
        <f t="shared" si="18"/>
        <v>2.5824581179189031E-3</v>
      </c>
      <c r="AW5" s="6">
        <f t="shared" si="18"/>
        <v>2.6481127608511271E-3</v>
      </c>
      <c r="AX5" s="6">
        <f t="shared" si="18"/>
        <v>2.4547480989579001E-3</v>
      </c>
      <c r="AY5" s="6">
        <f t="shared" si="18"/>
        <v>2.3523208589199605E-3</v>
      </c>
      <c r="AZ5" s="6">
        <f t="shared" si="18"/>
        <v>2.4672396975660769E-3</v>
      </c>
      <c r="BA5" s="6">
        <f t="shared" si="18"/>
        <v>2.463785950831532E-3</v>
      </c>
      <c r="BB5" s="6">
        <f t="shared" si="18"/>
        <v>2.47209609604248E-3</v>
      </c>
      <c r="BC5" s="6">
        <f t="shared" si="18"/>
        <v>2.6957459756868948E-3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0.54378619898435365</v>
      </c>
      <c r="Q6" s="14">
        <f t="shared" si="19"/>
        <v>0.45414470915964106</v>
      </c>
      <c r="R6" s="14">
        <f t="shared" si="19"/>
        <v>0.43582262423947021</v>
      </c>
      <c r="S6" s="14">
        <f t="shared" si="19"/>
        <v>0.48210682885358147</v>
      </c>
      <c r="T6" s="14">
        <f t="shared" si="19"/>
        <v>0.43664622922917296</v>
      </c>
      <c r="U6" s="14">
        <f t="shared" si="19"/>
        <v>0.43342108563271009</v>
      </c>
      <c r="V6" s="14">
        <f t="shared" si="19"/>
        <v>0.47392105847645427</v>
      </c>
      <c r="W6" s="14">
        <f t="shared" si="19"/>
        <v>0.48413991383572258</v>
      </c>
      <c r="X6" s="14">
        <f t="shared" si="19"/>
        <v>0.50262434363808495</v>
      </c>
      <c r="Y6" s="6"/>
      <c r="Z6" s="2" t="s">
        <v>76</v>
      </c>
      <c r="AA6" s="13">
        <f t="shared" si="16"/>
        <v>7.868202441376182E-2</v>
      </c>
      <c r="AB6" s="13">
        <f t="shared" si="16"/>
        <v>0.10821376571925601</v>
      </c>
      <c r="AC6" s="13">
        <f t="shared" si="16"/>
        <v>8.4489932810916657E-2</v>
      </c>
      <c r="AD6" s="13"/>
      <c r="AE6" s="13"/>
      <c r="AF6" s="13"/>
      <c r="AG6" s="13"/>
      <c r="AI6" t="s">
        <v>193</v>
      </c>
      <c r="AJ6" s="5">
        <f t="shared" ref="AJ6:AR6" si="20">P13</f>
        <v>4.0450829857354957</v>
      </c>
      <c r="AK6" s="5">
        <f t="shared" si="20"/>
        <v>3.746770193500637</v>
      </c>
      <c r="AL6" s="5">
        <f t="shared" si="20"/>
        <v>3.2525012836475309</v>
      </c>
      <c r="AM6" s="5">
        <f t="shared" si="20"/>
        <v>2.9353466422016665</v>
      </c>
      <c r="AN6" s="5">
        <f t="shared" si="20"/>
        <v>2.58362764332901</v>
      </c>
      <c r="AO6" s="5">
        <f t="shared" si="20"/>
        <v>2.4212018990606037</v>
      </c>
      <c r="AP6" s="5">
        <f t="shared" si="20"/>
        <v>2.2466326975964974</v>
      </c>
      <c r="AQ6" s="5">
        <f t="shared" si="20"/>
        <v>2.2377524211390125</v>
      </c>
      <c r="AR6" s="5">
        <f t="shared" si="20"/>
        <v>2.0344120004401445</v>
      </c>
      <c r="AT6" s="2" t="s">
        <v>76</v>
      </c>
      <c r="AU6" s="6">
        <f t="shared" ref="AU6:BC6" si="21">(SUMIF($C:$C,"*RES_CH4",E:E)*0.000001)</f>
        <v>6.9953416579999997E-2</v>
      </c>
      <c r="AV6" s="6">
        <f t="shared" si="21"/>
        <v>6.0425409500863003E-2</v>
      </c>
      <c r="AW6" s="6">
        <f t="shared" si="21"/>
        <v>5.7583953361448274E-2</v>
      </c>
      <c r="AX6" s="6">
        <f t="shared" si="21"/>
        <v>6.1550945120197841E-2</v>
      </c>
      <c r="AY6" s="6">
        <f t="shared" si="21"/>
        <v>6.7881190378570044E-2</v>
      </c>
      <c r="AZ6" s="6">
        <f t="shared" si="21"/>
        <v>6.6521731838366294E-2</v>
      </c>
      <c r="BA6" s="6">
        <f t="shared" si="21"/>
        <v>6.7543476694488347E-2</v>
      </c>
      <c r="BB6" s="6">
        <f t="shared" si="21"/>
        <v>6.7324331417180278E-2</v>
      </c>
      <c r="BC6" s="6">
        <f t="shared" si="21"/>
        <v>6.8586325228617642E-2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0.19895277447208806</v>
      </c>
      <c r="Q7" s="14">
        <f t="shared" si="22"/>
        <v>0.19100385591562399</v>
      </c>
      <c r="R7" s="14">
        <f t="shared" si="22"/>
        <v>0.17473221721743232</v>
      </c>
      <c r="S7" s="14">
        <f t="shared" si="22"/>
        <v>0.22254340381062643</v>
      </c>
      <c r="T7" s="14">
        <f t="shared" si="22"/>
        <v>0.17474835435489139</v>
      </c>
      <c r="U7" s="14">
        <f t="shared" si="22"/>
        <v>0.18556645227307278</v>
      </c>
      <c r="V7" s="14">
        <f t="shared" si="22"/>
        <v>0.19078089322919434</v>
      </c>
      <c r="W7" s="14">
        <f t="shared" si="22"/>
        <v>0.18688526568919092</v>
      </c>
      <c r="X7" s="14">
        <f t="shared" si="22"/>
        <v>0.19466734805008559</v>
      </c>
      <c r="Y7" s="6"/>
      <c r="Z7" s="2" t="s">
        <v>77</v>
      </c>
      <c r="AA7" s="13">
        <f t="shared" si="16"/>
        <v>9.8152663478539015E-3</v>
      </c>
      <c r="AB7" s="13">
        <f t="shared" si="16"/>
        <v>7.3317137229995E-2</v>
      </c>
      <c r="AC7" s="13">
        <f t="shared" si="16"/>
        <v>7.859007020064479E-2</v>
      </c>
      <c r="AD7" s="13"/>
      <c r="AE7" s="13"/>
      <c r="AF7" s="13"/>
      <c r="AG7" s="14"/>
      <c r="AH7" s="14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1.2324229266214003E-2</v>
      </c>
      <c r="AV7" s="6">
        <f t="shared" si="23"/>
        <v>1.2354622270553462E-2</v>
      </c>
      <c r="AW7" s="6">
        <f t="shared" si="23"/>
        <v>1.2147369707618341E-2</v>
      </c>
      <c r="AX7" s="6">
        <f t="shared" si="23"/>
        <v>1.0680655520828622E-2</v>
      </c>
      <c r="AY7" s="6">
        <f t="shared" si="23"/>
        <v>1.341745380793409E-2</v>
      </c>
      <c r="AZ7" s="6">
        <f t="shared" si="23"/>
        <v>1.3622103786118681E-2</v>
      </c>
      <c r="BA7" s="6">
        <f t="shared" si="23"/>
        <v>1.3728749207599443E-2</v>
      </c>
      <c r="BB7" s="6">
        <f t="shared" si="23"/>
        <v>1.360420186472789E-2</v>
      </c>
      <c r="BC7" s="6">
        <f t="shared" si="23"/>
        <v>1.3802629591170514E-2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0.98054699901235731</v>
      </c>
      <c r="Q8" s="14">
        <f t="shared" si="24"/>
        <v>1.0079411139148322</v>
      </c>
      <c r="R8" s="14">
        <f t="shared" si="24"/>
        <v>0.94522190012379315</v>
      </c>
      <c r="S8" s="14">
        <f t="shared" si="24"/>
        <v>0.99063958378273598</v>
      </c>
      <c r="T8" s="14">
        <f t="shared" si="24"/>
        <v>0.90489253525228663</v>
      </c>
      <c r="U8" s="14">
        <f t="shared" si="24"/>
        <v>0.8538573126460034</v>
      </c>
      <c r="V8" s="14">
        <f t="shared" si="24"/>
        <v>0.75780441165721235</v>
      </c>
      <c r="W8" s="14">
        <f t="shared" si="24"/>
        <v>0.75650954534503356</v>
      </c>
      <c r="X8" s="14">
        <f t="shared" si="24"/>
        <v>0.54617228022187014</v>
      </c>
      <c r="Y8" s="6"/>
      <c r="Z8" s="2" t="s">
        <v>78</v>
      </c>
      <c r="AA8" s="13">
        <f t="shared" si="16"/>
        <v>2.4014146222541832E-2</v>
      </c>
      <c r="AB8" s="13">
        <f t="shared" si="16"/>
        <v>4.4587043126241177E-2</v>
      </c>
      <c r="AC8" s="13">
        <f t="shared" si="16"/>
        <v>8.3813017994417649E-2</v>
      </c>
      <c r="AD8" s="13"/>
      <c r="AE8" s="13"/>
      <c r="AF8" s="13"/>
      <c r="AG8" s="14"/>
      <c r="AH8" s="14"/>
      <c r="AI8" t="s">
        <v>195</v>
      </c>
      <c r="AJ8" s="13">
        <f>AJ6/AJ7-1</f>
        <v>5.8645115345588916E-2</v>
      </c>
      <c r="AK8" s="13">
        <f t="shared" ref="AK8:AL8" si="25">AK6/AK7-1</f>
        <v>7.6348805946750087E-2</v>
      </c>
      <c r="AL8" s="13">
        <f t="shared" si="25"/>
        <v>7.8773228407141183E-2</v>
      </c>
      <c r="AT8" s="2" t="s">
        <v>78</v>
      </c>
      <c r="AU8" s="6">
        <f t="shared" ref="AU8:BC8" si="26">(SUMIF($C:$C,"*TRA_CH4",E:E)*0.000001)</f>
        <v>4.0722178175428725E-2</v>
      </c>
      <c r="AV8" s="6">
        <f t="shared" si="26"/>
        <v>4.1828921053296816E-2</v>
      </c>
      <c r="AW8" s="6">
        <f t="shared" si="26"/>
        <v>3.9204408251267552E-2</v>
      </c>
      <c r="AX8" s="6">
        <f t="shared" si="26"/>
        <v>4.1103934201360624E-2</v>
      </c>
      <c r="AY8" s="6">
        <f t="shared" si="26"/>
        <v>3.7521318866165408E-2</v>
      </c>
      <c r="AZ8" s="6">
        <f t="shared" si="26"/>
        <v>3.5446123166559387E-2</v>
      </c>
      <c r="BA8" s="6">
        <f t="shared" si="26"/>
        <v>3.1500732308186771E-2</v>
      </c>
      <c r="BB8" s="6">
        <f t="shared" si="26"/>
        <v>3.1589152035983011E-2</v>
      </c>
      <c r="BC8" s="6">
        <f t="shared" si="26"/>
        <v>2.2966914889355261E-2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</v>
      </c>
      <c r="K9" s="39">
        <f>[2]Emissions!K634</f>
        <v>0</v>
      </c>
      <c r="L9" s="39">
        <f>[2]Emissions!L634</f>
        <v>0</v>
      </c>
      <c r="M9" s="39">
        <f>[2]Emissions!M634</f>
        <v>0</v>
      </c>
      <c r="O9" s="2" t="s">
        <v>80</v>
      </c>
      <c r="P9" s="14">
        <f>(SUMIF($C:$C,"*IND_CO2",E:E)+SUMIF($C:$C,"*IND_CO2_PRC",E:E))*0.000001</f>
        <v>0.60476793432170961</v>
      </c>
      <c r="Q9" s="14">
        <f t="shared" ref="Q9:X9" si="27">(SUMIF($C:$C,"*IND_CO2",F:F)+SUMIF($C:$C,"*IND_CO2_PRC",F:F))*0.000001</f>
        <v>0.56298260031249203</v>
      </c>
      <c r="R9" s="14">
        <f t="shared" si="27"/>
        <v>0.54646554800636071</v>
      </c>
      <c r="S9" s="14">
        <f t="shared" si="27"/>
        <v>0.63380395681902191</v>
      </c>
      <c r="T9" s="14">
        <f t="shared" si="27"/>
        <v>0.62340791734531298</v>
      </c>
      <c r="U9" s="14">
        <f t="shared" si="27"/>
        <v>0.60854786532248695</v>
      </c>
      <c r="V9" s="14">
        <f t="shared" si="27"/>
        <v>0.61768771692952407</v>
      </c>
      <c r="W9" s="14">
        <f t="shared" si="27"/>
        <v>0.61110875827875843</v>
      </c>
      <c r="X9" s="5">
        <f t="shared" si="27"/>
        <v>0.61053884686499049</v>
      </c>
      <c r="Y9" s="13"/>
      <c r="Z9" s="2" t="s">
        <v>80</v>
      </c>
      <c r="AA9" s="13">
        <f t="shared" si="16"/>
        <v>-0.12439823841300135</v>
      </c>
      <c r="AB9" s="13">
        <f t="shared" si="16"/>
        <v>-0.12614492818799139</v>
      </c>
      <c r="AC9" s="13">
        <f t="shared" si="16"/>
        <v>-0.12724398134030213</v>
      </c>
      <c r="AD9" s="13"/>
      <c r="AE9" s="13"/>
      <c r="AF9" s="13"/>
      <c r="AG9" s="14"/>
      <c r="AH9" s="14"/>
      <c r="AT9" s="2" t="s">
        <v>80</v>
      </c>
      <c r="AU9" s="6">
        <f t="shared" ref="AU9:BC9" si="28">(SUMIF($C:$C,"*IND_CH4",E:E)*0.000001)</f>
        <v>4.9578395521593793E-2</v>
      </c>
      <c r="AV9" s="6">
        <f t="shared" si="28"/>
        <v>5.2140002927721793E-2</v>
      </c>
      <c r="AW9" s="6">
        <f t="shared" si="28"/>
        <v>4.4261126333704805E-2</v>
      </c>
      <c r="AX9" s="6">
        <f t="shared" si="28"/>
        <v>5.964396913244386E-2</v>
      </c>
      <c r="AY9" s="6">
        <f t="shared" si="28"/>
        <v>5.8816952821261967E-2</v>
      </c>
      <c r="AZ9" s="6">
        <f t="shared" si="28"/>
        <v>5.8602457348466828E-2</v>
      </c>
      <c r="BA9" s="6">
        <f t="shared" si="28"/>
        <v>6.0556457636321392E-2</v>
      </c>
      <c r="BB9" s="6">
        <f t="shared" si="28"/>
        <v>5.9564430089597983E-2</v>
      </c>
      <c r="BC9" s="6">
        <f t="shared" si="28"/>
        <v>5.913768456253006E-2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0.1530622595681698</v>
      </c>
      <c r="T10" s="14">
        <f t="shared" si="29"/>
        <v>0.15292875142955306</v>
      </c>
      <c r="U10" s="14">
        <f t="shared" si="29"/>
        <v>0.15221626463288218</v>
      </c>
      <c r="V10" s="14">
        <f t="shared" si="29"/>
        <v>0.16729179034164832</v>
      </c>
      <c r="W10" s="14">
        <f t="shared" si="29"/>
        <v>0.14972823203805286</v>
      </c>
      <c r="X10" s="14">
        <f t="shared" si="29"/>
        <v>0.15656236382062019</v>
      </c>
      <c r="Y10" s="6"/>
      <c r="Z10" s="6"/>
      <c r="AA10" s="6"/>
      <c r="AB10" s="6"/>
      <c r="AG10" s="14"/>
      <c r="AH10" s="14"/>
      <c r="AT10" s="2" t="s">
        <v>54</v>
      </c>
      <c r="AU10" s="6">
        <f>SUM(AU2:AU9)</f>
        <v>0.38232802948626954</v>
      </c>
      <c r="AV10" s="6">
        <f t="shared" ref="AV10:BC10" si="30">SUM(AV2:AV9)</f>
        <v>0.39149376746976605</v>
      </c>
      <c r="AW10" s="6">
        <f t="shared" si="30"/>
        <v>0.35227100489267121</v>
      </c>
      <c r="AX10" s="6">
        <f t="shared" si="30"/>
        <v>0.31912734550172511</v>
      </c>
      <c r="AY10" s="6">
        <f t="shared" si="30"/>
        <v>0.2776551768326872</v>
      </c>
      <c r="AZ10" s="6">
        <f t="shared" si="30"/>
        <v>0.25450635476234285</v>
      </c>
      <c r="BA10" s="6">
        <f t="shared" si="30"/>
        <v>0.21396038361868047</v>
      </c>
      <c r="BB10" s="6">
        <f t="shared" si="30"/>
        <v>0.21107161349362646</v>
      </c>
      <c r="BC10" s="6">
        <f t="shared" si="30"/>
        <v>0.20477711571075335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G11" s="14"/>
      <c r="AH11" s="14"/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4.0450829857354975</v>
      </c>
      <c r="Q12" s="5">
        <f t="shared" si="31"/>
        <v>3.7476980119089189</v>
      </c>
      <c r="R12" s="5">
        <f t="shared" si="31"/>
        <v>3.2574499292213295</v>
      </c>
      <c r="S12" s="5">
        <f t="shared" si="31"/>
        <v>2.9627275508504463</v>
      </c>
      <c r="T12" s="5">
        <f t="shared" si="31"/>
        <v>2.619217023533202</v>
      </c>
      <c r="U12" s="5">
        <f t="shared" si="31"/>
        <v>2.4651270036889255</v>
      </c>
      <c r="V12" s="5">
        <f t="shared" si="31"/>
        <v>2.3130821478174504</v>
      </c>
      <c r="W12" s="5">
        <f t="shared" si="31"/>
        <v>2.3080218104282664</v>
      </c>
      <c r="X12" s="5">
        <f t="shared" si="31"/>
        <v>2.113304598078293</v>
      </c>
      <c r="Y12" s="6"/>
      <c r="Z12" s="2" t="s">
        <v>73</v>
      </c>
      <c r="AG12" s="14"/>
      <c r="AH12" s="14"/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4.0450829857354957</v>
      </c>
      <c r="Q13" s="5">
        <f t="shared" ref="Q13:X13" si="34">(SUMIF($C:$C,"*TOT_CO2",F:F))*0.000001</f>
        <v>3.746770193500637</v>
      </c>
      <c r="R13" s="5">
        <f t="shared" si="34"/>
        <v>3.2525012836475309</v>
      </c>
      <c r="S13" s="5">
        <f t="shared" si="34"/>
        <v>2.9353466422016665</v>
      </c>
      <c r="T13" s="5">
        <f>(SUMIF($C:$C,"*TOT_CO2",I:I))*0.000001</f>
        <v>2.58362764332901</v>
      </c>
      <c r="U13" s="5">
        <f t="shared" si="34"/>
        <v>2.4212018990606037</v>
      </c>
      <c r="V13" s="5">
        <f t="shared" si="34"/>
        <v>2.2466326975964974</v>
      </c>
      <c r="W13" s="5">
        <f t="shared" si="34"/>
        <v>2.2377524211390125</v>
      </c>
      <c r="X13" s="5">
        <f t="shared" si="34"/>
        <v>2.0344120004401445</v>
      </c>
      <c r="Z13" s="2" t="s">
        <v>31</v>
      </c>
      <c r="AG13" s="14"/>
      <c r="AH13" s="14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1.89</v>
      </c>
      <c r="AO13" s="5">
        <v>1.4175</v>
      </c>
      <c r="AP13" s="5">
        <v>0.94499999999999995</v>
      </c>
      <c r="AQ13" s="5">
        <v>0.47249999999999998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1.2448627884938171E-3</v>
      </c>
      <c r="AV13" s="6">
        <f t="shared" si="35"/>
        <v>1.7237610226157932E-3</v>
      </c>
      <c r="AW13" s="6">
        <f t="shared" si="35"/>
        <v>1.6936682068257488E-3</v>
      </c>
      <c r="AX13" s="6">
        <f t="shared" si="35"/>
        <v>2.0142543769863614E-3</v>
      </c>
      <c r="AY13" s="6">
        <f t="shared" si="35"/>
        <v>2.4775498134508847E-3</v>
      </c>
      <c r="AZ13" s="6">
        <f t="shared" si="35"/>
        <v>3.5951728996022982E-3</v>
      </c>
      <c r="BA13" s="6">
        <f t="shared" si="35"/>
        <v>1.7830460271823537E-3</v>
      </c>
      <c r="BB13" s="6">
        <f t="shared" si="35"/>
        <v>1.4308205849983488E-3</v>
      </c>
      <c r="BC13" s="6">
        <f t="shared" si="35"/>
        <v>9.8553191991000407E-4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-9.2781840828193296E-4</v>
      </c>
      <c r="R14" s="5">
        <f t="shared" si="36"/>
        <v>-4.9486455737985935E-3</v>
      </c>
      <c r="S14" s="5">
        <f t="shared" si="36"/>
        <v>-2.7380908648779734E-2</v>
      </c>
      <c r="T14" s="5">
        <f t="shared" si="36"/>
        <v>-3.5589380204192E-2</v>
      </c>
      <c r="U14" s="5">
        <f t="shared" si="36"/>
        <v>-4.3925104628321776E-2</v>
      </c>
      <c r="V14" s="5">
        <f t="shared" si="36"/>
        <v>-6.6449450220952944E-2</v>
      </c>
      <c r="W14" s="5">
        <f t="shared" si="36"/>
        <v>-7.0269389289253859E-2</v>
      </c>
      <c r="X14" s="5">
        <f>X13-X12</f>
        <v>-7.8892597638148487E-2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G14" s="14"/>
      <c r="AH14" s="14"/>
      <c r="AI14" t="s">
        <v>145</v>
      </c>
      <c r="AJ14" s="5">
        <f>SUMIF($C:$C,"*TOT_CO2_EQ*",E:E)*0.000001</f>
        <v>4.0720148060208166</v>
      </c>
      <c r="AK14" s="5">
        <f t="shared" ref="AK14:AR14" si="37">SUMIF($C:$C,"*TOT_CO2_EQ*",F:F)*0.000001</f>
        <v>3.7741868722730616</v>
      </c>
      <c r="AL14" s="5">
        <f t="shared" si="37"/>
        <v>3.2768711575760481</v>
      </c>
      <c r="AM14" s="5">
        <f t="shared" si="37"/>
        <v>2.9564417302242485</v>
      </c>
      <c r="AN14" s="5">
        <f t="shared" si="37"/>
        <v>2.6015263300423981</v>
      </c>
      <c r="AO14" s="5">
        <f t="shared" si="37"/>
        <v>2.4369890544896626</v>
      </c>
      <c r="AP14" s="5">
        <f t="shared" si="37"/>
        <v>2.2580101765769922</v>
      </c>
      <c r="AQ14" s="5">
        <f t="shared" si="37"/>
        <v>2.2487176719779454</v>
      </c>
      <c r="AR14" s="5">
        <f t="shared" si="37"/>
        <v>2.0443051830071775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2.3942657315319993</v>
      </c>
      <c r="Q15" s="35">
        <f t="shared" si="39"/>
        <v>2.2831574472048688</v>
      </c>
      <c r="R15" s="35">
        <f t="shared" si="39"/>
        <v>2.1698606226560031</v>
      </c>
      <c r="S15" s="35">
        <f t="shared" si="39"/>
        <v>2.393041524668166</v>
      </c>
      <c r="T15" s="35">
        <f t="shared" si="39"/>
        <v>2.2002756841496698</v>
      </c>
      <c r="U15" s="35">
        <f t="shared" si="39"/>
        <v>2.1450015281456603</v>
      </c>
      <c r="V15" s="35">
        <f t="shared" si="39"/>
        <v>2.103518617707183</v>
      </c>
      <c r="W15" s="35">
        <f t="shared" si="39"/>
        <v>2.1025422713150315</v>
      </c>
      <c r="X15" s="35">
        <f t="shared" si="39"/>
        <v>1.9243003297244168</v>
      </c>
      <c r="Y15" s="22"/>
      <c r="AD15" s="2" t="s">
        <v>200</v>
      </c>
      <c r="AE15" s="18">
        <v>0.24396000000000001</v>
      </c>
      <c r="AF15" s="18">
        <v>-5.11E-3</v>
      </c>
      <c r="AG15" s="14"/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2.8171915349093895E-2</v>
      </c>
      <c r="AV15" s="6">
        <f t="shared" si="40"/>
        <v>2.9629711171644219E-2</v>
      </c>
      <c r="AW15" s="6">
        <f t="shared" si="40"/>
        <v>2.5590541417226349E-2</v>
      </c>
      <c r="AX15" s="6">
        <f t="shared" si="40"/>
        <v>1.8454339466411597E-2</v>
      </c>
      <c r="AY15" s="6">
        <f t="shared" si="40"/>
        <v>1.2082680885445458E-2</v>
      </c>
      <c r="AZ15" s="6">
        <f t="shared" si="40"/>
        <v>8.2076031509135706E-3</v>
      </c>
      <c r="BA15" s="6">
        <f t="shared" si="40"/>
        <v>3.3792612917172872E-3</v>
      </c>
      <c r="BB15" s="6">
        <f t="shared" si="40"/>
        <v>3.4924256361726063E-3</v>
      </c>
      <c r="BC15" s="6">
        <f t="shared" si="40"/>
        <v>4.0276526801051879E-3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0</v>
      </c>
      <c r="J16" s="39">
        <f>[2]Emissions!J2158</f>
        <v>0</v>
      </c>
      <c r="K16" s="39">
        <f>[2]Emissions!K2158</f>
        <v>0</v>
      </c>
      <c r="L16" s="39">
        <f>[2]Emissions!L2158</f>
        <v>2.7543951801371942</v>
      </c>
      <c r="M16" s="39">
        <f>[2]Emissions!M2158</f>
        <v>2.7543951801371742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G16" s="14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7.3145750435885907E-4</v>
      </c>
      <c r="AV16" s="6">
        <f t="shared" si="41"/>
        <v>7.7018236959665158E-4</v>
      </c>
      <c r="AW16" s="6">
        <f t="shared" si="41"/>
        <v>7.2018897016820204E-4</v>
      </c>
      <c r="AX16" s="6">
        <f t="shared" si="41"/>
        <v>6.1235521470211869E-4</v>
      </c>
      <c r="AY16" s="6">
        <f t="shared" si="41"/>
        <v>4.8119172686208653E-4</v>
      </c>
      <c r="AZ16" s="6">
        <f t="shared" si="41"/>
        <v>4.8163707470066111E-4</v>
      </c>
      <c r="BA16" s="6">
        <f t="shared" si="41"/>
        <v>4.8162786449993739E-4</v>
      </c>
      <c r="BB16" s="6">
        <f t="shared" si="41"/>
        <v>4.819936618483957E-4</v>
      </c>
      <c r="BC16" s="6">
        <f t="shared" si="41"/>
        <v>5.2172185060563806E-4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6.2045804195804193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1.0997709506E-2</v>
      </c>
      <c r="AV17" s="6">
        <f t="shared" si="42"/>
        <v>9.6318293735210385E-3</v>
      </c>
      <c r="AW17" s="6">
        <f t="shared" si="42"/>
        <v>9.2222713438558056E-3</v>
      </c>
      <c r="AX17" s="6">
        <f t="shared" si="42"/>
        <v>9.8191511318658515E-3</v>
      </c>
      <c r="AY17" s="6">
        <f t="shared" si="42"/>
        <v>1.0711200564552849E-2</v>
      </c>
      <c r="AZ17" s="6">
        <f t="shared" si="42"/>
        <v>1.0397483539398528E-2</v>
      </c>
      <c r="BA17" s="6">
        <f t="shared" si="42"/>
        <v>1.0542162013129009E-2</v>
      </c>
      <c r="BB17" s="6">
        <f t="shared" si="42"/>
        <v>1.0542117120253006E-2</v>
      </c>
      <c r="BC17" s="6">
        <f t="shared" si="42"/>
        <v>1.0737559266837948E-2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48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1.7679026584084033E-3</v>
      </c>
      <c r="AV18" s="6">
        <f t="shared" si="43"/>
        <v>1.7475604049029458E-3</v>
      </c>
      <c r="AW18" s="6">
        <f t="shared" si="43"/>
        <v>1.7121196838139146E-3</v>
      </c>
      <c r="AX18" s="6">
        <f t="shared" si="43"/>
        <v>1.6297438262560453E-3</v>
      </c>
      <c r="AY18" s="6">
        <f t="shared" si="43"/>
        <v>2.015701690725459E-3</v>
      </c>
      <c r="AZ18" s="6">
        <f t="shared" si="43"/>
        <v>2.0362112585908536E-3</v>
      </c>
      <c r="BA18" s="6">
        <f t="shared" si="43"/>
        <v>2.0484386204236093E-3</v>
      </c>
      <c r="BB18" s="6">
        <f t="shared" si="43"/>
        <v>2.0260246711837479E-3</v>
      </c>
      <c r="BC18" s="6">
        <f t="shared" si="43"/>
        <v>2.0557747263449853E-3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8.1961389880919212E-3</v>
      </c>
      <c r="AV19" s="6">
        <f t="shared" si="44"/>
        <v>8.3899671065591191E-3</v>
      </c>
      <c r="AW19" s="6">
        <f t="shared" si="44"/>
        <v>7.8636895941119542E-3</v>
      </c>
      <c r="AX19" s="6">
        <f t="shared" si="44"/>
        <v>8.2714630872297579E-3</v>
      </c>
      <c r="AY19" s="6">
        <f t="shared" si="44"/>
        <v>7.5666726179467484E-3</v>
      </c>
      <c r="AZ19" s="6">
        <f t="shared" si="44"/>
        <v>7.1417918238588975E-3</v>
      </c>
      <c r="BA19" s="6">
        <f t="shared" si="44"/>
        <v>6.3770787299538591E-3</v>
      </c>
      <c r="BB19" s="6">
        <f t="shared" si="44"/>
        <v>6.3843506702764138E-3</v>
      </c>
      <c r="BC19" s="6">
        <f t="shared" si="44"/>
        <v>4.7083319721944539E-3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31.367208610315181</v>
      </c>
      <c r="H20" s="39">
        <f>[2]Emissions!H2198</f>
        <v>31.367208610315181</v>
      </c>
      <c r="I20" s="39">
        <f>[2]Emissions!I2198</f>
        <v>31.367208610315181</v>
      </c>
      <c r="J20" s="39">
        <f>[2]Emissions!J2198</f>
        <v>0.51330133237822451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7.1907499443489972E-3</v>
      </c>
      <c r="AV20" s="6">
        <f t="shared" si="45"/>
        <v>7.4468459887186474E-3</v>
      </c>
      <c r="AW20" s="6">
        <f t="shared" si="45"/>
        <v>6.3881609120686892E-3</v>
      </c>
      <c r="AX20" s="6">
        <f t="shared" si="45"/>
        <v>8.5571414823576997E-3</v>
      </c>
      <c r="AY20" s="6">
        <f t="shared" si="45"/>
        <v>8.3779466756562435E-3</v>
      </c>
      <c r="AZ20" s="6">
        <f t="shared" si="45"/>
        <v>8.3356764704209108E-3</v>
      </c>
      <c r="BA20" s="6">
        <f t="shared" si="45"/>
        <v>8.5823771281048952E-3</v>
      </c>
      <c r="BB20" s="6">
        <f t="shared" si="45"/>
        <v>8.4405566198100523E-3</v>
      </c>
      <c r="BC20" s="6">
        <f t="shared" si="45"/>
        <v>8.3746141837167526E-3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20453.440700513151</v>
      </c>
      <c r="F21" s="39">
        <f>[2]Emissions!F2111</f>
        <v>51624.622138513943</v>
      </c>
      <c r="G21" s="39">
        <f>[2]Emissions!G2111</f>
        <v>68322.946313476306</v>
      </c>
      <c r="H21" s="39">
        <f>[2]Emissions!H2111</f>
        <v>53531.574384714637</v>
      </c>
      <c r="I21" s="39">
        <f>[2]Emissions!I2111</f>
        <v>68030.303212629689</v>
      </c>
      <c r="J21" s="39">
        <f>[2]Emissions!J2111</f>
        <v>51331.979037667406</v>
      </c>
      <c r="K21" s="39">
        <f>[2]Emissions!K2111</f>
        <v>45140.616430078917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5.8300736738795898E-2</v>
      </c>
      <c r="AV21" s="6">
        <f t="shared" ref="AV21:BC21" si="47">SUM(AV13:AV20)</f>
        <v>5.9339857437558416E-2</v>
      </c>
      <c r="AW21" s="6">
        <f t="shared" si="47"/>
        <v>5.3190640128070663E-2</v>
      </c>
      <c r="AX21" s="6">
        <f t="shared" si="47"/>
        <v>4.9358448585809435E-2</v>
      </c>
      <c r="AY21" s="6">
        <f t="shared" si="47"/>
        <v>4.3712943974639727E-2</v>
      </c>
      <c r="AZ21" s="6">
        <f t="shared" si="47"/>
        <v>4.0195576217485721E-2</v>
      </c>
      <c r="BA21" s="6">
        <f t="shared" si="47"/>
        <v>3.3193991675010949E-2</v>
      </c>
      <c r="BB21" s="6">
        <f t="shared" si="47"/>
        <v>3.2798288964542573E-2</v>
      </c>
      <c r="BC21" s="6">
        <f t="shared" si="47"/>
        <v>3.1411186599714966E-2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5"/>
      <c r="AW22" s="5"/>
      <c r="AX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  <c r="AV23" s="5"/>
      <c r="AW23" s="5"/>
      <c r="AX23" s="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  <c r="AV24" s="5"/>
      <c r="AW24" s="5"/>
      <c r="AX24" s="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  <c r="AV25" s="5"/>
      <c r="AW25" s="5"/>
      <c r="AX25" s="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  <c r="AV26" s="5"/>
      <c r="AW26" s="5"/>
      <c r="AX26" s="5"/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0</v>
      </c>
      <c r="J27" s="39">
        <f>[2]Emissions!J2317</f>
        <v>0</v>
      </c>
      <c r="K27" s="39">
        <f>[2]Emissions!K2317</f>
        <v>0</v>
      </c>
      <c r="L27" s="39">
        <f>[2]Emissions!L2317</f>
        <v>0</v>
      </c>
      <c r="M27" s="39">
        <f>[2]Emissions!M2317</f>
        <v>0</v>
      </c>
      <c r="AV27" s="5"/>
      <c r="AW27" s="5"/>
      <c r="AX27" s="5"/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  <c r="AV28" s="5"/>
      <c r="AW28" s="5"/>
      <c r="AX28" s="5"/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71578.673232859306</v>
      </c>
      <c r="F32" s="39">
        <f>[2]Emissions!F2362</f>
        <v>104546.54962012279</v>
      </c>
      <c r="G32" s="39">
        <f>[2]Emissions!G2362</f>
        <v>93383.250934779644</v>
      </c>
      <c r="H32" s="39">
        <f>[2]Emissions!H2362</f>
        <v>0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10794.11406809525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48573.718899122148</v>
      </c>
      <c r="F38" s="39">
        <f>[2]Emissions!F2367</f>
        <v>41045.079487182767</v>
      </c>
      <c r="G38" s="39">
        <f>[2]Emissions!G2367</f>
        <v>36438.45754235865</v>
      </c>
      <c r="H38" s="39">
        <f>[2]Emissions!H2367</f>
        <v>22694.884304386131</v>
      </c>
      <c r="I38" s="39">
        <f>[2]Emissions!I2367</f>
        <v>13426.733734079209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0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0</v>
      </c>
      <c r="K45" s="39">
        <f>[2]Emissions!K2356</f>
        <v>0</v>
      </c>
      <c r="L45" s="39">
        <f>[2]Emissions!L2356</f>
        <v>0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1917.8887200000011</v>
      </c>
      <c r="F56" s="39">
        <f>[2]Emissions!F2087</f>
        <v>2271.442008</v>
      </c>
      <c r="G56" s="39">
        <f>[2]Emissions!G2087</f>
        <v>2271.442007999995</v>
      </c>
      <c r="H56" s="39">
        <f>[2]Emissions!H2087</f>
        <v>1433.82096</v>
      </c>
      <c r="I56" s="39">
        <f>[2]Emissions!I2087</f>
        <v>353.55328799999847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18.647435294117649</v>
      </c>
      <c r="F61" s="39">
        <f>[2]Emissions!F2092</f>
        <v>22.08499764705882</v>
      </c>
      <c r="G61" s="39">
        <f>[2]Emissions!G2092</f>
        <v>22.084997647058771</v>
      </c>
      <c r="H61" s="39">
        <f>[2]Emissions!H2092</f>
        <v>13.94089411764706</v>
      </c>
      <c r="I61" s="39">
        <f>[2]Emissions!I2092</f>
        <v>3.4375623529411619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30675.205360576849</v>
      </c>
      <c r="F62" s="39">
        <f>[2]Emissions!F2072</f>
        <v>44942.008070395343</v>
      </c>
      <c r="G62" s="39">
        <f>[2]Emissions!G2072</f>
        <v>57068.834416130972</v>
      </c>
      <c r="H62" s="39">
        <f>[2]Emissions!H2072</f>
        <v>60689.8554839438</v>
      </c>
      <c r="I62" s="39">
        <f>[2]Emissions!I2072</f>
        <v>54928.566161028852</v>
      </c>
      <c r="J62" s="39">
        <f>[2]Emissions!J2072</f>
        <v>40661.763451209277</v>
      </c>
      <c r="K62" s="39">
        <f>[2]Emissions!K2072</f>
        <v>28534.937105473458</v>
      </c>
      <c r="L62" s="39">
        <f>[2]Emissions!L2072</f>
        <v>24913.91603766118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13364.542514895729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6.6802667197452217E-2</v>
      </c>
      <c r="G64" s="39">
        <f>[2]Emissions!G2058</f>
        <v>6.6802667197452231E-2</v>
      </c>
      <c r="H64" s="39">
        <f>[2]Emissions!H2058</f>
        <v>2.4670401497349528</v>
      </c>
      <c r="I64" s="39">
        <f>[2]Emissions!I2058</f>
        <v>14.69966727587785</v>
      </c>
      <c r="J64" s="39">
        <f>[2]Emissions!J2058</f>
        <v>62.539557082919643</v>
      </c>
      <c r="K64" s="39">
        <f>[2]Emissions!K2058</f>
        <v>60.139319600382152</v>
      </c>
      <c r="L64" s="39">
        <f>[2]Emissions!L2058</f>
        <v>47.839889807038873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28906.790028620599</v>
      </c>
      <c r="G65" s="39">
        <f>[2]Emissions!G2344</f>
        <v>28906.790028620591</v>
      </c>
      <c r="H65" s="39">
        <f>[2]Emissions!H2344</f>
        <v>28906.790028620599</v>
      </c>
      <c r="I65" s="39">
        <f>[2]Emissions!I2344</f>
        <v>28906.790028620599</v>
      </c>
      <c r="J65" s="39">
        <f>[2]Emissions!J2344</f>
        <v>111153.4028866554</v>
      </c>
      <c r="K65" s="39">
        <f>[2]Emissions!K2344</f>
        <v>111153.4028866555</v>
      </c>
      <c r="L65" s="39">
        <f>[2]Emissions!L2344</f>
        <v>87322.6975882017</v>
      </c>
      <c r="M65" s="39">
        <f>[2]Emissions!M2344</f>
        <v>55576.701443327918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</v>
      </c>
      <c r="H67" s="39">
        <f>[2]Emissions!H2270</f>
        <v>0</v>
      </c>
      <c r="I67" s="39">
        <f>[2]Emissions!I2270</f>
        <v>7.4234108101435714</v>
      </c>
      <c r="J67" s="39">
        <f>[2]Emissions!J2270</f>
        <v>44.188120893259573</v>
      </c>
      <c r="K67" s="39">
        <f>[2]Emissions!K2270</f>
        <v>248.11852830723171</v>
      </c>
      <c r="L67" s="39">
        <f>[2]Emissions!L2270</f>
        <v>240.69511749708809</v>
      </c>
      <c r="M67" s="39">
        <f>[2]Emissions!M2270</f>
        <v>463.62234385524698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72984.96357888075</v>
      </c>
      <c r="F71" s="39">
        <f>[2]Emissions!F2280</f>
        <v>82818.299533351179</v>
      </c>
      <c r="G71" s="39">
        <f>[2]Emissions!G2280</f>
        <v>135622.79171484831</v>
      </c>
      <c r="H71" s="39">
        <f>[2]Emissions!H2280</f>
        <v>145759.08749075831</v>
      </c>
      <c r="I71" s="39">
        <f>[2]Emissions!I2280</f>
        <v>136586.26109734131</v>
      </c>
      <c r="J71" s="39">
        <f>[2]Emissions!J2280</f>
        <v>133382.45925421419</v>
      </c>
      <c r="K71" s="39">
        <f>[2]Emissions!K2280</f>
        <v>94366.184961850668</v>
      </c>
      <c r="L71" s="39">
        <f>[2]Emissions!L2280</f>
        <v>84229.889185940643</v>
      </c>
      <c r="M71" s="39">
        <f>[2]Emissions!M2280</f>
        <v>17102.984944805288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15.62101207784254</v>
      </c>
      <c r="H72" s="39">
        <f>[2]Emissions!H2172</f>
        <v>16.711566329572641</v>
      </c>
      <c r="I72" s="39">
        <f>[2]Emissions!I2172</f>
        <v>15.76734659624114</v>
      </c>
      <c r="J72" s="39">
        <f>[2]Emissions!J2172</f>
        <v>15.68478996905502</v>
      </c>
      <c r="K72" s="39">
        <f>[2]Emissions!K2172</f>
        <v>15.238267877584409</v>
      </c>
      <c r="L72" s="39">
        <f>[2]Emissions!L2172</f>
        <v>14.14771362585431</v>
      </c>
      <c r="M72" s="39">
        <f>[2]Emissions!M2172</f>
        <v>8.0733827647532124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46746.362575862193</v>
      </c>
      <c r="J78" s="39">
        <f>[2]Emissions!J2226</f>
        <v>45258.878693930943</v>
      </c>
      <c r="K78" s="39">
        <f>[2]Emissions!K2226</f>
        <v>44514.008252633619</v>
      </c>
      <c r="L78" s="39">
        <f>[2]Emissions!L2226</f>
        <v>47087.934928394483</v>
      </c>
      <c r="M78" s="39">
        <f>[2]Emissions!M2226</f>
        <v>46696.712946947293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0</v>
      </c>
      <c r="J80" s="39">
        <f>[2]Emissions!J2212</f>
        <v>0</v>
      </c>
      <c r="K80" s="39">
        <f>[2]Emissions!K2212</f>
        <v>0</v>
      </c>
      <c r="L80" s="39">
        <f>[2]Emissions!L2212</f>
        <v>0</v>
      </c>
      <c r="M80" s="39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5466.0540888461546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1.291556817369774</v>
      </c>
      <c r="F83" s="39">
        <f>[2]Emissions!F2132</f>
        <v>5.3453234850162987</v>
      </c>
      <c r="G83" s="39">
        <f>[2]Emissions!G2132</f>
        <v>9.8368978308522372</v>
      </c>
      <c r="H83" s="39">
        <f>[2]Emissions!H2132</f>
        <v>11.084496905814531</v>
      </c>
      <c r="I83" s="39">
        <f>[2]Emissions!I2132</f>
        <v>7.0307302381680046</v>
      </c>
      <c r="J83" s="39">
        <f>[2]Emissions!J2132</f>
        <v>4.1016423097810879</v>
      </c>
      <c r="K83" s="39">
        <f>[2]Emissions!K2132</f>
        <v>1.5624864174490249</v>
      </c>
      <c r="L83" s="39">
        <f>[2]Emissions!L2132</f>
        <v>7.4842212922806137</v>
      </c>
      <c r="M83" s="39">
        <f>[2]Emissions!M2132</f>
        <v>13.598124710290669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0.57214273185536046</v>
      </c>
      <c r="G84" s="39">
        <f>[2]Emissions!G2125</f>
        <v>0.57214273185536035</v>
      </c>
      <c r="H84" s="39">
        <f>[2]Emissions!H2125</f>
        <v>0.57214273185536035</v>
      </c>
      <c r="I84" s="39">
        <f>[2]Emissions!I2125</f>
        <v>15.79090171322828</v>
      </c>
      <c r="J84" s="39">
        <f>[2]Emissions!J2125</f>
        <v>15.790901713228291</v>
      </c>
      <c r="K84" s="39">
        <f>[2]Emissions!K2125</f>
        <v>15.79090171322828</v>
      </c>
      <c r="L84" s="39">
        <f>[2]Emissions!L2125</f>
        <v>0</v>
      </c>
      <c r="M84" s="39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1586.227718282998</v>
      </c>
      <c r="J85" s="39">
        <f>[2]Emissions!J2118</f>
        <v>3622.507186507175</v>
      </c>
      <c r="K85" s="39">
        <f>[2]Emissions!K2118</f>
        <v>5156.1685581615066</v>
      </c>
      <c r="L85" s="39">
        <f>[2]Emissions!L2118</f>
        <v>3846.691497800914</v>
      </c>
      <c r="M85" s="39">
        <f>[2]Emissions!M2118</f>
        <v>905.20601478837239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247.28278155339811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0</v>
      </c>
      <c r="J87" s="39">
        <f>[2]Emissions!J615</f>
        <v>0</v>
      </c>
      <c r="K87" s="39">
        <f>[2]Emissions!K615</f>
        <v>0</v>
      </c>
      <c r="L87" s="39">
        <f>[2]Emissions!L615</f>
        <v>0</v>
      </c>
      <c r="M87" s="39">
        <f>[2]Emissions!M615</f>
        <v>0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1917.8887200000011</v>
      </c>
      <c r="F92" s="40">
        <f>[2]Emissions!F2091</f>
        <v>2271.442008</v>
      </c>
      <c r="G92" s="40">
        <f>[2]Emissions!G2091</f>
        <v>2271.442007999995</v>
      </c>
      <c r="H92" s="40">
        <f>[2]Emissions!H2091</f>
        <v>1433.82096</v>
      </c>
      <c r="I92" s="40">
        <f>[2]Emissions!I2091</f>
        <v>353.55328799999847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0</v>
      </c>
      <c r="H93" s="40">
        <f>[2]Emissions!H2269</f>
        <v>0</v>
      </c>
      <c r="I93" s="40">
        <f>[2]Emissions!I2269</f>
        <v>181.88296783554361</v>
      </c>
      <c r="J93" s="40">
        <f>[2]Emissions!J2269</f>
        <v>1082.6649335046579</v>
      </c>
      <c r="K93" s="40">
        <f>[2]Emissions!K2269</f>
        <v>6079.2182269963641</v>
      </c>
      <c r="L93" s="40">
        <f>[2]Emissions!L2269</f>
        <v>5897.33525916082</v>
      </c>
      <c r="M93" s="40">
        <f>[2]Emissions!M2269</f>
        <v>11359.33467942244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3.3918757488061919</v>
      </c>
      <c r="G97" s="40">
        <f>[2]Emissions!G2279</f>
        <v>5.5545170668197246</v>
      </c>
      <c r="H97" s="40">
        <f>[2]Emissions!H2279</f>
        <v>5.9696554603723548</v>
      </c>
      <c r="I97" s="40">
        <f>[2]Emissions!I2279</f>
        <v>5.5939765637136354</v>
      </c>
      <c r="J97" s="40">
        <f>[2]Emissions!J2279</f>
        <v>5.462762836350068</v>
      </c>
      <c r="K97" s="40">
        <f>[2]Emissions!K2279</f>
        <v>3.8648266878573652</v>
      </c>
      <c r="L97" s="40">
        <f>[2]Emissions!L2279</f>
        <v>3.4496882943047349</v>
      </c>
      <c r="M97" s="40">
        <f>[2]Emissions!M2279</f>
        <v>0.70046354722752036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4222.7494369700589</v>
      </c>
      <c r="F99" s="40">
        <f>[2]Emissions!F2144</f>
        <v>6855.8234216221299</v>
      </c>
      <c r="G99" s="40">
        <f>[2]Emissions!G2144</f>
        <v>9131.2099691221283</v>
      </c>
      <c r="H99" s="40">
        <f>[2]Emissions!H2144</f>
        <v>7538.6278495005072</v>
      </c>
      <c r="I99" s="40">
        <f>[2]Emissions!I2144</f>
        <v>13703.060562349379</v>
      </c>
      <c r="J99" s="40">
        <f>[2]Emissions!J2144</f>
        <v>18478.09158025957</v>
      </c>
      <c r="K99" s="40">
        <f>[2]Emissions!K2144</f>
        <v>18532.977758720579</v>
      </c>
      <c r="L99" s="40">
        <f>[2]Emissions!L2144</f>
        <v>18526.337684716531</v>
      </c>
      <c r="M99" s="40">
        <f>[2]Emissions!M2144</f>
        <v>18507.675295292149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4.6604368932038849</v>
      </c>
      <c r="F100" s="40">
        <f>[2]Emissions!F2096</f>
        <v>2.3302184466019411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</v>
      </c>
      <c r="J101" s="40">
        <f>[2]Emissions!J614</f>
        <v>0</v>
      </c>
      <c r="K101" s="40">
        <f>[2]Emissions!K614</f>
        <v>0</v>
      </c>
      <c r="L101" s="40">
        <f>[2]Emissions!L614</f>
        <v>0</v>
      </c>
      <c r="M101" s="40">
        <f>[2]Emissions!M614</f>
        <v>0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1202.0171344148939</v>
      </c>
      <c r="H104" s="40">
        <f>[2]Emissions!H2304</f>
        <v>1202.0171344148939</v>
      </c>
      <c r="I104" s="40">
        <f>[2]Emissions!I2304</f>
        <v>1202.0171344148939</v>
      </c>
      <c r="J104" s="40">
        <f>[2]Emissions!J2304</f>
        <v>0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0</v>
      </c>
      <c r="J107" s="40">
        <f>[2]Emissions!J2157</f>
        <v>0</v>
      </c>
      <c r="K107" s="40">
        <f>[2]Emissions!K2157</f>
        <v>0</v>
      </c>
      <c r="L107" s="40">
        <f>[2]Emissions!L2157</f>
        <v>1461.4820825807949</v>
      </c>
      <c r="M107" s="40">
        <f>[2]Emissions!M2157</f>
        <v>1461.4820825807849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2.7509125000000001</v>
      </c>
      <c r="I109" s="40">
        <f>[2]Emissions!I2204</f>
        <v>2.7509125000000001</v>
      </c>
      <c r="J109" s="40">
        <f>[2]Emissions!J2204</f>
        <v>2.7509125000000001</v>
      </c>
      <c r="K109" s="40">
        <f>[2]Emissions!K2204</f>
        <v>2.7509125000000001</v>
      </c>
      <c r="L109" s="40">
        <f>[2]Emissions!L2204</f>
        <v>0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3173.3243635358158</v>
      </c>
      <c r="G110" s="40">
        <f>[2]Emissions!G2197</f>
        <v>3226.1174055709162</v>
      </c>
      <c r="H110" s="40">
        <f>[2]Emissions!H2197</f>
        <v>3226.1174055709162</v>
      </c>
      <c r="I110" s="40">
        <f>[2]Emissions!I2197</f>
        <v>3226.1174055709162</v>
      </c>
      <c r="J110" s="40">
        <f>[2]Emissions!J2197</f>
        <v>52.793042035100399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681.38132185430447</v>
      </c>
      <c r="F111" s="40">
        <f>[2]Emissions!F2110</f>
        <v>340.69066092715229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591.54860493989077</v>
      </c>
      <c r="F112" s="40">
        <f>[2]Emissions!F2076</f>
        <v>295.77430246994538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0</v>
      </c>
      <c r="J115" s="40">
        <f>[2]Emissions!J2316</f>
        <v>0</v>
      </c>
      <c r="K115" s="40">
        <f>[2]Emissions!K2316</f>
        <v>0</v>
      </c>
      <c r="L115" s="40">
        <f>[2]Emissions!L2316</f>
        <v>0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0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1349.0138189381701</v>
      </c>
      <c r="F122" s="40">
        <f>[2]Emissions!F2361</f>
        <v>1970.3458277444929</v>
      </c>
      <c r="G122" s="40">
        <f>[2]Emissions!G2361</f>
        <v>1759.9557281338041</v>
      </c>
      <c r="H122" s="40">
        <f>[2]Emissions!H2361</f>
        <v>0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203.43222895015549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547.35327706057615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41190.90520602405</v>
      </c>
      <c r="F135" s="40">
        <f>[2]Emissions!F2366</f>
        <v>40673.578717595628</v>
      </c>
      <c r="G135" s="40">
        <f>[2]Emissions!G2366</f>
        <v>38643.953575904881</v>
      </c>
      <c r="H135" s="40">
        <f>[2]Emissions!H2366</f>
        <v>40329.00525412165</v>
      </c>
      <c r="I135" s="40">
        <f>[2]Emissions!I2366</f>
        <v>38598.320999373711</v>
      </c>
      <c r="J135" s="40">
        <f>[2]Emissions!J2366</f>
        <v>35734.732128766736</v>
      </c>
      <c r="K135" s="40">
        <f>[2]Emissions!K2366</f>
        <v>33361.499430108634</v>
      </c>
      <c r="L135" s="40">
        <f>[2]Emissions!L2366</f>
        <v>33361.499430108634</v>
      </c>
      <c r="M135" s="40">
        <f>[2]Emissions!M2366</f>
        <v>29078.882396052009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0</v>
      </c>
      <c r="K140" s="40">
        <f>[2]Emissions!K2355</f>
        <v>0</v>
      </c>
      <c r="L140" s="40">
        <f>[2]Emissions!L2355</f>
        <v>0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9.3237176470588282E-2</v>
      </c>
      <c r="F145" s="40">
        <f>[2]Emissions!F2086</f>
        <v>0.11042498823529411</v>
      </c>
      <c r="G145" s="40">
        <f>[2]Emissions!G2086</f>
        <v>0.1104249882352939</v>
      </c>
      <c r="H145" s="40">
        <f>[2]Emissions!H2086</f>
        <v>6.9704470588235298E-2</v>
      </c>
      <c r="I145" s="40">
        <f>[2]Emissions!I2086</f>
        <v>1.718781176470582E-2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1256.322403846151</v>
      </c>
      <c r="F155" s="40">
        <f>[2]Emissions!F2071</f>
        <v>1840.62831687626</v>
      </c>
      <c r="G155" s="40">
        <f>[2]Emissions!G2071</f>
        <v>2337.2901467357392</v>
      </c>
      <c r="H155" s="40">
        <f>[2]Emissions!H2071</f>
        <v>2485.5913508782442</v>
      </c>
      <c r="I155" s="40">
        <f>[2]Emissions!I2071</f>
        <v>2249.6341089841171</v>
      </c>
      <c r="J155" s="40">
        <f>[2]Emissions!J2071</f>
        <v>1665.328195953964</v>
      </c>
      <c r="K155" s="40">
        <f>[2]Emissions!K2071</f>
        <v>1168.666366094476</v>
      </c>
      <c r="L155" s="40">
        <f>[2]Emissions!L2071</f>
        <v>1020.365161951994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6.595285215366703E-2</v>
      </c>
      <c r="I159" s="40">
        <f>[2]Emissions!I2164</f>
        <v>0.39117937627955518</v>
      </c>
      <c r="J159" s="40">
        <f>[2]Emissions!J2164</f>
        <v>2.3030891611135629</v>
      </c>
      <c r="K159" s="40">
        <f>[2]Emissions!K2164</f>
        <v>13.491973567500301</v>
      </c>
      <c r="L159" s="40">
        <f>[2]Emissions!L2164</f>
        <v>13.76359159468347</v>
      </c>
      <c r="M159" s="40">
        <f>[2]Emissions!M2164</f>
        <v>162.2550184350487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1914.5267949158581</v>
      </c>
      <c r="J163" s="40">
        <f>[2]Emissions!J2225</f>
        <v>1853.605953335056</v>
      </c>
      <c r="K163" s="40">
        <f>[2]Emissions!K2225</f>
        <v>1823.099314101036</v>
      </c>
      <c r="L163" s="40">
        <f>[2]Emissions!L2225</f>
        <v>1928.5161062823679</v>
      </c>
      <c r="M163" s="40">
        <f>[2]Emissions!M2225</f>
        <v>1912.4933630149069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0</v>
      </c>
      <c r="J165" s="40">
        <f>[2]Emissions!J2211</f>
        <v>0</v>
      </c>
      <c r="K165" s="40">
        <f>[2]Emissions!K2211</f>
        <v>0</v>
      </c>
      <c r="L165" s="40">
        <f>[2]Emissions!L2211</f>
        <v>0</v>
      </c>
      <c r="M165" s="40">
        <f>[2]Emissions!M2211</f>
        <v>0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2467.0986079721401</v>
      </c>
      <c r="G166" s="40">
        <f>[2]Emissions!G2178</f>
        <v>3124.2024155685081</v>
      </c>
      <c r="H166" s="40">
        <f>[2]Emissions!H2178</f>
        <v>3342.3132659145281</v>
      </c>
      <c r="I166" s="40">
        <f>[2]Emissions!I2178</f>
        <v>3153.4693192482268</v>
      </c>
      <c r="J166" s="40">
        <f>[2]Emissions!J2178</f>
        <v>3136.9579938110051</v>
      </c>
      <c r="K166" s="40">
        <f>[2]Emissions!K2178</f>
        <v>3047.653575516882</v>
      </c>
      <c r="L166" s="40">
        <f>[2]Emissions!L2178</f>
        <v>2829.542725170862</v>
      </c>
      <c r="M166" s="40">
        <f>[2]Emissions!M2178</f>
        <v>1614.676552950642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66.959771051472345</v>
      </c>
      <c r="G169" s="40">
        <f>[2]Emissions!G2124</f>
        <v>66.959771051472345</v>
      </c>
      <c r="H169" s="40">
        <f>[2]Emissions!H2124</f>
        <v>66.95977105147233</v>
      </c>
      <c r="I169" s="40">
        <f>[2]Emissions!I2124</f>
        <v>1848.06186383815</v>
      </c>
      <c r="J169" s="40">
        <f>[2]Emissions!J2124</f>
        <v>1848.06186383815</v>
      </c>
      <c r="K169" s="40">
        <f>[2]Emissions!K2124</f>
        <v>1848.0618638381511</v>
      </c>
      <c r="L169" s="40">
        <f>[2]Emissions!L2124</f>
        <v>0</v>
      </c>
      <c r="M169" s="40">
        <f>[2]Emissions!M2124</f>
        <v>0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6501.2235054308767</v>
      </c>
      <c r="I170" s="40">
        <f>[2]Emissions!I2117</f>
        <v>37262.498324244109</v>
      </c>
      <c r="J170" s="40">
        <f>[2]Emissions!J2117</f>
        <v>85097.282320156461</v>
      </c>
      <c r="K170" s="40">
        <f>[2]Emissions!K2117</f>
        <v>121124.9305780541</v>
      </c>
      <c r="L170" s="40">
        <f>[2]Emissions!L2117</f>
        <v>90363.655759240704</v>
      </c>
      <c r="M170" s="40">
        <f>[2]Emissions!M2117</f>
        <v>21264.435881664271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28698.711225464031</v>
      </c>
      <c r="G171" s="40">
        <f>[2]Emissions!G2343</f>
        <v>28698.711225464031</v>
      </c>
      <c r="H171" s="40">
        <f>[2]Emissions!H2343</f>
        <v>28698.711225464031</v>
      </c>
      <c r="I171" s="40">
        <f>[2]Emissions!I2343</f>
        <v>28698.711225464031</v>
      </c>
      <c r="J171" s="40">
        <f>[2]Emissions!J2343</f>
        <v>110353.2909746605</v>
      </c>
      <c r="K171" s="40">
        <f>[2]Emissions!K2343</f>
        <v>110353.2909746605</v>
      </c>
      <c r="L171" s="40">
        <f>[2]Emissions!L2343</f>
        <v>86694.12546433165</v>
      </c>
      <c r="M171" s="40">
        <f>[2]Emissions!M2343</f>
        <v>55176.645487330468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1.6367499630493629</v>
      </c>
      <c r="H173" s="40">
        <f>[2]Emissions!H2057</f>
        <v>60.445608586029337</v>
      </c>
      <c r="I173" s="40">
        <f>[2]Emissions!I2057</f>
        <v>360.16046783755672</v>
      </c>
      <c r="J173" s="40">
        <f>[2]Emissions!J2057</f>
        <v>1532.2983653038359</v>
      </c>
      <c r="K173" s="40">
        <f>[2]Emissions!K2057</f>
        <v>1473.4895066808569</v>
      </c>
      <c r="L173" s="40">
        <f>[2]Emissions!L2057</f>
        <v>1172.137897466208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597.82905320584905</v>
      </c>
      <c r="F176" s="39">
        <f>[2]Emissions!F2284</f>
        <v>678.37514976123828</v>
      </c>
      <c r="G176" s="39">
        <f>[2]Emissions!G2284</f>
        <v>1110.903413363945</v>
      </c>
      <c r="H176" s="39">
        <f>[2]Emissions!H2284</f>
        <v>1193.9310920744711</v>
      </c>
      <c r="I176" s="39">
        <f>[2]Emissions!I2284</f>
        <v>1118.795312742727</v>
      </c>
      <c r="J176" s="39">
        <f>[2]Emissions!J2284</f>
        <v>1092.552567270013</v>
      </c>
      <c r="K176" s="39">
        <f>[2]Emissions!K2284</f>
        <v>772.9653375714729</v>
      </c>
      <c r="L176" s="39">
        <f>[2]Emissions!L2284</f>
        <v>689.93765886094707</v>
      </c>
      <c r="M176" s="39">
        <f>[2]Emissions!M2284</f>
        <v>140.09270944550411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381413.0449006554</v>
      </c>
      <c r="H180" s="39">
        <f>[2]Emissions!H2177</f>
        <v>408040.74454706541</v>
      </c>
      <c r="I180" s="39">
        <f>[2]Emissions!I2177</f>
        <v>384986.04605822108</v>
      </c>
      <c r="J180" s="39">
        <f>[2]Emissions!J2177</f>
        <v>382970.28841109353</v>
      </c>
      <c r="K180" s="39">
        <f>[2]Emissions!K2177</f>
        <v>372067.70734435268</v>
      </c>
      <c r="L180" s="39">
        <f>[2]Emissions!L2177</f>
        <v>345440.00769794278</v>
      </c>
      <c r="M180" s="39">
        <f>[2]Emissions!M2177</f>
        <v>197125.09583939091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46908.331542712069</v>
      </c>
      <c r="J184" s="39">
        <f>[2]Emissions!J2224</f>
        <v>45415.693757583082</v>
      </c>
      <c r="K184" s="39">
        <f>[2]Emissions!K2224</f>
        <v>44668.242454606559</v>
      </c>
      <c r="L184" s="39">
        <f>[2]Emissions!L2224</f>
        <v>47251.087390985958</v>
      </c>
      <c r="M184" s="39">
        <f>[2]Emissions!M2224</f>
        <v>46858.509885458363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258.31136347395483</v>
      </c>
      <c r="F186" s="39">
        <f>[2]Emissions!F2137</f>
        <v>1037.165030034158</v>
      </c>
      <c r="G186" s="39">
        <f>[2]Emissions!G2137</f>
        <v>1864.7902233782861</v>
      </c>
      <c r="H186" s="39">
        <f>[2]Emissions!H2137</f>
        <v>2059.9402860896112</v>
      </c>
      <c r="I186" s="39">
        <f>[2]Emissions!I2137</f>
        <v>1281.0866195294079</v>
      </c>
      <c r="J186" s="39">
        <f>[2]Emissions!J2137</f>
        <v>714.77005894039723</v>
      </c>
      <c r="K186" s="39">
        <f>[2]Emissions!K2137</f>
        <v>261.3086327551182</v>
      </c>
      <c r="L186" s="39">
        <f>[2]Emissions!L2137</f>
        <v>1184.4507704744969</v>
      </c>
      <c r="M186" s="39">
        <f>[2]Emissions!M2137</f>
        <v>2076.2605723971819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2.860713659276803</v>
      </c>
      <c r="G188" s="39">
        <f>[2]Emissions!G2123</f>
        <v>2.8607136592768021</v>
      </c>
      <c r="H188" s="39">
        <f>[2]Emissions!H2123</f>
        <v>2.8607136592768021</v>
      </c>
      <c r="I188" s="39">
        <f>[2]Emissions!I2123</f>
        <v>78.954508566141456</v>
      </c>
      <c r="J188" s="39">
        <f>[2]Emissions!J2123</f>
        <v>78.954508566141442</v>
      </c>
      <c r="K188" s="39">
        <f>[2]Emissions!K2123</f>
        <v>78.954508566141442</v>
      </c>
      <c r="L188" s="39">
        <f>[2]Emissions!L2123</f>
        <v>0</v>
      </c>
      <c r="M188" s="39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6477.8103997706412</v>
      </c>
      <c r="I189" s="39">
        <f>[2]Emissions!I2116</f>
        <v>37128.303459277362</v>
      </c>
      <c r="J189" s="39">
        <f>[2]Emissions!J2116</f>
        <v>84790.818212177954</v>
      </c>
      <c r="K189" s="39">
        <f>[2]Emissions!K2116</f>
        <v>120688.71871803371</v>
      </c>
      <c r="L189" s="39">
        <f>[2]Emissions!L2116</f>
        <v>90038.225658526731</v>
      </c>
      <c r="M189" s="39">
        <f>[2]Emissions!M2116</f>
        <v>21187.855452813172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3.0445156088350309</v>
      </c>
      <c r="G191" s="39">
        <f>[2]Emissions!G2342</f>
        <v>3.0445156088350318</v>
      </c>
      <c r="H191" s="39">
        <f>[2]Emissions!H2342</f>
        <v>3.0445156088350309</v>
      </c>
      <c r="I191" s="39">
        <f>[2]Emissions!I2342</f>
        <v>3.0445156088350309</v>
      </c>
      <c r="J191" s="39">
        <f>[2]Emissions!J2342</f>
        <v>11.706878201574559</v>
      </c>
      <c r="K191" s="39">
        <f>[2]Emissions!K2342</f>
        <v>11.706878201574559</v>
      </c>
      <c r="L191" s="39">
        <f>[2]Emissions!L2342</f>
        <v>9.1969850526342807</v>
      </c>
      <c r="M191" s="39">
        <f>[2]Emissions!M2342</f>
        <v>5.853439100787301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8.0517440337601851</v>
      </c>
      <c r="I194" s="39">
        <f>[2]Emissions!I2163</f>
        <v>47.756482187462368</v>
      </c>
      <c r="J194" s="39">
        <f>[2]Emissions!J2163</f>
        <v>281.16880175261417</v>
      </c>
      <c r="K194" s="39">
        <f>[2]Emissions!K2163</f>
        <v>1647.1451063656621</v>
      </c>
      <c r="L194" s="39">
        <f>[2]Emissions!L2163</f>
        <v>1680.305140517607</v>
      </c>
      <c r="M194" s="39">
        <f>[2]Emissions!M2163</f>
        <v>19808.633500612199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53.145883216783197</v>
      </c>
      <c r="F200" s="39">
        <f>[2]Emissions!F2143</f>
        <v>26.572941608391599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247.53817349514571</v>
      </c>
      <c r="F203" s="39">
        <f>[2]Emissions!F2095</f>
        <v>123.7690867475728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0</v>
      </c>
      <c r="J204" s="39">
        <f>[2]Emissions!J613</f>
        <v>0</v>
      </c>
      <c r="K204" s="39">
        <f>[2]Emissions!K613</f>
        <v>0</v>
      </c>
      <c r="L204" s="39">
        <f>[2]Emissions!L613</f>
        <v>0</v>
      </c>
      <c r="M204" s="39">
        <f>[2]Emissions!M613</f>
        <v>0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0</v>
      </c>
      <c r="H206" s="39">
        <f>[2]Emissions!H2268</f>
        <v>0</v>
      </c>
      <c r="I206" s="39">
        <f>[2]Emissions!I2268</f>
        <v>181.25494728100551</v>
      </c>
      <c r="J206" s="39">
        <f>[2]Emissions!J2268</f>
        <v>1078.9266184770879</v>
      </c>
      <c r="K206" s="39">
        <f>[2]Emissions!K2268</f>
        <v>6058.227399501573</v>
      </c>
      <c r="L206" s="39">
        <f>[2]Emissions!L2268</f>
        <v>5876.9724522205679</v>
      </c>
      <c r="M206" s="39">
        <f>[2]Emissions!M2268</f>
        <v>11320.112229132281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93.237176470588281</v>
      </c>
      <c r="F207" s="39">
        <f>[2]Emissions!F2090</f>
        <v>110.42498823529409</v>
      </c>
      <c r="G207" s="39">
        <f>[2]Emissions!G2090</f>
        <v>110.4249882352939</v>
      </c>
      <c r="H207" s="39">
        <f>[2]Emissions!H2090</f>
        <v>69.704470588235296</v>
      </c>
      <c r="I207" s="39">
        <f>[2]Emissions!I2090</f>
        <v>17.18781176470582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0</v>
      </c>
      <c r="J209" s="39">
        <f>[2]Emissions!J2156</f>
        <v>0</v>
      </c>
      <c r="K209" s="39">
        <f>[2]Emissions!K2156</f>
        <v>0</v>
      </c>
      <c r="L209" s="39">
        <f>[2]Emissions!L2156</f>
        <v>27.543951801371929</v>
      </c>
      <c r="M209" s="39">
        <f>[2]Emissions!M2156</f>
        <v>27.54395180137173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5.8435446495619527E-2</v>
      </c>
      <c r="H213" s="39">
        <f>[2]Emissions!H2303</f>
        <v>5.8435446495619527E-2</v>
      </c>
      <c r="I213" s="39">
        <f>[2]Emissions!I2303</f>
        <v>5.8435446495619527E-2</v>
      </c>
      <c r="J213" s="39">
        <f>[2]Emissions!J2303</f>
        <v>0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1459.6341725</v>
      </c>
      <c r="I215" s="39">
        <f>[2]Emissions!I2203</f>
        <v>1459.6341725</v>
      </c>
      <c r="J215" s="39">
        <f>[2]Emissions!J2203</f>
        <v>1459.6341725</v>
      </c>
      <c r="K215" s="39">
        <f>[2]Emissions!K2203</f>
        <v>1459.6341725</v>
      </c>
      <c r="L215" s="39">
        <f>[2]Emissions!L2203</f>
        <v>0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156.8360430515759</v>
      </c>
      <c r="H216" s="39">
        <f>[2]Emissions!H2196</f>
        <v>156.8360430515759</v>
      </c>
      <c r="I216" s="39">
        <f>[2]Emissions!I2196</f>
        <v>156.8360430515759</v>
      </c>
      <c r="J216" s="39">
        <f>[2]Emissions!J2196</f>
        <v>2.5665066618911232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83185.30304304637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589.41823825136623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0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71652.599190137116</v>
      </c>
      <c r="F228" s="39">
        <f>[2]Emissions!F2360</f>
        <v>104654.5245714832</v>
      </c>
      <c r="G228" s="39">
        <f>[2]Emissions!G2360</f>
        <v>93479.696508681373</v>
      </c>
      <c r="H228" s="39">
        <f>[2]Emissions!H2360</f>
        <v>0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10805.26215424172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0</v>
      </c>
      <c r="J237" s="39">
        <f>[2]Emissions!J2315</f>
        <v>0</v>
      </c>
      <c r="K237" s="39">
        <f>[2]Emissions!K2315</f>
        <v>0</v>
      </c>
      <c r="L237" s="39">
        <f>[2]Emissions!L2315</f>
        <v>0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0.25126448076923008</v>
      </c>
      <c r="F239" s="39">
        <f>[2]Emissions!F2070</f>
        <v>0.36812566337525188</v>
      </c>
      <c r="G239" s="39">
        <f>[2]Emissions!G2070</f>
        <v>0.46745802934714781</v>
      </c>
      <c r="H239" s="39">
        <f>[2]Emissions!H2070</f>
        <v>0.4978352666238956</v>
      </c>
      <c r="I239" s="39">
        <f>[2]Emissions!I2070</f>
        <v>0.46075461560313868</v>
      </c>
      <c r="J239" s="39">
        <f>[2]Emissions!J2070</f>
        <v>0.34389343299710801</v>
      </c>
      <c r="K239" s="39">
        <f>[2]Emissions!K2070</f>
        <v>0.2445610670252103</v>
      </c>
      <c r="L239" s="39">
        <f>[2]Emissions!L2070</f>
        <v>0.21418382974846689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13410.84860213506</v>
      </c>
      <c r="F240" s="39">
        <f>[2]Emissions!F2063</f>
        <v>6705.4243010675273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41190.90520602405</v>
      </c>
      <c r="F241" s="39">
        <f>[2]Emissions!F2365</f>
        <v>40673.578717595628</v>
      </c>
      <c r="G241" s="39">
        <f>[2]Emissions!G2365</f>
        <v>38643.953575904881</v>
      </c>
      <c r="H241" s="39">
        <f>[2]Emissions!H2365</f>
        <v>40329.00525412165</v>
      </c>
      <c r="I241" s="39">
        <f>[2]Emissions!I2365</f>
        <v>38598.320999373711</v>
      </c>
      <c r="J241" s="39">
        <f>[2]Emissions!J2365</f>
        <v>35734.732128766736</v>
      </c>
      <c r="K241" s="39">
        <f>[2]Emissions!K2365</f>
        <v>33361.499430108634</v>
      </c>
      <c r="L241" s="39">
        <f>[2]Emissions!L2365</f>
        <v>33361.499430108634</v>
      </c>
      <c r="M241" s="39">
        <f>[2]Emissions!M2365</f>
        <v>29078.882396052009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0</v>
      </c>
      <c r="J244" s="39">
        <f>[2]Emissions!J2332</f>
        <v>0</v>
      </c>
      <c r="K244" s="39">
        <f>[2]Emissions!K2332</f>
        <v>0</v>
      </c>
      <c r="L244" s="39">
        <f>[2]Emissions!L2332</f>
        <v>0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0</v>
      </c>
      <c r="K246" s="39">
        <f>[2]Emissions!K2354</f>
        <v>0</v>
      </c>
      <c r="L246" s="39">
        <f>[2]Emissions!L2354</f>
        <v>0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1.6310984574044589</v>
      </c>
      <c r="G257" s="39">
        <f>[2]Emissions!G2056</f>
        <v>1.6310984574044589</v>
      </c>
      <c r="H257" s="39">
        <f>[2]Emissions!H2056</f>
        <v>60.23689698936176</v>
      </c>
      <c r="I257" s="39">
        <f>[2]Emissions!I2056</f>
        <v>358.91687598601749</v>
      </c>
      <c r="J257" s="39">
        <f>[2]Emissions!J2056</f>
        <v>1527.007518774622</v>
      </c>
      <c r="K257" s="39">
        <f>[2]Emissions!K2056</f>
        <v>1468.4017202426639</v>
      </c>
      <c r="L257" s="39">
        <f>[2]Emissions!L2056</f>
        <v>1168.090642788532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15621.012077842541</v>
      </c>
      <c r="H262" s="39">
        <f>[2]Emissions!H2176</f>
        <v>16711.566329572641</v>
      </c>
      <c r="I262" s="39">
        <f>[2]Emissions!I2176</f>
        <v>15767.346596241139</v>
      </c>
      <c r="J262" s="39">
        <f>[2]Emissions!J2176</f>
        <v>15684.789969055029</v>
      </c>
      <c r="K262" s="39">
        <f>[2]Emissions!K2176</f>
        <v>15238.267877584411</v>
      </c>
      <c r="L262" s="39">
        <f>[2]Emissions!L2176</f>
        <v>14147.713625854311</v>
      </c>
      <c r="M262" s="39">
        <f>[2]Emissions!M2176</f>
        <v>8073.3827647532135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46746.362575862193</v>
      </c>
      <c r="J266" s="39">
        <f>[2]Emissions!J2223</f>
        <v>45258.878693930943</v>
      </c>
      <c r="K266" s="39">
        <f>[2]Emissions!K2223</f>
        <v>44514.008252633619</v>
      </c>
      <c r="L266" s="39">
        <f>[2]Emissions!L2223</f>
        <v>47087.934928394483</v>
      </c>
      <c r="M266" s="39">
        <f>[2]Emissions!M2223</f>
        <v>46696.712946947293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30231.03990523519</v>
      </c>
      <c r="F268" s="39">
        <f>[2]Emissions!F2136</f>
        <v>121382.8806816643</v>
      </c>
      <c r="G268" s="39">
        <f>[2]Emissions!G2136</f>
        <v>218242.6158093721</v>
      </c>
      <c r="H268" s="39">
        <f>[2]Emissions!H2136</f>
        <v>241081.6781486875</v>
      </c>
      <c r="I268" s="39">
        <f>[2]Emissions!I2136</f>
        <v>149929.83737225851</v>
      </c>
      <c r="J268" s="39">
        <f>[2]Emissions!J2136</f>
        <v>83651.922564657827</v>
      </c>
      <c r="K268" s="39">
        <f>[2]Emissions!K2136</f>
        <v>30581.820320107341</v>
      </c>
      <c r="L268" s="39">
        <f>[2]Emissions!L2136</f>
        <v>138620.22183786539</v>
      </c>
      <c r="M268" s="39">
        <f>[2]Emissions!M2136</f>
        <v>242991.69565621691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4605.8974755747131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67.201787427047179</v>
      </c>
      <c r="G270" s="39">
        <f>[2]Emissions!G2122</f>
        <v>67.201787427047165</v>
      </c>
      <c r="H270" s="39">
        <f>[2]Emissions!H2122</f>
        <v>67.201787427047179</v>
      </c>
      <c r="I270" s="39">
        <f>[2]Emissions!I2122</f>
        <v>1854.741415262846</v>
      </c>
      <c r="J270" s="39">
        <f>[2]Emissions!J2122</f>
        <v>1854.741415262846</v>
      </c>
      <c r="K270" s="39">
        <f>[2]Emissions!K2122</f>
        <v>1854.741415262846</v>
      </c>
      <c r="L270" s="39">
        <f>[2]Emissions!L2122</f>
        <v>0</v>
      </c>
      <c r="M270" s="39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167.53671563560249</v>
      </c>
      <c r="F271" s="39">
        <f>[2]Emissions!F2115</f>
        <v>422.8637990868034</v>
      </c>
      <c r="G271" s="39">
        <f>[2]Emissions!G2115</f>
        <v>559.64188106601728</v>
      </c>
      <c r="H271" s="39">
        <f>[2]Emissions!H2115</f>
        <v>438.48388574510261</v>
      </c>
      <c r="I271" s="39">
        <f>[2]Emissions!I2115</f>
        <v>557.2448044720519</v>
      </c>
      <c r="J271" s="39">
        <f>[2]Emissions!J2115</f>
        <v>420.4667224928387</v>
      </c>
      <c r="K271" s="39">
        <f>[2]Emissions!K2115</f>
        <v>369.7524895296566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0.32976426076833532</v>
      </c>
      <c r="I273" s="39">
        <f>[2]Emissions!I2162</f>
        <v>1.9558968813977771</v>
      </c>
      <c r="J273" s="39">
        <f>[2]Emissions!J2162</f>
        <v>11.51544580556782</v>
      </c>
      <c r="K273" s="39">
        <f>[2]Emissions!K2162</f>
        <v>67.45986783750152</v>
      </c>
      <c r="L273" s="39">
        <f>[2]Emissions!L2162</f>
        <v>68.81795797341735</v>
      </c>
      <c r="M273" s="39">
        <f>[2]Emissions!M2162</f>
        <v>811.27509217524357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0</v>
      </c>
      <c r="J276" s="39">
        <f>[2]Emissions!J2155</f>
        <v>0</v>
      </c>
      <c r="K276" s="39">
        <f>[2]Emissions!K2155</f>
        <v>0</v>
      </c>
      <c r="L276" s="39">
        <f>[2]Emissions!L2155</f>
        <v>1462.9914911395099</v>
      </c>
      <c r="M276" s="39">
        <f>[2]Emissions!M2155</f>
        <v>1462.991491139499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41.057359620515861</v>
      </c>
      <c r="F277" s="39">
        <f>[2]Emissions!F2148</f>
        <v>66.658467881595797</v>
      </c>
      <c r="G277" s="39">
        <f>[2]Emissions!G2148</f>
        <v>88.781817881595771</v>
      </c>
      <c r="H277" s="39">
        <f>[2]Emissions!H2148</f>
        <v>73.297305294122566</v>
      </c>
      <c r="I277" s="39">
        <f>[2]Emissions!I2148</f>
        <v>133.23345223480189</v>
      </c>
      <c r="J277" s="39">
        <f>[2]Emissions!J2148</f>
        <v>179.66058901564961</v>
      </c>
      <c r="K277" s="39">
        <f>[2]Emissions!K2148</f>
        <v>180.19424169879031</v>
      </c>
      <c r="L277" s="39">
        <f>[2]Emissions!L2148</f>
        <v>180.12968094036481</v>
      </c>
      <c r="M277" s="39">
        <f>[2]Emissions!M2148</f>
        <v>179.94822844231541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27.50912499999999</v>
      </c>
      <c r="I278" s="39">
        <f>[2]Emissions!I2202</f>
        <v>27.50912499999999</v>
      </c>
      <c r="J278" s="39">
        <f>[2]Emissions!J2202</f>
        <v>27.50912499999999</v>
      </c>
      <c r="K278" s="39">
        <f>[2]Emissions!K2202</f>
        <v>27.50912499999999</v>
      </c>
      <c r="L278" s="39">
        <f>[2]Emissions!L2202</f>
        <v>0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3.1367208610315181E-2</v>
      </c>
      <c r="H279" s="39">
        <f>[2]Emissions!H2195</f>
        <v>3.1367208610315181E-2</v>
      </c>
      <c r="I279" s="39">
        <f>[2]Emissions!I2195</f>
        <v>3.1367208610315181E-2</v>
      </c>
      <c r="J279" s="39">
        <f>[2]Emissions!J2195</f>
        <v>5.1330133237822463E-4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80.373227946742162</v>
      </c>
      <c r="G280" s="39">
        <f>[2]Emissions!G873</f>
        <v>77.278473411118796</v>
      </c>
      <c r="H280" s="39">
        <f>[2]Emissions!H873</f>
        <v>1318.8032849264689</v>
      </c>
      <c r="I280" s="39">
        <f>[2]Emissions!I873</f>
        <v>2133.6523772368118</v>
      </c>
      <c r="J280" s="39">
        <f>[2]Emissions!J873</f>
        <v>2133.6523772368091</v>
      </c>
      <c r="K280" s="39">
        <f>[2]Emissions!K873</f>
        <v>2133.6523772368091</v>
      </c>
      <c r="L280" s="39">
        <f>[2]Emissions!L873</f>
        <v>2056.5044904010761</v>
      </c>
      <c r="M280" s="39">
        <f>[2]Emissions!M873</f>
        <v>1435.542930438171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0</v>
      </c>
      <c r="L282" s="39">
        <f>[2]Emissions!L341</f>
        <v>4.0276176493721227E-5</v>
      </c>
      <c r="M282" s="39">
        <f>[2]Emissions!M341</f>
        <v>5.334826886205235E-5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0</v>
      </c>
      <c r="J283" s="39">
        <f>[2]Emissions!J328</f>
        <v>0</v>
      </c>
      <c r="K283" s="39">
        <f>[2]Emissions!K328</f>
        <v>0</v>
      </c>
      <c r="L283" s="39">
        <f>[2]Emissions!L328</f>
        <v>0</v>
      </c>
      <c r="M283" s="39">
        <f>[2]Emissions!M328</f>
        <v>0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3.6180644222020022</v>
      </c>
      <c r="F284" s="39">
        <f>[2]Emissions!F231</f>
        <v>22.203706680130491</v>
      </c>
      <c r="G284" s="39">
        <f>[2]Emissions!G231</f>
        <v>136.69117813755301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3406.9066092715229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18537.297968526509</v>
      </c>
      <c r="F287" s="39">
        <f>[2]Emissions!F653</f>
        <v>0</v>
      </c>
      <c r="G287" s="39">
        <f>[2]Emissions!G653</f>
        <v>0</v>
      </c>
      <c r="H287" s="39">
        <f>[2]Emissions!H653</f>
        <v>31813.514765415461</v>
      </c>
      <c r="I287" s="39">
        <f>[2]Emissions!I653</f>
        <v>40380.298223408223</v>
      </c>
      <c r="J287" s="39">
        <f>[2]Emissions!J653</f>
        <v>47820.710756224551</v>
      </c>
      <c r="K287" s="39">
        <f>[2]Emissions!K653</f>
        <v>55261.123289040886</v>
      </c>
      <c r="L287" s="39">
        <f>[2]Emissions!L653</f>
        <v>62701.701562134607</v>
      </c>
      <c r="M287" s="39">
        <f>[2]Emissions!M653</f>
        <v>70142.279835228357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5.6991634682299557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0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1231.9476480390431</v>
      </c>
      <c r="F289" s="39">
        <f>[2]Emissions!F1274</f>
        <v>5240.4757334818478</v>
      </c>
      <c r="G289" s="39">
        <f>[2]Emissions!G1274</f>
        <v>8169.55329456867</v>
      </c>
      <c r="H289" s="39">
        <f>[2]Emissions!H1274</f>
        <v>12828.308567592319</v>
      </c>
      <c r="I289" s="39">
        <f>[2]Emissions!I1274</f>
        <v>16299.54595587778</v>
      </c>
      <c r="J289" s="39">
        <f>[2]Emissions!J1274</f>
        <v>19688.180623910612</v>
      </c>
      <c r="K289" s="39">
        <f>[2]Emissions!K1274</f>
        <v>22808.137915463321</v>
      </c>
      <c r="L289" s="39">
        <f>[2]Emissions!L1274</f>
        <v>22950.01869745164</v>
      </c>
      <c r="M289" s="39">
        <f>[2]Emissions!M1274</f>
        <v>23070.82035987276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41801.904086917057</v>
      </c>
      <c r="G290" s="39">
        <f>[2]Emissions!G346</f>
        <v>44296.77737575733</v>
      </c>
      <c r="H290" s="39">
        <f>[2]Emissions!H346</f>
        <v>36899.215554005859</v>
      </c>
      <c r="I290" s="39">
        <f>[2]Emissions!I346</f>
        <v>21131.098756887499</v>
      </c>
      <c r="J290" s="39">
        <f>[2]Emissions!J346</f>
        <v>13440.42761245528</v>
      </c>
      <c r="K290" s="39">
        <f>[2]Emissions!K346</f>
        <v>0</v>
      </c>
      <c r="L290" s="39">
        <f>[2]Emissions!L346</f>
        <v>0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11.687089299123899</v>
      </c>
      <c r="H291" s="39">
        <f>[2]Emissions!H2308</f>
        <v>11.687089299123899</v>
      </c>
      <c r="I291" s="39">
        <f>[2]Emissions!I2308</f>
        <v>11.687089299123899</v>
      </c>
      <c r="J291" s="39">
        <f>[2]Emissions!J2308</f>
        <v>0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10848.56732017785</v>
      </c>
      <c r="H293" s="39">
        <f>[2]Emissions!H333</f>
        <v>19731.12789892609</v>
      </c>
      <c r="I293" s="39">
        <f>[2]Emissions!I333</f>
        <v>7461.3508861485207</v>
      </c>
      <c r="J293" s="39">
        <f>[2]Emissions!J333</f>
        <v>10422.20441239793</v>
      </c>
      <c r="K293" s="39">
        <f>[2]Emissions!K333</f>
        <v>9648.5115908051484</v>
      </c>
      <c r="L293" s="39">
        <f>[2]Emissions!L333</f>
        <v>6715.9994575156197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7.514984861999803E-2</v>
      </c>
      <c r="F294" s="39">
        <f>[2]Emissions!F689</f>
        <v>7.2693652268997502E-2</v>
      </c>
      <c r="G294" s="39">
        <f>[2]Emissions!G689</f>
        <v>0.27419448046767592</v>
      </c>
      <c r="H294" s="39">
        <f>[2]Emissions!H689</f>
        <v>0.28759623407438412</v>
      </c>
      <c r="I294" s="39">
        <f>[2]Emissions!I689</f>
        <v>0.33411926480040788</v>
      </c>
      <c r="J294" s="39">
        <f>[2]Emissions!J689</f>
        <v>0.38080486773052469</v>
      </c>
      <c r="K294" s="39">
        <f>[2]Emissions!K689</f>
        <v>0.39079144893095402</v>
      </c>
      <c r="L294" s="39">
        <f>[2]Emissions!L689</f>
        <v>0.37726639660249611</v>
      </c>
      <c r="M294" s="39">
        <f>[2]Emissions!M689</f>
        <v>0.3881543672343421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3.7869515215428237E-2</v>
      </c>
      <c r="F297" s="39">
        <f>[2]Emissions!F790</f>
        <v>0.19810033139299299</v>
      </c>
      <c r="G297" s="39">
        <f>[2]Emissions!G790</f>
        <v>0.30530026678697542</v>
      </c>
      <c r="H297" s="39">
        <f>[2]Emissions!H790</f>
        <v>0.53421669017106999</v>
      </c>
      <c r="I297" s="39">
        <f>[2]Emissions!I790</f>
        <v>0.65706563386642647</v>
      </c>
      <c r="J297" s="39">
        <f>[2]Emissions!J790</f>
        <v>0.79273567264276135</v>
      </c>
      <c r="K297" s="39">
        <f>[2]Emissions!K790</f>
        <v>0.81328770636804304</v>
      </c>
      <c r="L297" s="39">
        <f>[2]Emissions!L790</f>
        <v>0.81328770636804293</v>
      </c>
      <c r="M297" s="39">
        <f>[2]Emissions!M790</f>
        <v>0.81470926380241304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3.5029536180357459E-3</v>
      </c>
      <c r="F299" s="39">
        <f>[2]Emissions!F859</f>
        <v>3.1687345802223772E-2</v>
      </c>
      <c r="G299" s="39">
        <f>[2]Emissions!G859</f>
        <v>5.7041536900878827E-2</v>
      </c>
      <c r="H299" s="39">
        <f>[2]Emissions!H859</f>
        <v>2.5354191098656609E-2</v>
      </c>
      <c r="I299" s="39">
        <f>[2]Emissions!I859</f>
        <v>0</v>
      </c>
      <c r="J299" s="39">
        <f>[2]Emissions!J859</f>
        <v>3.0652034353359531E-2</v>
      </c>
      <c r="K299" s="39">
        <f>[2]Emissions!K859</f>
        <v>4.3086622050733658E-2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61.42710800853466</v>
      </c>
      <c r="F300" s="39">
        <f>[2]Emissions!F557</f>
        <v>31.845947543697481</v>
      </c>
      <c r="G300" s="39">
        <f>[2]Emissions!G557</f>
        <v>27.801813073739499</v>
      </c>
      <c r="H300" s="39">
        <f>[2]Emissions!H557</f>
        <v>45.148924386272981</v>
      </c>
      <c r="I300" s="39">
        <f>[2]Emissions!I557</f>
        <v>26.352229335661381</v>
      </c>
      <c r="J300" s="39">
        <f>[2]Emissions!J557</f>
        <v>4.5486575430083791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30781.49023594223</v>
      </c>
      <c r="F302" s="39">
        <f>[2]Emissions!F2069</f>
        <v>45097.725226003073</v>
      </c>
      <c r="G302" s="39">
        <f>[2]Emissions!G2069</f>
        <v>57266.569162544809</v>
      </c>
      <c r="H302" s="39">
        <f>[2]Emissions!H2069</f>
        <v>60900.136512228099</v>
      </c>
      <c r="I302" s="39">
        <f>[2]Emissions!I2069</f>
        <v>55118.885206648898</v>
      </c>
      <c r="J302" s="39">
        <f>[2]Emissions!J2069</f>
        <v>40802.65021658699</v>
      </c>
      <c r="K302" s="39">
        <f>[2]Emissions!K2069</f>
        <v>28633.80628004505</v>
      </c>
      <c r="L302" s="39">
        <f>[2]Emissions!L2069</f>
        <v>25000.23893036232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3899.0548109803631</v>
      </c>
      <c r="F306" s="39">
        <f>[2]Emissions!F372</f>
        <v>1561.647084965231</v>
      </c>
      <c r="G306" s="39">
        <f>[2]Emissions!G372</f>
        <v>0</v>
      </c>
      <c r="H306" s="39">
        <f>[2]Emissions!H372</f>
        <v>1180.85659989691</v>
      </c>
      <c r="I306" s="39">
        <f>[2]Emissions!I372</f>
        <v>1403.6597319529301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8337.806583370786</v>
      </c>
      <c r="H307" s="39">
        <f>[2]Emissions!H351</f>
        <v>5558.5377222471907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13364.542514895729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6.6802667197452236E-5</v>
      </c>
      <c r="G309" s="39">
        <f>[2]Emissions!G2055</f>
        <v>6.6802667197452223E-5</v>
      </c>
      <c r="H309" s="39">
        <f>[2]Emissions!H2055</f>
        <v>2.4670401497349529E-3</v>
      </c>
      <c r="I309" s="39">
        <f>[2]Emissions!I2055</f>
        <v>1.469966727587785E-2</v>
      </c>
      <c r="J309" s="39">
        <f>[2]Emissions!J2055</f>
        <v>6.2539557082919639E-2</v>
      </c>
      <c r="K309" s="39">
        <f>[2]Emissions!K2055</f>
        <v>6.013931960038215E-2</v>
      </c>
      <c r="L309" s="39">
        <f>[2]Emissions!L2055</f>
        <v>4.783988980703887E-2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1.937033854526826</v>
      </c>
      <c r="F310" s="39">
        <f>[2]Emissions!F1076</f>
        <v>1.670088584202684</v>
      </c>
      <c r="G310" s="39">
        <f>[2]Emissions!G1076</f>
        <v>0.3929458345752595</v>
      </c>
      <c r="H310" s="39">
        <f>[2]Emissions!H1076</f>
        <v>0.57030524142632255</v>
      </c>
      <c r="I310" s="39">
        <f>[2]Emissions!I1076</f>
        <v>0.40548745760057991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39.317807754034938</v>
      </c>
      <c r="G312" s="39">
        <f>[2]Emissions!G782</f>
        <v>42.031822903930717</v>
      </c>
      <c r="H312" s="39">
        <f>[2]Emissions!H782</f>
        <v>63.25706495091827</v>
      </c>
      <c r="I312" s="39">
        <f>[2]Emissions!I782</f>
        <v>78.129973729561343</v>
      </c>
      <c r="J312" s="39">
        <f>[2]Emissions!J782</f>
        <v>78.133272298891242</v>
      </c>
      <c r="K312" s="39">
        <f>[2]Emissions!K782</f>
        <v>31.900221538169401</v>
      </c>
      <c r="L312" s="39">
        <f>[2]Emissions!L782</f>
        <v>30.748565291693691</v>
      </c>
      <c r="M312" s="39">
        <f>[2]Emissions!M782</f>
        <v>22.3515144026812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101.2156899993949</v>
      </c>
      <c r="F313" s="39">
        <f>[2]Emissions!F1323</f>
        <v>45.485904526915412</v>
      </c>
      <c r="G313" s="39">
        <f>[2]Emissions!G1323</f>
        <v>0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2.0476738461538462</v>
      </c>
      <c r="F314" s="39">
        <f>[2]Emissions!F851</f>
        <v>1.6381390769230759</v>
      </c>
      <c r="G314" s="39">
        <f>[2]Emissions!G851</f>
        <v>1.228604307692307</v>
      </c>
      <c r="H314" s="39">
        <f>[2]Emissions!H851</f>
        <v>0.81906953846153818</v>
      </c>
      <c r="I314" s="39">
        <f>[2]Emissions!I851</f>
        <v>0.40953476923076898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5.4615670681948307</v>
      </c>
      <c r="F315" s="39">
        <f>[2]Emissions!F1068</f>
        <v>214.15290307884601</v>
      </c>
      <c r="G315" s="39">
        <f>[2]Emissions!G1068</f>
        <v>394.98612737073069</v>
      </c>
      <c r="H315" s="39">
        <f>[2]Emissions!H1068</f>
        <v>620.93262141309606</v>
      </c>
      <c r="I315" s="39">
        <f>[2]Emissions!I1068</f>
        <v>805.41728184771557</v>
      </c>
      <c r="J315" s="39">
        <f>[2]Emissions!J1068</f>
        <v>837.2247710827121</v>
      </c>
      <c r="K315" s="39">
        <f>[2]Emissions!K1068</f>
        <v>883.51501059566738</v>
      </c>
      <c r="L315" s="39">
        <f>[2]Emissions!L1068</f>
        <v>936.42687193902543</v>
      </c>
      <c r="M315" s="39">
        <f>[2]Emissions!M1068</f>
        <v>894.99169088324095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201.81262692901231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116279.8198506441</v>
      </c>
      <c r="F317" s="39">
        <f>[2]Emissions!F1020</f>
        <v>98934.455285260541</v>
      </c>
      <c r="G317" s="39">
        <f>[2]Emissions!G1020</f>
        <v>79147.564228208415</v>
      </c>
      <c r="H317" s="39">
        <f>[2]Emissions!H1020</f>
        <v>55681.347335791063</v>
      </c>
      <c r="I317" s="39">
        <f>[2]Emissions!I1020</f>
        <v>38187.92327596504</v>
      </c>
      <c r="J317" s="39">
        <f>[2]Emissions!J1020</f>
        <v>18814.42856734075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16521.369094912308</v>
      </c>
      <c r="F318" s="39">
        <f>[2]Emissions!F1234</f>
        <v>13217.09527592986</v>
      </c>
      <c r="G318" s="39">
        <f>[2]Emissions!G1234</f>
        <v>9912.8214569473894</v>
      </c>
      <c r="H318" s="39">
        <f>[2]Emissions!H1234</f>
        <v>6608.5476379649263</v>
      </c>
      <c r="I318" s="39">
        <f>[2]Emissions!I1234</f>
        <v>3304.2738189824622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26.04478499999999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12917.787487801361</v>
      </c>
      <c r="F320" s="39">
        <f>[2]Emissions!F1242</f>
        <v>16032.768963781469</v>
      </c>
      <c r="G320" s="39">
        <f>[2]Emissions!G1242</f>
        <v>17947.742171766229</v>
      </c>
      <c r="H320" s="39">
        <f>[2]Emissions!H1242</f>
        <v>21865.438227496699</v>
      </c>
      <c r="I320" s="39">
        <f>[2]Emissions!I1242</f>
        <v>23152.202821312861</v>
      </c>
      <c r="J320" s="39">
        <f>[2]Emissions!J1242</f>
        <v>25546.32929738774</v>
      </c>
      <c r="K320" s="39">
        <f>[2]Emissions!K1242</f>
        <v>25735.451880690682</v>
      </c>
      <c r="L320" s="39">
        <f>[2]Emissions!L1242</f>
        <v>25956.976265482612</v>
      </c>
      <c r="M320" s="39">
        <f>[2]Emissions!M1242</f>
        <v>26231.14682728675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10.1415497136139</v>
      </c>
      <c r="F325" s="39">
        <f>[2]Emissions!F661</f>
        <v>9.0538058289757917</v>
      </c>
      <c r="G325" s="39">
        <f>[2]Emissions!G661</f>
        <v>0</v>
      </c>
      <c r="H325" s="39">
        <f>[2]Emissions!H661</f>
        <v>9.3352795789931093</v>
      </c>
      <c r="I325" s="39">
        <f>[2]Emissions!I661</f>
        <v>16.7178106735165</v>
      </c>
      <c r="J325" s="39">
        <f>[2]Emissions!J661</f>
        <v>6.3894287950579978</v>
      </c>
      <c r="K325" s="39">
        <f>[2]Emissions!K661</f>
        <v>5.7426020055997684</v>
      </c>
      <c r="L325" s="39">
        <f>[2]Emissions!L661</f>
        <v>8.5635990889306619</v>
      </c>
      <c r="M325" s="39">
        <f>[2]Emissions!M661</f>
        <v>9.9350117592735696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3667.690148916623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9.2401154128267696E-4</v>
      </c>
      <c r="F328" s="39">
        <f>[2]Emissions!F1189</f>
        <v>6.6639725282302423E-4</v>
      </c>
      <c r="G328" s="39">
        <f>[2]Emissions!G1189</f>
        <v>6.1600769418845218E-4</v>
      </c>
      <c r="H328" s="39">
        <f>[2]Emissions!H1189</f>
        <v>4.6200577064133902E-4</v>
      </c>
      <c r="I328" s="39">
        <f>[2]Emissions!I1189</f>
        <v>3.0800384709422609E-4</v>
      </c>
      <c r="J328" s="39">
        <f>[2]Emissions!J1189</f>
        <v>1.5400192354711299E-4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47.751193436780291</v>
      </c>
      <c r="J329" s="39">
        <f>[2]Emissions!J1129</f>
        <v>47.751193436780291</v>
      </c>
      <c r="K329" s="39">
        <f>[2]Emissions!K1129</f>
        <v>139.88224715516961</v>
      </c>
      <c r="L329" s="39">
        <f>[2]Emissions!L1129</f>
        <v>139.644919981805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0.8771956423502999</v>
      </c>
      <c r="F330" s="39">
        <f>[2]Emissions!F1373</f>
        <v>0</v>
      </c>
      <c r="G330" s="39">
        <f>[2]Emissions!G1373</f>
        <v>0</v>
      </c>
      <c r="H330" s="39">
        <f>[2]Emissions!H1373</f>
        <v>9.2076243557523796</v>
      </c>
      <c r="I330" s="39">
        <f>[2]Emissions!I1373</f>
        <v>0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1694.2909833885819</v>
      </c>
      <c r="F331" s="39">
        <f>[2]Emissions!F1218</f>
        <v>1694.2909833885819</v>
      </c>
      <c r="G331" s="39">
        <f>[2]Emissions!G1218</f>
        <v>1382.3056262370951</v>
      </c>
      <c r="H331" s="39">
        <f>[2]Emissions!H1218</f>
        <v>834.19984998220002</v>
      </c>
      <c r="I331" s="39">
        <f>[2]Emissions!I1218</f>
        <v>417.09992499110029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692.36774190241897</v>
      </c>
      <c r="G332" s="39">
        <f>[2]Emissions!G895</f>
        <v>454.56178250784137</v>
      </c>
      <c r="H332" s="39">
        <f>[2]Emissions!H895</f>
        <v>1170.675007898009</v>
      </c>
      <c r="I332" s="39">
        <f>[2]Emissions!I895</f>
        <v>1353.845796911113</v>
      </c>
      <c r="J332" s="39">
        <f>[2]Emissions!J895</f>
        <v>1487.8073113608759</v>
      </c>
      <c r="K332" s="39">
        <f>[2]Emissions!K895</f>
        <v>1615.587075497572</v>
      </c>
      <c r="L332" s="39">
        <f>[2]Emissions!L895</f>
        <v>1637.956943790505</v>
      </c>
      <c r="M332" s="39">
        <f>[2]Emissions!M895</f>
        <v>1656.569974455909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0.8188026011512981</v>
      </c>
      <c r="F333" s="39">
        <f>[2]Emissions!F1106</f>
        <v>2.2026476101490129</v>
      </c>
      <c r="G333" s="39">
        <f>[2]Emissions!G1106</f>
        <v>0.1054823925896094</v>
      </c>
      <c r="H333" s="39">
        <f>[2]Emissions!H1106</f>
        <v>1.160449165028105</v>
      </c>
      <c r="I333" s="39">
        <f>[2]Emissions!I1106</f>
        <v>0.84626969445348377</v>
      </c>
      <c r="J333" s="39">
        <f>[2]Emissions!J1106</f>
        <v>0.42313484722674188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5.3348268864500913E-5</v>
      </c>
      <c r="K336" s="39">
        <f>[2]Emissions!K362</f>
        <v>0</v>
      </c>
      <c r="L336" s="39">
        <f>[2]Emissions!L362</f>
        <v>5.3348268864491372E-5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16545.95368421053</v>
      </c>
      <c r="H338" s="39">
        <f>[2]Emissions!H377</f>
        <v>5090.2968852872218</v>
      </c>
      <c r="I338" s="39">
        <f>[2]Emissions!I377</f>
        <v>5844.6498519847974</v>
      </c>
      <c r="J338" s="39">
        <f>[2]Emissions!J377</f>
        <v>3016.0483195626111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2592.3528963393519</v>
      </c>
      <c r="L339" s="39">
        <f>[2]Emissions!L387</f>
        <v>13398.67530649828</v>
      </c>
      <c r="M339" s="39">
        <f>[2]Emissions!M387</f>
        <v>28441.108977048239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19752.700148259741</v>
      </c>
      <c r="F340" s="39">
        <f>[2]Emissions!F382</f>
        <v>11260.00125884298</v>
      </c>
      <c r="G340" s="39">
        <f>[2]Emissions!G382</f>
        <v>15308.70618691902</v>
      </c>
      <c r="H340" s="39">
        <f>[2]Emissions!H382</f>
        <v>5630.0006294214863</v>
      </c>
      <c r="I340" s="39">
        <f>[2]Emissions!I382</f>
        <v>2815.0003147107432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0</v>
      </c>
      <c r="J346" s="39">
        <f>[2]Emissions!J619</f>
        <v>0</v>
      </c>
      <c r="K346" s="39">
        <f>[2]Emissions!K619</f>
        <v>5.4387863231125343E-2</v>
      </c>
      <c r="L346" s="39">
        <f>[2]Emissions!L619</f>
        <v>0.3903858707474076</v>
      </c>
      <c r="M346" s="39">
        <f>[2]Emissions!M619</f>
        <v>2.3598370991943041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48573.718899122148</v>
      </c>
      <c r="F347" s="39">
        <f>[2]Emissions!F2369</f>
        <v>41045.079487182767</v>
      </c>
      <c r="G347" s="39">
        <f>[2]Emissions!G2369</f>
        <v>36438.45754235865</v>
      </c>
      <c r="H347" s="39">
        <f>[2]Emissions!H2369</f>
        <v>22694.884304386131</v>
      </c>
      <c r="I347" s="39">
        <f>[2]Emissions!I2369</f>
        <v>13426.733734079209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0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72984.96357888075</v>
      </c>
      <c r="F352" s="39">
        <f>[2]Emissions!F2283</f>
        <v>82818.299533351179</v>
      </c>
      <c r="G352" s="39">
        <f>[2]Emissions!G2283</f>
        <v>135622.79171484831</v>
      </c>
      <c r="H352" s="39">
        <f>[2]Emissions!H2283</f>
        <v>145759.08749075831</v>
      </c>
      <c r="I352" s="39">
        <f>[2]Emissions!I2283</f>
        <v>136586.26109734131</v>
      </c>
      <c r="J352" s="39">
        <f>[2]Emissions!J2283</f>
        <v>133382.45925421419</v>
      </c>
      <c r="K352" s="39">
        <f>[2]Emissions!K2283</f>
        <v>94366.184961850668</v>
      </c>
      <c r="L352" s="39">
        <f>[2]Emissions!L2283</f>
        <v>84229.889185940643</v>
      </c>
      <c r="M352" s="39">
        <f>[2]Emissions!M2283</f>
        <v>17102.984944805288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442.83863401236817</v>
      </c>
      <c r="G355" s="39">
        <f>[2]Emissions!G2347</f>
        <v>442.83863401236817</v>
      </c>
      <c r="H355" s="39">
        <f>[2]Emissions!H2347</f>
        <v>442.83863401236817</v>
      </c>
      <c r="I355" s="39">
        <f>[2]Emissions!I2347</f>
        <v>442.83863401236817</v>
      </c>
      <c r="J355" s="39">
        <f>[2]Emissions!J2347</f>
        <v>1702.818647501754</v>
      </c>
      <c r="K355" s="39">
        <f>[2]Emissions!K2347</f>
        <v>1702.818647501754</v>
      </c>
      <c r="L355" s="39">
        <f>[2]Emissions!L2347</f>
        <v>1337.743280383168</v>
      </c>
      <c r="M355" s="39">
        <f>[2]Emissions!M2347</f>
        <v>851.40932375088016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3.124202415568508</v>
      </c>
      <c r="H359" s="39">
        <f>[2]Emissions!H2175</f>
        <v>3.342313265914528</v>
      </c>
      <c r="I359" s="39">
        <f>[2]Emissions!I2175</f>
        <v>3.1534693192482268</v>
      </c>
      <c r="J359" s="39">
        <f>[2]Emissions!J2175</f>
        <v>3.1369579938110048</v>
      </c>
      <c r="K359" s="39">
        <f>[2]Emissions!K2175</f>
        <v>3.0476535755168821</v>
      </c>
      <c r="L359" s="39">
        <f>[2]Emissions!L2175</f>
        <v>2.8295427251708611</v>
      </c>
      <c r="M359" s="39">
        <f>[2]Emissions!M2175</f>
        <v>1.6146765529506419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1.9264529032262401</v>
      </c>
      <c r="J363" s="39">
        <f>[2]Emissions!J2222</f>
        <v>1.9245187435372719</v>
      </c>
      <c r="K363" s="39">
        <f>[2]Emissions!K2222</f>
        <v>1.9685147522213591</v>
      </c>
      <c r="L363" s="39">
        <f>[2]Emissions!L2222</f>
        <v>2.1061942000502838</v>
      </c>
      <c r="M363" s="39">
        <f>[2]Emissions!M2222</f>
        <v>2.140280996094992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</v>
      </c>
      <c r="J364" s="39">
        <f>[2]Emissions!J2215</f>
        <v>0</v>
      </c>
      <c r="K364" s="39">
        <f>[2]Emissions!K2215</f>
        <v>0</v>
      </c>
      <c r="L364" s="39">
        <f>[2]Emissions!L2215</f>
        <v>0</v>
      </c>
      <c r="M364" s="39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5466.0540888461546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1291.5568173697741</v>
      </c>
      <c r="F366" s="39">
        <f>[2]Emissions!F2135</f>
        <v>5185.82515017079</v>
      </c>
      <c r="G366" s="39">
        <f>[2]Emissions!G2135</f>
        <v>9323.9511168914323</v>
      </c>
      <c r="H366" s="39">
        <f>[2]Emissions!H2135</f>
        <v>10299.701430448051</v>
      </c>
      <c r="I366" s="39">
        <f>[2]Emissions!I2135</f>
        <v>6405.4330976470428</v>
      </c>
      <c r="J366" s="39">
        <f>[2]Emissions!J2135</f>
        <v>3573.850294701987</v>
      </c>
      <c r="K366" s="39">
        <f>[2]Emissions!K2135</f>
        <v>1306.543163775591</v>
      </c>
      <c r="L366" s="39">
        <f>[2]Emissions!L2135</f>
        <v>5922.2538523724879</v>
      </c>
      <c r="M366" s="39">
        <f>[2]Emissions!M2135</f>
        <v>10381.302861985911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66.959771051472345</v>
      </c>
      <c r="G368" s="39">
        <f>[2]Emissions!G2121</f>
        <v>66.959771051472345</v>
      </c>
      <c r="H368" s="39">
        <f>[2]Emissions!H2121</f>
        <v>66.95977105147233</v>
      </c>
      <c r="I368" s="39">
        <f>[2]Emissions!I2121</f>
        <v>1848.06186383815</v>
      </c>
      <c r="J368" s="39">
        <f>[2]Emissions!J2121</f>
        <v>1848.06186383815</v>
      </c>
      <c r="K368" s="39">
        <f>[2]Emissions!K2121</f>
        <v>1848.0618638381511</v>
      </c>
      <c r="L368" s="39">
        <f>[2]Emissions!L2121</f>
        <v>0</v>
      </c>
      <c r="M368" s="39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20453.440700513151</v>
      </c>
      <c r="F369" s="39">
        <f>[2]Emissions!F2114</f>
        <v>51624.622138513943</v>
      </c>
      <c r="G369" s="39">
        <f>[2]Emissions!G2114</f>
        <v>68322.946313476306</v>
      </c>
      <c r="H369" s="39">
        <f>[2]Emissions!H2114</f>
        <v>53531.574384714637</v>
      </c>
      <c r="I369" s="39">
        <f>[2]Emissions!I2114</f>
        <v>68030.303212629689</v>
      </c>
      <c r="J369" s="39">
        <f>[2]Emissions!J2114</f>
        <v>51331.979037667406</v>
      </c>
      <c r="K369" s="39">
        <f>[2]Emissions!K2114</f>
        <v>45140.616430078917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0</v>
      </c>
      <c r="H378" s="39">
        <f>[2]Emissions!H2272</f>
        <v>0</v>
      </c>
      <c r="I378" s="39">
        <f>[2]Emissions!I2272</f>
        <v>1.4846821620287141</v>
      </c>
      <c r="J378" s="39">
        <f>[2]Emissions!J2272</f>
        <v>8.837624178651911</v>
      </c>
      <c r="K378" s="39">
        <f>[2]Emissions!K2272</f>
        <v>49.623705661446323</v>
      </c>
      <c r="L378" s="39">
        <f>[2]Emissions!L2272</f>
        <v>48.139023499417597</v>
      </c>
      <c r="M378" s="39">
        <f>[2]Emissions!M2272</f>
        <v>92.724468771049359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247.28278155339811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</v>
      </c>
      <c r="J381" s="39">
        <f>[2]Emissions!J612</f>
        <v>0</v>
      </c>
      <c r="K381" s="39">
        <f>[2]Emissions!K612</f>
        <v>0</v>
      </c>
      <c r="L381" s="39">
        <f>[2]Emissions!L612</f>
        <v>0</v>
      </c>
      <c r="M381" s="39">
        <f>[2]Emissions!M612</f>
        <v>0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0</v>
      </c>
      <c r="H383" s="39">
        <f>[2]Emissions!H2267</f>
        <v>0</v>
      </c>
      <c r="I383" s="39">
        <f>[2]Emissions!I2267</f>
        <v>7.4234108101435704E-3</v>
      </c>
      <c r="J383" s="39">
        <f>[2]Emissions!J2267</f>
        <v>4.4188120893259568E-2</v>
      </c>
      <c r="K383" s="39">
        <f>[2]Emissions!K2267</f>
        <v>0.24811852830723169</v>
      </c>
      <c r="L383" s="39">
        <f>[2]Emissions!L2267</f>
        <v>0.24069511749708811</v>
      </c>
      <c r="M383" s="39">
        <f>[2]Emissions!M2267</f>
        <v>0.46362234385524698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1.8647435294117651E-2</v>
      </c>
      <c r="F384" s="39">
        <f>[2]Emissions!F2089</f>
        <v>2.2084997647058811E-2</v>
      </c>
      <c r="G384" s="39">
        <f>[2]Emissions!G2089</f>
        <v>2.208499764705877E-2</v>
      </c>
      <c r="H384" s="39">
        <f>[2]Emissions!H2089</f>
        <v>1.3940894117647059E-2</v>
      </c>
      <c r="I384" s="39">
        <f>[2]Emissions!I2089</f>
        <v>3.4375623529411632E-3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0.51175094394117271</v>
      </c>
      <c r="F386" s="39">
        <f>[2]Emissions!F376</f>
        <v>0.20496617990168661</v>
      </c>
      <c r="G386" s="39">
        <f>[2]Emissions!G376</f>
        <v>0</v>
      </c>
      <c r="H386" s="39">
        <f>[2]Emissions!H376</f>
        <v>0.1549874287364694</v>
      </c>
      <c r="I386" s="39">
        <f>[2]Emissions!I376</f>
        <v>0.18423033981882209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1.060871275086207E-3</v>
      </c>
      <c r="F389" s="39">
        <f>[2]Emissions!F1143</f>
        <v>1.2404033213822519E-3</v>
      </c>
      <c r="G389" s="39">
        <f>[2]Emissions!G1143</f>
        <v>1.3260297781032011E-3</v>
      </c>
      <c r="H389" s="39">
        <f>[2]Emissions!H1143</f>
        <v>1.4676023416800199E-3</v>
      </c>
      <c r="I389" s="39">
        <f>[2]Emissions!I1143</f>
        <v>1.3387494467100921E-3</v>
      </c>
      <c r="J389" s="39">
        <f>[2]Emissions!J1143</f>
        <v>1.3180709038960021E-3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1.2969419232558141E-3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11.81688975903614</v>
      </c>
      <c r="I390" s="39">
        <f>[2]Emissions!I924</f>
        <v>11.81688975903614</v>
      </c>
      <c r="J390" s="39">
        <f>[2]Emissions!J924</f>
        <v>5.9084448795180711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5.5153630810838954E-3</v>
      </c>
      <c r="J392" s="39">
        <f>[2]Emissions!J865</f>
        <v>3.2481520064211733E-2</v>
      </c>
      <c r="K392" s="39">
        <f>[2]Emissions!K865</f>
        <v>0.20025727328620879</v>
      </c>
      <c r="L392" s="39">
        <f>[2]Emissions!L865</f>
        <v>0.20016364882955681</v>
      </c>
      <c r="M392" s="39">
        <f>[2]Emissions!M865</f>
        <v>7.3272888105405967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2.5925418944590919</v>
      </c>
      <c r="F393" s="39">
        <f>[2]Emissions!F386</f>
        <v>1.477875165223141</v>
      </c>
      <c r="G393" s="39">
        <f>[2]Emissions!G386</f>
        <v>2.009267687033121</v>
      </c>
      <c r="H393" s="39">
        <f>[2]Emissions!H386</f>
        <v>0.73893758261157005</v>
      </c>
      <c r="I393" s="39">
        <f>[2]Emissions!I386</f>
        <v>0.36946879130578503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62.319267916224121</v>
      </c>
      <c r="F395" s="39">
        <f>[2]Emissions!F1372</f>
        <v>0</v>
      </c>
      <c r="G395" s="39">
        <f>[2]Emissions!G1372</f>
        <v>0</v>
      </c>
      <c r="H395" s="39">
        <f>[2]Emissions!H1372</f>
        <v>654.14416282398327</v>
      </c>
      <c r="I395" s="39">
        <f>[2]Emissions!I1372</f>
        <v>0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</v>
      </c>
      <c r="J396" s="39">
        <f>[2]Emissions!J1203</f>
        <v>0</v>
      </c>
      <c r="K396" s="39">
        <f>[2]Emissions!K1203</f>
        <v>0</v>
      </c>
      <c r="L396" s="39">
        <f>[2]Emissions!L1203</f>
        <v>0</v>
      </c>
      <c r="M396" s="39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427.08819374939839</v>
      </c>
      <c r="I397" s="39">
        <f>[2]Emissions!I887</f>
        <v>721.21900730717425</v>
      </c>
      <c r="J397" s="39">
        <f>[2]Emissions!J887</f>
        <v>730.01433937835623</v>
      </c>
      <c r="K397" s="39">
        <f>[2]Emissions!K887</f>
        <v>746.07705675010948</v>
      </c>
      <c r="L397" s="39">
        <f>[2]Emissions!L887</f>
        <v>789.04652624899677</v>
      </c>
      <c r="M397" s="39">
        <f>[2]Emissions!M887</f>
        <v>788.44240372886725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</v>
      </c>
      <c r="H400" s="39">
        <f>[2]Emissions!H381</f>
        <v>0.66810146619394795</v>
      </c>
      <c r="I400" s="39">
        <f>[2]Emissions!I381</f>
        <v>0.76711029307300471</v>
      </c>
      <c r="J400" s="39">
        <f>[2]Emissions!J381</f>
        <v>0.39585634194259262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0.150799037748758</v>
      </c>
      <c r="H402" s="39">
        <f>[2]Emissions!H675</f>
        <v>1.3074987113945471</v>
      </c>
      <c r="I402" s="39">
        <f>[2]Emissions!I675</f>
        <v>2.0118651621418548</v>
      </c>
      <c r="J402" s="39">
        <f>[2]Emissions!J675</f>
        <v>2.661021856397054</v>
      </c>
      <c r="K402" s="39">
        <f>[2]Emissions!K675</f>
        <v>2.3304050909783292</v>
      </c>
      <c r="L402" s="39">
        <f>[2]Emissions!L675</f>
        <v>2.5174183057286941</v>
      </c>
      <c r="M402" s="39">
        <f>[2]Emissions!M675</f>
        <v>2.5967722324870008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46.507901352831169</v>
      </c>
      <c r="F403" s="39">
        <f>[2]Emissions!F65</f>
        <v>34.880926014623377</v>
      </c>
      <c r="G403" s="39">
        <f>[2]Emissions!G65</f>
        <v>23.253950676415581</v>
      </c>
      <c r="H403" s="39">
        <f>[2]Emissions!H65</f>
        <v>11.626975338207791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910.90953629558362</v>
      </c>
      <c r="F405" s="39">
        <f>[2]Emissions!F147</f>
        <v>974.80099219670683</v>
      </c>
      <c r="G405" s="39">
        <f>[2]Emissions!G147</f>
        <v>940.31854369035159</v>
      </c>
      <c r="H405" s="39">
        <f>[2]Emissions!H147</f>
        <v>2573.044938501524</v>
      </c>
      <c r="I405" s="39">
        <f>[2]Emissions!I147</f>
        <v>2920.66870741305</v>
      </c>
      <c r="J405" s="39">
        <f>[2]Emissions!J147</f>
        <v>2920.870058262879</v>
      </c>
      <c r="K405" s="39">
        <f>[2]Emissions!K147</f>
        <v>2921.102966647476</v>
      </c>
      <c r="L405" s="39">
        <f>[2]Emissions!L147</f>
        <v>2921.102966647476</v>
      </c>
      <c r="M405" s="39">
        <f>[2]Emissions!M147</f>
        <v>2920.3085282967231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300.37534385477579</v>
      </c>
      <c r="F406" s="39">
        <f>[2]Emissions!F133</f>
        <v>341.21149617340973</v>
      </c>
      <c r="G406" s="39">
        <f>[2]Emissions!G133</f>
        <v>350.32453981839529</v>
      </c>
      <c r="H406" s="39">
        <f>[2]Emissions!H133</f>
        <v>98.459362562864584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8.0796420902211867</v>
      </c>
      <c r="I409" s="39">
        <f>[2]Emissions!I2161</f>
        <v>47.921951063628633</v>
      </c>
      <c r="J409" s="39">
        <f>[2]Emissions!J2161</f>
        <v>282.1430084677653</v>
      </c>
      <c r="K409" s="39">
        <f>[2]Emissions!K2161</f>
        <v>1652.8522111847151</v>
      </c>
      <c r="L409" s="39">
        <f>[2]Emissions!L2161</f>
        <v>1686.127139762159</v>
      </c>
      <c r="M409" s="39">
        <f>[2]Emissions!M2161</f>
        <v>19877.267373410221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0</v>
      </c>
      <c r="I410" s="39">
        <f>[2]Emissions!I2154</f>
        <v>0</v>
      </c>
      <c r="J410" s="39">
        <f>[2]Emissions!J2154</f>
        <v>0</v>
      </c>
      <c r="K410" s="39">
        <f>[2]Emissions!K2154</f>
        <v>0</v>
      </c>
      <c r="L410" s="39">
        <f>[2]Emissions!L2154</f>
        <v>1461.4820825807949</v>
      </c>
      <c r="M410" s="39">
        <f>[2]Emissions!M2154</f>
        <v>1461.4820825807849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4222.7494369700589</v>
      </c>
      <c r="F411" s="39">
        <f>[2]Emissions!F2147</f>
        <v>6855.8234216221299</v>
      </c>
      <c r="G411" s="39">
        <f>[2]Emissions!G2147</f>
        <v>9131.2099691221283</v>
      </c>
      <c r="H411" s="39">
        <f>[2]Emissions!H2147</f>
        <v>7538.6278495005072</v>
      </c>
      <c r="I411" s="39">
        <f>[2]Emissions!I2147</f>
        <v>13703.060562349379</v>
      </c>
      <c r="J411" s="39">
        <f>[2]Emissions!J2147</f>
        <v>18478.09158025957</v>
      </c>
      <c r="K411" s="39">
        <f>[2]Emissions!K2147</f>
        <v>18532.977758720579</v>
      </c>
      <c r="L411" s="39">
        <f>[2]Emissions!L2147</f>
        <v>18526.337684716531</v>
      </c>
      <c r="M411" s="39">
        <f>[2]Emissions!M2147</f>
        <v>18507.675295292149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11043.65935525336</v>
      </c>
      <c r="G414" s="39">
        <f>[2]Emissions!G1777</f>
        <v>7362.4395701689027</v>
      </c>
      <c r="H414" s="39">
        <f>[2]Emissions!H1777</f>
        <v>3681.2197850844518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3638.7935083800212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3140.6048583941711</v>
      </c>
      <c r="F418" s="39">
        <f>[2]Emissions!F1336</f>
        <v>4255.9660093946559</v>
      </c>
      <c r="G418" s="39">
        <f>[2]Emissions!G1336</f>
        <v>4865.5624077334969</v>
      </c>
      <c r="H418" s="39">
        <f>[2]Emissions!H1336</f>
        <v>5963.6592281165822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1461.1416725500001</v>
      </c>
      <c r="I420" s="39">
        <f>[2]Emissions!I2201</f>
        <v>1461.1416725500001</v>
      </c>
      <c r="J420" s="39">
        <f>[2]Emissions!J2201</f>
        <v>1461.1416725500001</v>
      </c>
      <c r="K420" s="39">
        <f>[2]Emissions!K2201</f>
        <v>1461.1416725500001</v>
      </c>
      <c r="L420" s="39">
        <f>[2]Emissions!L2201</f>
        <v>0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3239.38573481308</v>
      </c>
      <c r="H421" s="39">
        <f>[2]Emissions!H2194</f>
        <v>3239.38573481308</v>
      </c>
      <c r="I421" s="39">
        <f>[2]Emissions!I2194</f>
        <v>3239.38573481308</v>
      </c>
      <c r="J421" s="39">
        <f>[2]Emissions!J2194</f>
        <v>53.010168498696402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8490.7983946981985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1557.1938890530821</v>
      </c>
      <c r="F423" s="39">
        <f>[2]Emissions!F1451</f>
        <v>0</v>
      </c>
      <c r="G423" s="39">
        <f>[2]Emissions!G1451</f>
        <v>3198.7004689388459</v>
      </c>
      <c r="H423" s="39">
        <f>[2]Emissions!H1451</f>
        <v>3810.0731194126629</v>
      </c>
      <c r="I423" s="39">
        <f>[2]Emissions!I1451</f>
        <v>1641.7452537402889</v>
      </c>
      <c r="J423" s="39">
        <f>[2]Emissions!J1451</f>
        <v>1014.1316835458661</v>
      </c>
      <c r="K423" s="39">
        <f>[2]Emissions!K1451</f>
        <v>1641.7452537402889</v>
      </c>
      <c r="L423" s="39">
        <f>[2]Emissions!L1451</f>
        <v>601.4753029467995</v>
      </c>
      <c r="M423" s="39">
        <f>[2]Emissions!M1451</f>
        <v>383.97568111193601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16.200111111111109</v>
      </c>
      <c r="H426" s="39">
        <f>[2]Emissions!H1444</f>
        <v>12.150083333333329</v>
      </c>
      <c r="I426" s="39">
        <f>[2]Emissions!I1444</f>
        <v>8.1000555555555529</v>
      </c>
      <c r="J426" s="39">
        <f>[2]Emissions!J1444</f>
        <v>4.0500277777777747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0</v>
      </c>
      <c r="J427" s="39">
        <f>[2]Emissions!J2326</f>
        <v>0</v>
      </c>
      <c r="K427" s="39">
        <f>[2]Emissions!K2326</f>
        <v>0</v>
      </c>
      <c r="L427" s="39">
        <f>[2]Emissions!L2326</f>
        <v>0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2278.539072016461</v>
      </c>
      <c r="G430" s="39">
        <f>[2]Emissions!G1430</f>
        <v>1822.831257613168</v>
      </c>
      <c r="H430" s="39">
        <f>[2]Emissions!H1430</f>
        <v>2597.5345420987651</v>
      </c>
      <c r="I430" s="39">
        <f>[2]Emissions!I1430</f>
        <v>911.41562880658421</v>
      </c>
      <c r="J430" s="39">
        <f>[2]Emissions!J1430</f>
        <v>455.70781440329228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23.65500991123016</v>
      </c>
      <c r="H431" s="39">
        <f>[2]Emissions!H1379</f>
        <v>25.313567073170731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259.09624057216752</v>
      </c>
      <c r="F432" s="39">
        <f>[2]Emissions!F1188</f>
        <v>186.86024494281079</v>
      </c>
      <c r="G432" s="39">
        <f>[2]Emissions!G1188</f>
        <v>172.73082704811159</v>
      </c>
      <c r="H432" s="39">
        <f>[2]Emissions!H1188</f>
        <v>129.54812028608379</v>
      </c>
      <c r="I432" s="39">
        <f>[2]Emissions!I1188</f>
        <v>86.365413524055782</v>
      </c>
      <c r="J432" s="39">
        <f>[2]Emissions!J1188</f>
        <v>43.182706762027998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170.7976084973792</v>
      </c>
      <c r="F433" s="39">
        <f>[2]Emissions!F938</f>
        <v>170.7976084973792</v>
      </c>
      <c r="G433" s="39">
        <f>[2]Emissions!G938</f>
        <v>94.181741213284283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80.290304676928841</v>
      </c>
      <c r="G435" s="39">
        <f>[2]Emissions!G872</f>
        <v>77.198743084676281</v>
      </c>
      <c r="H435" s="39">
        <f>[2]Emissions!H872</f>
        <v>1317.442639305777</v>
      </c>
      <c r="I435" s="39">
        <f>[2]Emissions!I872</f>
        <v>2131.4510293964258</v>
      </c>
      <c r="J435" s="39">
        <f>[2]Emissions!J872</f>
        <v>2131.4510293964231</v>
      </c>
      <c r="K435" s="39">
        <f>[2]Emissions!K872</f>
        <v>2131.4510293964231</v>
      </c>
      <c r="L435" s="39">
        <f>[2]Emissions!L872</f>
        <v>2054.382738157371</v>
      </c>
      <c r="M435" s="39">
        <f>[2]Emissions!M872</f>
        <v>1434.0618413144621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1601.1445162925049</v>
      </c>
      <c r="G436" s="39">
        <f>[2]Emissions!G519</f>
        <v>1601.1445162925061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1246.009681198952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0.89994710585714832</v>
      </c>
      <c r="J441" s="39">
        <f>[2]Emissions!J1128</f>
        <v>0.89994710585714832</v>
      </c>
      <c r="K441" s="39">
        <f>[2]Emissions!K1128</f>
        <v>2.6363031879979189</v>
      </c>
      <c r="L441" s="39">
        <f>[2]Emissions!L1128</f>
        <v>2.6318303803581791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5275.1827954470009</v>
      </c>
      <c r="G444" s="39">
        <f>[2]Emissions!G894</f>
        <v>3463.3278667264099</v>
      </c>
      <c r="H444" s="39">
        <f>[2]Emissions!H894</f>
        <v>8919.4286316038742</v>
      </c>
      <c r="I444" s="39">
        <f>[2]Emissions!I894</f>
        <v>10315.01559551324</v>
      </c>
      <c r="J444" s="39">
        <f>[2]Emissions!J894</f>
        <v>11335.67475322572</v>
      </c>
      <c r="K444" s="39">
        <f>[2]Emissions!K894</f>
        <v>12309.234860933881</v>
      </c>
      <c r="L444" s="39">
        <f>[2]Emissions!L894</f>
        <v>12479.671952689559</v>
      </c>
      <c r="M444" s="39">
        <f>[2]Emissions!M894</f>
        <v>12621.485519664069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0</v>
      </c>
      <c r="F446" s="39">
        <f>[2]Emissions!F226</f>
        <v>0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7747.567026402854</v>
      </c>
      <c r="G447" s="39">
        <f>[2]Emissions!G25</f>
        <v>5165.0446842685669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0</v>
      </c>
      <c r="L450" s="39">
        <f>[2]Emissions!L2054</f>
        <v>0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121.9646809566019</v>
      </c>
      <c r="F451" s="39">
        <f>[2]Emissions!F1105</f>
        <v>298.60155747080142</v>
      </c>
      <c r="G451" s="39">
        <f>[2]Emissions!G1105</f>
        <v>26.624797486911</v>
      </c>
      <c r="H451" s="39">
        <f>[2]Emissions!H1105</f>
        <v>158.06193201927411</v>
      </c>
      <c r="I451" s="39">
        <f>[2]Emissions!I1105</f>
        <v>114.98323757003629</v>
      </c>
      <c r="J451" s="39">
        <f>[2]Emissions!J1105</f>
        <v>57.49161878501814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1572.058837919607</v>
      </c>
      <c r="G453" s="39">
        <f>[2]Emissions!G473</f>
        <v>1179.0441284397041</v>
      </c>
      <c r="H453" s="39">
        <f>[2]Emissions!H473</f>
        <v>786.02941895980291</v>
      </c>
      <c r="I453" s="39">
        <f>[2]Emissions!I473</f>
        <v>393.01470947990151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0</v>
      </c>
      <c r="J454" s="39">
        <f>[2]Emissions!J89</f>
        <v>0</v>
      </c>
      <c r="K454" s="39">
        <f>[2]Emissions!K89</f>
        <v>0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4128.7116948801504</v>
      </c>
      <c r="F455" s="39">
        <f>[2]Emissions!F7</f>
        <v>6569.644439709622</v>
      </c>
      <c r="G455" s="39">
        <f>[2]Emissions!G7</f>
        <v>7144.3027869173184</v>
      </c>
      <c r="H455" s="39">
        <f>[2]Emissions!H7</f>
        <v>2308.7129266521538</v>
      </c>
      <c r="I455" s="39">
        <f>[2]Emissions!I7</f>
        <v>2013.2159756448959</v>
      </c>
      <c r="J455" s="39">
        <f>[2]Emissions!J7</f>
        <v>1953.717644297109</v>
      </c>
      <c r="K455" s="39">
        <f>[2]Emissions!K7</f>
        <v>1659.9656849635089</v>
      </c>
      <c r="L455" s="39">
        <f>[2]Emissions!L7</f>
        <v>2245.77363181186</v>
      </c>
      <c r="M455" s="39">
        <f>[2]Emissions!M7</f>
        <v>7985.8394662563187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1.2808096318349531</v>
      </c>
      <c r="I457" s="39">
        <f>[2]Emissions!I1782</f>
        <v>0</v>
      </c>
      <c r="J457" s="39">
        <f>[2]Emissions!J1782</f>
        <v>0</v>
      </c>
      <c r="K457" s="39">
        <f>[2]Emissions!K1782</f>
        <v>6.8092811936555941</v>
      </c>
      <c r="L457" s="39">
        <f>[2]Emissions!L1782</f>
        <v>6.5378996761853543</v>
      </c>
      <c r="M457" s="39">
        <f>[2]Emissions!M1782</f>
        <v>6.5378996761853534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4376.3482367284869</v>
      </c>
      <c r="F458" s="39">
        <f>[2]Emissions!F1603</f>
        <v>4369.4963205999811</v>
      </c>
      <c r="G458" s="39">
        <f>[2]Emissions!G1603</f>
        <v>4369.496320599982</v>
      </c>
      <c r="H458" s="39">
        <f>[2]Emissions!H1603</f>
        <v>6128.1230272995244</v>
      </c>
      <c r="I458" s="39">
        <f>[2]Emissions!I1603</f>
        <v>7457.7956561724477</v>
      </c>
      <c r="J458" s="39">
        <f>[2]Emissions!J1603</f>
        <v>7717.8733955693069</v>
      </c>
      <c r="K458" s="39">
        <f>[2]Emissions!K1603</f>
        <v>7975.1533459115026</v>
      </c>
      <c r="L458" s="39">
        <f>[2]Emissions!L1603</f>
        <v>8283.8326095101929</v>
      </c>
      <c r="M458" s="39">
        <f>[2]Emissions!M1603</f>
        <v>8649.9423349896169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140.44205361613831</v>
      </c>
      <c r="J459" s="39">
        <f>[2]Emissions!J1589</f>
        <v>0</v>
      </c>
      <c r="K459" s="39">
        <f>[2]Emissions!K1589</f>
        <v>0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0.9734906999999996</v>
      </c>
      <c r="H460" s="39">
        <f>[2]Emissions!H1533</f>
        <v>0.64629300000000012</v>
      </c>
      <c r="I460" s="39">
        <f>[2]Emissions!I1533</f>
        <v>0.32314649999999989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0</v>
      </c>
      <c r="L461" s="39">
        <f>[2]Emissions!L1135</f>
        <v>0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1.6944905896176501E-2</v>
      </c>
      <c r="F462" s="39">
        <f>[2]Emissions!F1149</f>
        <v>0.11273132138874351</v>
      </c>
      <c r="G462" s="39">
        <f>[2]Emissions!G1149</f>
        <v>0.17490949019136129</v>
      </c>
      <c r="H462" s="39">
        <f>[2]Emissions!H1149</f>
        <v>0.30494913112830357</v>
      </c>
      <c r="I462" s="39">
        <f>[2]Emissions!I1149</f>
        <v>0.43872651889227399</v>
      </c>
      <c r="J462" s="39">
        <f>[2]Emissions!J1149</f>
        <v>0.51355238823676441</v>
      </c>
      <c r="K462" s="39">
        <f>[2]Emissions!K1149</f>
        <v>0.71128227671301247</v>
      </c>
      <c r="L462" s="39">
        <f>[2]Emissions!L1149</f>
        <v>0.71128227671301258</v>
      </c>
      <c r="M462" s="39">
        <f>[2]Emissions!M1149</f>
        <v>0.64644416307055252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0</v>
      </c>
      <c r="K463" s="39">
        <f>[2]Emissions!K633</f>
        <v>0</v>
      </c>
      <c r="L463" s="39">
        <f>[2]Emissions!L633</f>
        <v>0</v>
      </c>
      <c r="M463" s="39">
        <f>[2]Emissions!M633</f>
        <v>0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5827.7941244509293</v>
      </c>
      <c r="F464" s="39">
        <f>[2]Emissions!F529</f>
        <v>3581.252171714742</v>
      </c>
      <c r="G464" s="39">
        <f>[2]Emissions!G529</f>
        <v>0</v>
      </c>
      <c r="H464" s="39">
        <f>[2]Emissions!H529</f>
        <v>0</v>
      </c>
      <c r="I464" s="39">
        <f>[2]Emissions!I529</f>
        <v>0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712.74349943514596</v>
      </c>
      <c r="G465" s="39">
        <f>[2]Emissions!G354</f>
        <v>534.55762457635944</v>
      </c>
      <c r="H465" s="39">
        <f>[2]Emissions!H354</f>
        <v>356.37174971757292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14.08016786809627</v>
      </c>
      <c r="F466" s="39">
        <f>[2]Emissions!F20</f>
        <v>20.57033503349539</v>
      </c>
      <c r="G466" s="39">
        <f>[2]Emissions!G20</f>
        <v>20.57033503349539</v>
      </c>
      <c r="H466" s="39">
        <f>[2]Emissions!H20</f>
        <v>20.57033503349539</v>
      </c>
      <c r="I466" s="39">
        <f>[2]Emissions!I20</f>
        <v>6.4901671653991206</v>
      </c>
      <c r="J466" s="39">
        <f>[2]Emissions!J20</f>
        <v>0</v>
      </c>
      <c r="K466" s="39">
        <f>[2]Emissions!K20</f>
        <v>0</v>
      </c>
      <c r="L466" s="39">
        <f>[2]Emissions!L20</f>
        <v>0</v>
      </c>
      <c r="M466" s="39">
        <f>[2]Emissions!M20</f>
        <v>0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7.1775191253781512E-2</v>
      </c>
      <c r="F467" s="39">
        <f>[2]Emissions!F230</f>
        <v>0.40132265737464101</v>
      </c>
      <c r="G467" s="39">
        <f>[2]Emissions!G230</f>
        <v>2.7105304079911612</v>
      </c>
      <c r="H467" s="39">
        <f>[2]Emissions!H230</f>
        <v>2.470066937879694</v>
      </c>
      <c r="I467" s="39">
        <f>[2]Emissions!I230</f>
        <v>1.129737992357851</v>
      </c>
      <c r="J467" s="39">
        <f>[2]Emissions!J230</f>
        <v>1.282470662303584</v>
      </c>
      <c r="K467" s="39">
        <f>[2]Emissions!K230</f>
        <v>2.0687442805050531</v>
      </c>
      <c r="L467" s="39">
        <f>[2]Emissions!L230</f>
        <v>6.9029390612522148</v>
      </c>
      <c r="M467" s="39">
        <f>[2]Emissions!M230</f>
        <v>16.657941811575359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182.36657442343389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60.788858141144637</v>
      </c>
      <c r="J468" s="39">
        <f>[2]Emissions!J523</f>
        <v>30.394429070572318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66181.555014946091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0.71561580882352938</v>
      </c>
      <c r="F472" s="39">
        <f>[2]Emissions!F1805</f>
        <v>0.53671185661764709</v>
      </c>
      <c r="G472" s="39">
        <f>[2]Emissions!G1805</f>
        <v>0.53671185661764709</v>
      </c>
      <c r="H472" s="39">
        <f>[2]Emissions!H1805</f>
        <v>0.1789039522058824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98.395030864197523</v>
      </c>
      <c r="F473" s="39">
        <f>[2]Emissions!F1457</f>
        <v>81.995859053497924</v>
      </c>
      <c r="G473" s="39">
        <f>[2]Emissions!G1457</f>
        <v>65.596687242798339</v>
      </c>
      <c r="H473" s="39">
        <f>[2]Emissions!H1457</f>
        <v>49.197515432098761</v>
      </c>
      <c r="I473" s="39">
        <f>[2]Emissions!I1457</f>
        <v>32.798343621399169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0</v>
      </c>
      <c r="F474" s="39">
        <f>[2]Emissions!F1343</f>
        <v>0</v>
      </c>
      <c r="G474" s="39">
        <f>[2]Emissions!G1343</f>
        <v>6.7297877424610233</v>
      </c>
      <c r="H474" s="39">
        <f>[2]Emissions!H1343</f>
        <v>20.946257361279681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83473.527342190733</v>
      </c>
      <c r="F475" s="39">
        <f>[2]Emissions!F2107</f>
        <v>41736.763671095359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240.15268288192809</v>
      </c>
      <c r="F477" s="39">
        <f>[2]Emissions!F1385</f>
        <v>4335.57077317119</v>
      </c>
      <c r="G477" s="39">
        <f>[2]Emissions!G1385</f>
        <v>4335.57077317119</v>
      </c>
      <c r="H477" s="39">
        <f>[2]Emissions!H1385</f>
        <v>4668.6913961549417</v>
      </c>
      <c r="I477" s="39">
        <f>[2]Emissions!I1385</f>
        <v>0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71578.673232859306</v>
      </c>
      <c r="F481" s="39">
        <f>[2]Emissions!F2359</f>
        <v>104546.54962012279</v>
      </c>
      <c r="G481" s="39">
        <f>[2]Emissions!G2359</f>
        <v>93383.250934779644</v>
      </c>
      <c r="H481" s="39">
        <f>[2]Emissions!H2359</f>
        <v>0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10794.11406809525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215.42682219999989</v>
      </c>
      <c r="F487" s="39">
        <f>[2]Emissions!F1174</f>
        <v>172.34145775999991</v>
      </c>
      <c r="G487" s="39">
        <f>[2]Emissions!G1174</f>
        <v>141.64582763999999</v>
      </c>
      <c r="H487" s="39">
        <f>[2]Emissions!H1174</f>
        <v>94.43055176</v>
      </c>
      <c r="I487" s="39">
        <f>[2]Emissions!I1174</f>
        <v>47.215275879999979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18523.605718952771</v>
      </c>
      <c r="F488" s="39">
        <f>[2]Emissions!F652</f>
        <v>0</v>
      </c>
      <c r="G488" s="39">
        <f>[2]Emissions!G652</f>
        <v>0</v>
      </c>
      <c r="H488" s="39">
        <f>[2]Emissions!H652</f>
        <v>31790.016271474989</v>
      </c>
      <c r="I488" s="39">
        <f>[2]Emissions!I652</f>
        <v>40350.472025324991</v>
      </c>
      <c r="J488" s="39">
        <f>[2]Emissions!J652</f>
        <v>47785.388828100004</v>
      </c>
      <c r="K488" s="39">
        <f>[2]Emissions!K652</f>
        <v>55220.30563087498</v>
      </c>
      <c r="L488" s="39">
        <f>[2]Emissions!L652</f>
        <v>62655.388051506226</v>
      </c>
      <c r="M488" s="39">
        <f>[2]Emissions!M652</f>
        <v>70090.470472137487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194164.08803000409</v>
      </c>
      <c r="F489" s="39">
        <f>[2]Emissions!F434</f>
        <v>203650.28662399441</v>
      </c>
      <c r="G489" s="39">
        <f>[2]Emissions!G434</f>
        <v>146664.3991589043</v>
      </c>
      <c r="H489" s="39">
        <f>[2]Emissions!H434</f>
        <v>8608.0247575231224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0</v>
      </c>
      <c r="J492" s="39">
        <f>[2]Emissions!J2320</f>
        <v>0</v>
      </c>
      <c r="K492" s="39">
        <f>[2]Emissions!K2320</f>
        <v>0</v>
      </c>
      <c r="L492" s="39">
        <f>[2]Emissions!L2320</f>
        <v>0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29.011720188575211</v>
      </c>
      <c r="G493" s="39">
        <f>[2]Emissions!G1962</f>
        <v>0</v>
      </c>
      <c r="H493" s="39">
        <f>[2]Emissions!H1962</f>
        <v>70.345761977108083</v>
      </c>
      <c r="I493" s="39">
        <f>[2]Emissions!I1962</f>
        <v>108.9466946290829</v>
      </c>
      <c r="J493" s="39">
        <f>[2]Emissions!J1962</f>
        <v>142.91295256384569</v>
      </c>
      <c r="K493" s="39">
        <f>[2]Emissions!K1962</f>
        <v>167.509872996437</v>
      </c>
      <c r="L493" s="39">
        <f>[2]Emissions!L1962</f>
        <v>167.43639937019111</v>
      </c>
      <c r="M493" s="39">
        <f>[2]Emissions!M1962</f>
        <v>79.623785452179206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116572.76334973839</v>
      </c>
      <c r="F496" s="39">
        <f>[2]Emissions!F1024</f>
        <v>99186.437431547834</v>
      </c>
      <c r="G496" s="39">
        <f>[2]Emissions!G1024</f>
        <v>79349.149945238285</v>
      </c>
      <c r="H496" s="39">
        <f>[2]Emissions!H1024</f>
        <v>55819.319230377703</v>
      </c>
      <c r="I496" s="39">
        <f>[2]Emissions!I1024</f>
        <v>38289.657586976347</v>
      </c>
      <c r="J496" s="39">
        <f>[2]Emissions!J1024</f>
        <v>18861.70327202887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0.2092123937082668</v>
      </c>
      <c r="F497" s="39">
        <f>[2]Emissions!F1273</f>
        <v>0.8899505381717937</v>
      </c>
      <c r="G497" s="39">
        <f>[2]Emissions!G1273</f>
        <v>1.3873737272882889</v>
      </c>
      <c r="H497" s="39">
        <f>[2]Emissions!H1273</f>
        <v>2.1785350594453181</v>
      </c>
      <c r="I497" s="39">
        <f>[2]Emissions!I1273</f>
        <v>2.7680291700828961</v>
      </c>
      <c r="J497" s="39">
        <f>[2]Emissions!J1273</f>
        <v>3.343495482657485</v>
      </c>
      <c r="K497" s="39">
        <f>[2]Emissions!K1273</f>
        <v>3.8733343392617359</v>
      </c>
      <c r="L497" s="39">
        <f>[2]Emissions!L1273</f>
        <v>3.8974288842435998</v>
      </c>
      <c r="M497" s="39">
        <f>[2]Emissions!M1273</f>
        <v>3.9179437210544719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5.7579374746492604</v>
      </c>
      <c r="F498" s="39">
        <f>[2]Emissions!F1168</f>
        <v>6.8344028371391916</v>
      </c>
      <c r="G498" s="39">
        <f>[2]Emissions!G1168</f>
        <v>1.416881441978334</v>
      </c>
      <c r="H498" s="39">
        <f>[2]Emissions!H1168</f>
        <v>9.1064397373869461</v>
      </c>
      <c r="I498" s="39">
        <f>[2]Emissions!I1168</f>
        <v>10.02175180337313</v>
      </c>
      <c r="J498" s="39">
        <f>[2]Emissions!J1168</f>
        <v>11.056491681954171</v>
      </c>
      <c r="K498" s="39">
        <f>[2]Emissions!K1168</f>
        <v>10.42083341654844</v>
      </c>
      <c r="L498" s="39">
        <f>[2]Emissions!L1168</f>
        <v>10.32082676320171</v>
      </c>
      <c r="M498" s="39">
        <f>[2]Emissions!M1168</f>
        <v>10.246927542699581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1.308278353309521E-5</v>
      </c>
      <c r="J499" s="39">
        <f>[2]Emissions!J625</f>
        <v>8.4209607717024483E-5</v>
      </c>
      <c r="K499" s="39">
        <f>[2]Emissions!K625</f>
        <v>8.4209607717024483E-5</v>
      </c>
      <c r="L499" s="39">
        <f>[2]Emissions!L625</f>
        <v>8.4209607717024063E-5</v>
      </c>
      <c r="M499" s="39">
        <f>[2]Emissions!M625</f>
        <v>3.4709890201757492E-5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1202.0171344148939</v>
      </c>
      <c r="H502" s="39">
        <f>[2]Emissions!H2307</f>
        <v>1202.0171344148939</v>
      </c>
      <c r="I502" s="39">
        <f>[2]Emissions!I2307</f>
        <v>1202.0171344148939</v>
      </c>
      <c r="J502" s="39">
        <f>[2]Emissions!J2307</f>
        <v>0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30675.205360576849</v>
      </c>
      <c r="F503" s="39">
        <f>[2]Emissions!F2068</f>
        <v>44942.008070395343</v>
      </c>
      <c r="G503" s="39">
        <f>[2]Emissions!G2068</f>
        <v>57068.834416130972</v>
      </c>
      <c r="H503" s="39">
        <f>[2]Emissions!H2068</f>
        <v>60689.8554839438</v>
      </c>
      <c r="I503" s="39">
        <f>[2]Emissions!I2068</f>
        <v>54928.566161028852</v>
      </c>
      <c r="J503" s="39">
        <f>[2]Emissions!J2068</f>
        <v>40661.763451209277</v>
      </c>
      <c r="K503" s="39">
        <f>[2]Emissions!K2068</f>
        <v>28534.937105473458</v>
      </c>
      <c r="L503" s="39">
        <f>[2]Emissions!L2068</f>
        <v>24913.91603766118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46036.891519999997</v>
      </c>
      <c r="F504" s="39">
        <f>[2]Emissions!F1609</f>
        <v>40658.349599999987</v>
      </c>
      <c r="G504" s="39">
        <f>[2]Emissions!G1609</f>
        <v>39451.362079999992</v>
      </c>
      <c r="H504" s="39">
        <f>[2]Emissions!H1609</f>
        <v>39451.362079999977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10169.527109575551</v>
      </c>
      <c r="G506" s="39">
        <f>[2]Emissions!G1410</f>
        <v>7273.698516867471</v>
      </c>
      <c r="H506" s="39">
        <f>[2]Emissions!H1410</f>
        <v>10169.527109575551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90.9466845882353</v>
      </c>
      <c r="F513" s="39">
        <f>[2]Emissions!F1519</f>
        <v>72.757347670588231</v>
      </c>
      <c r="G513" s="39">
        <f>[2]Emissions!G1519</f>
        <v>54.568010752941177</v>
      </c>
      <c r="H513" s="39">
        <f>[2]Emissions!H1519</f>
        <v>36.378673835294109</v>
      </c>
      <c r="I513" s="39">
        <f>[2]Emissions!I1519</f>
        <v>18.189336917647061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63.929249997365787</v>
      </c>
      <c r="F514" s="39">
        <f>[2]Emissions!F1404</f>
        <v>73.946256442596493</v>
      </c>
      <c r="G514" s="39">
        <f>[2]Emissions!G1404</f>
        <v>79.853853455674368</v>
      </c>
      <c r="H514" s="39">
        <f>[2]Emissions!H1404</f>
        <v>97.731397655426477</v>
      </c>
      <c r="I514" s="39">
        <f>[2]Emissions!I1404</f>
        <v>175.0521792821929</v>
      </c>
      <c r="J514" s="39">
        <f>[2]Emissions!J1404</f>
        <v>197.29234550312231</v>
      </c>
      <c r="K514" s="39">
        <f>[2]Emissions!K1404</f>
        <v>215.46489603770021</v>
      </c>
      <c r="L514" s="39">
        <f>[2]Emissions!L1404</f>
        <v>217.5096012836419</v>
      </c>
      <c r="M514" s="39">
        <f>[2]Emissions!M1404</f>
        <v>219.70507550588209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1.8502606783031381E-2</v>
      </c>
      <c r="F515" s="39">
        <f>[2]Emissions!F1254</f>
        <v>1.541883898585953E-2</v>
      </c>
      <c r="G515" s="39">
        <f>[2]Emissions!G1254</f>
        <v>1.23350711886876E-2</v>
      </c>
      <c r="H515" s="39">
        <f>[2]Emissions!H1254</f>
        <v>9.2513033915157285E-3</v>
      </c>
      <c r="I515" s="39">
        <f>[2]Emissions!I1254</f>
        <v>6.1675355943438051E-3</v>
      </c>
      <c r="J515" s="39">
        <f>[2]Emissions!J1254</f>
        <v>3.0837677971718982E-3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0</v>
      </c>
      <c r="L517" s="39">
        <f>[2]Emissions!L340</f>
        <v>1.7961060211898241E-6</v>
      </c>
      <c r="M517" s="39">
        <f>[2]Emissions!M340</f>
        <v>2.3790527121690248E-6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730.77658191709361</v>
      </c>
      <c r="I518" s="39">
        <f>[2]Emissions!I137</f>
        <v>5955.6696285981407</v>
      </c>
      <c r="J518" s="39">
        <f>[2]Emissions!J137</f>
        <v>5956.2979002066086</v>
      </c>
      <c r="K518" s="39">
        <f>[2]Emissions!K137</f>
        <v>5956.3741717057264</v>
      </c>
      <c r="L518" s="39">
        <f>[2]Emissions!L137</f>
        <v>5957.7117280104612</v>
      </c>
      <c r="M518" s="39">
        <f>[2]Emissions!M137</f>
        <v>5956.8784039875854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15.029969723999599</v>
      </c>
      <c r="F519" s="39">
        <f>[2]Emissions!F688</f>
        <v>14.5387304537995</v>
      </c>
      <c r="G519" s="39">
        <f>[2]Emissions!G688</f>
        <v>54.838896093535183</v>
      </c>
      <c r="H519" s="39">
        <f>[2]Emissions!H688</f>
        <v>57.519246814876823</v>
      </c>
      <c r="I519" s="39">
        <f>[2]Emissions!I688</f>
        <v>66.823852960081581</v>
      </c>
      <c r="J519" s="39">
        <f>[2]Emissions!J688</f>
        <v>76.160973546104913</v>
      </c>
      <c r="K519" s="39">
        <f>[2]Emissions!K688</f>
        <v>78.158289786190807</v>
      </c>
      <c r="L519" s="39">
        <f>[2]Emissions!L688</f>
        <v>75.453279320499206</v>
      </c>
      <c r="M519" s="39">
        <f>[2]Emissions!M688</f>
        <v>77.630873446868407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30.314230367647049</v>
      </c>
      <c r="F520" s="39">
        <f>[2]Emissions!F681</f>
        <v>24.251384294117649</v>
      </c>
      <c r="G520" s="39">
        <f>[2]Emissions!G681</f>
        <v>18.188538220588239</v>
      </c>
      <c r="H520" s="39">
        <f>[2]Emissions!H681</f>
        <v>12.125692147058819</v>
      </c>
      <c r="I520" s="39">
        <f>[2]Emissions!I681</f>
        <v>6.0628460735294132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0</v>
      </c>
      <c r="J521" s="39">
        <f>[2]Emissions!J327</f>
        <v>0</v>
      </c>
      <c r="K521" s="39">
        <f>[2]Emissions!K327</f>
        <v>0</v>
      </c>
      <c r="L521" s="39">
        <f>[2]Emissions!L327</f>
        <v>0</v>
      </c>
      <c r="M521" s="39">
        <f>[2]Emissions!M327</f>
        <v>0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513950.40801598108</v>
      </c>
      <c r="F524" s="39">
        <f>[2]Emissions!F440</f>
        <v>513950.40801598108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9674.9317124671124</v>
      </c>
      <c r="G525" s="39">
        <f>[2]Emissions!G1720</f>
        <v>9674.9317124671124</v>
      </c>
      <c r="H525" s="39">
        <f>[2]Emissions!H1720</f>
        <v>23807.931499447081</v>
      </c>
      <c r="I525" s="39">
        <f>[2]Emissions!I1720</f>
        <v>25872.717605891361</v>
      </c>
      <c r="J525" s="39">
        <f>[2]Emissions!J1720</f>
        <v>18932.56960029043</v>
      </c>
      <c r="K525" s="39">
        <f>[2]Emissions!K1720</f>
        <v>25873.573332755459</v>
      </c>
      <c r="L525" s="39">
        <f>[2]Emissions!L1720</f>
        <v>25873.548091685359</v>
      </c>
      <c r="M525" s="39">
        <f>[2]Emissions!M1720</f>
        <v>25873.032074926599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3785.8419790229809</v>
      </c>
      <c r="F526" s="39">
        <f>[2]Emissions!F1463</f>
        <v>3298.5224793168732</v>
      </c>
      <c r="G526" s="39">
        <f>[2]Emissions!G1463</f>
        <v>3899.8773115084859</v>
      </c>
      <c r="H526" s="39">
        <f>[2]Emissions!H1463</f>
        <v>4917.0671465314199</v>
      </c>
      <c r="I526" s="39">
        <f>[2]Emissions!I1463</f>
        <v>7405.8973318817189</v>
      </c>
      <c r="J526" s="39">
        <f>[2]Emissions!J1463</f>
        <v>2527.5153469957941</v>
      </c>
      <c r="K526" s="39">
        <f>[2]Emissions!K1463</f>
        <v>15918.27660586329</v>
      </c>
      <c r="L526" s="39">
        <f>[2]Emissions!L1463</f>
        <v>17576.523452687488</v>
      </c>
      <c r="M526" s="39">
        <f>[2]Emissions!M1463</f>
        <v>20535.15170571837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0</v>
      </c>
      <c r="K527" s="39">
        <f>[2]Emissions!K1980</f>
        <v>0</v>
      </c>
      <c r="L527" s="39">
        <f>[2]Emissions!L1980</f>
        <v>0</v>
      </c>
      <c r="M527" s="39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0</v>
      </c>
      <c r="J532" s="39">
        <f>[2]Emissions!J2331</f>
        <v>0</v>
      </c>
      <c r="K532" s="39">
        <f>[2]Emissions!K2331</f>
        <v>0</v>
      </c>
      <c r="L532" s="39">
        <f>[2]Emissions!L2331</f>
        <v>0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692.53324488000021</v>
      </c>
      <c r="F536" s="39">
        <f>[2]Emissions!F1615</f>
        <v>692.5332448800001</v>
      </c>
      <c r="G536" s="39">
        <f>[2]Emissions!G1615</f>
        <v>350.3222486137384</v>
      </c>
      <c r="H536" s="39">
        <f>[2]Emissions!H1615</f>
        <v>0</v>
      </c>
      <c r="I536" s="39">
        <f>[2]Emissions!I1615</f>
        <v>0</v>
      </c>
      <c r="J536" s="39">
        <f>[2]Emissions!J1615</f>
        <v>0</v>
      </c>
      <c r="K536" s="39">
        <f>[2]Emissions!K1615</f>
        <v>0</v>
      </c>
      <c r="L536" s="39">
        <f>[2]Emissions!L1615</f>
        <v>0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1502.216072744973</v>
      </c>
      <c r="F538" s="39">
        <f>[2]Emissions!F1416</f>
        <v>9932.351756886439</v>
      </c>
      <c r="G538" s="39">
        <f>[2]Emissions!G1416</f>
        <v>9932.351756886439</v>
      </c>
      <c r="H538" s="39">
        <f>[2]Emissions!H1416</f>
        <v>12399.38079519356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0</v>
      </c>
      <c r="L539" s="39">
        <f>[2]Emissions!L345</f>
        <v>1.796106021189824E-9</v>
      </c>
      <c r="M539" s="39">
        <f>[2]Emissions!M345</f>
        <v>2.379052712169025E-9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8.311903040540539</v>
      </c>
      <c r="F542" s="39">
        <f>[2]Emissions!F1155</f>
        <v>6.926585867117117</v>
      </c>
      <c r="G542" s="39">
        <f>[2]Emissions!G1155</f>
        <v>5.5412686936936941</v>
      </c>
      <c r="H542" s="39">
        <f>[2]Emissions!H1155</f>
        <v>4.1559515202702668</v>
      </c>
      <c r="I542" s="39">
        <f>[2]Emissions!I1155</f>
        <v>2.7706343468468462</v>
      </c>
      <c r="J542" s="39">
        <f>[2]Emissions!J1155</f>
        <v>1.385317173423424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0</v>
      </c>
      <c r="J543" s="39">
        <f>[2]Emissions!J332</f>
        <v>0</v>
      </c>
      <c r="K543" s="39">
        <f>[2]Emissions!K332</f>
        <v>0</v>
      </c>
      <c r="L543" s="39">
        <f>[2]Emissions!L332</f>
        <v>0</v>
      </c>
      <c r="M543" s="39">
        <f>[2]Emissions!M332</f>
        <v>0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41190.90520602405</v>
      </c>
      <c r="F545" s="39">
        <f>[2]Emissions!F2364</f>
        <v>40673.578717595628</v>
      </c>
      <c r="G545" s="39">
        <f>[2]Emissions!G2364</f>
        <v>38643.953575904881</v>
      </c>
      <c r="H545" s="39">
        <f>[2]Emissions!H2364</f>
        <v>40329.00525412165</v>
      </c>
      <c r="I545" s="39">
        <f>[2]Emissions!I2364</f>
        <v>38598.320999373711</v>
      </c>
      <c r="J545" s="39">
        <f>[2]Emissions!J2364</f>
        <v>35734.732128766736</v>
      </c>
      <c r="K545" s="39">
        <f>[2]Emissions!K2364</f>
        <v>33361.499430108634</v>
      </c>
      <c r="L545" s="39">
        <f>[2]Emissions!L2364</f>
        <v>33361.499430108634</v>
      </c>
      <c r="M545" s="39">
        <f>[2]Emissions!M2364</f>
        <v>29078.882396052009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42.264944292857137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13.44888992233456</v>
      </c>
      <c r="G550" s="39">
        <f>[2]Emissions!G1809</f>
        <v>13.44888992233456</v>
      </c>
      <c r="H550" s="39">
        <f>[2]Emissions!H1809</f>
        <v>4.4829633074448534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0.15773443662129419</v>
      </c>
      <c r="F554" s="39">
        <f>[2]Emissions!F1990</f>
        <v>0.20252929109052789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0</v>
      </c>
      <c r="K555" s="39">
        <f>[2]Emissions!K1836</f>
        <v>17137.577038674659</v>
      </c>
      <c r="L555" s="39">
        <f>[2]Emissions!L1836</f>
        <v>26657.73234894549</v>
      </c>
      <c r="M555" s="39">
        <f>[2]Emissions!M1836</f>
        <v>35672.212839606873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0.54735327706057613</v>
      </c>
      <c r="F556" s="39">
        <f>[2]Emissions!F2061</f>
        <v>0.27367663853028801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1649.8647289943699</v>
      </c>
      <c r="M557" s="39">
        <f>[2]Emissions!M2035</f>
        <v>1636.8236138861521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0</v>
      </c>
      <c r="I559" s="39">
        <f>[2]Emissions!I1944</f>
        <v>0</v>
      </c>
      <c r="J559" s="39">
        <f>[2]Emissions!J1944</f>
        <v>0</v>
      </c>
      <c r="K559" s="39">
        <f>[2]Emissions!K1944</f>
        <v>0</v>
      </c>
      <c r="L559" s="39">
        <f>[2]Emissions!L1944</f>
        <v>0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3.2411831483769957E-2</v>
      </c>
      <c r="H560" s="39">
        <f>[2]Emissions!H1909</f>
        <v>5.3757748434589477E-2</v>
      </c>
      <c r="I560" s="39">
        <f>[2]Emissions!I1909</f>
        <v>6.5830276960674311E-2</v>
      </c>
      <c r="J560" s="39">
        <f>[2]Emissions!J1909</f>
        <v>7.7360798303861555E-2</v>
      </c>
      <c r="K560" s="39">
        <f>[2]Emissions!K1909</f>
        <v>7.9694023059891594E-2</v>
      </c>
      <c r="L560" s="39">
        <f>[2]Emissions!L1909</f>
        <v>7.9694023059891594E-2</v>
      </c>
      <c r="M560" s="39">
        <f>[2]Emissions!M1909</f>
        <v>5.6361472461136618E-2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263.47810620560841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6975.4513933399467</v>
      </c>
      <c r="H562" s="39">
        <f>[2]Emissions!H1846</f>
        <v>13691.666849098239</v>
      </c>
      <c r="I562" s="39">
        <f>[2]Emissions!I1846</f>
        <v>17646.53657009951</v>
      </c>
      <c r="J562" s="39">
        <f>[2]Emissions!J1846</f>
        <v>17646.53657009951</v>
      </c>
      <c r="K562" s="39">
        <f>[2]Emissions!K1846</f>
        <v>17646.451989788489</v>
      </c>
      <c r="L562" s="39">
        <f>[2]Emissions!L1846</f>
        <v>17646.39090429468</v>
      </c>
      <c r="M562" s="39">
        <f>[2]Emissions!M1846</f>
        <v>17646.39090429468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47.649300502933791</v>
      </c>
      <c r="F564" s="39">
        <f>[2]Emissions!F2015</f>
        <v>38.119440402347017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9.5298601005867543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0</v>
      </c>
      <c r="J566" s="39">
        <f>[2]Emissions!J1889</f>
        <v>0</v>
      </c>
      <c r="K566" s="39">
        <f>[2]Emissions!K1889</f>
        <v>0</v>
      </c>
      <c r="L566" s="39">
        <f>[2]Emissions!L1889</f>
        <v>0</v>
      </c>
      <c r="M566" s="39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3851.3491608366021</v>
      </c>
      <c r="F568" s="39">
        <f>[2]Emissions!F1995</f>
        <v>4945.090190793725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3909.6554847480129</v>
      </c>
      <c r="G569" s="39">
        <f>[2]Emissions!G1939</f>
        <v>6533.0909855245854</v>
      </c>
      <c r="H569" s="39">
        <f>[2]Emissions!H1939</f>
        <v>7058.5215113102086</v>
      </c>
      <c r="I569" s="39">
        <f>[2]Emissions!I1939</f>
        <v>7583.3325157372401</v>
      </c>
      <c r="J569" s="39">
        <f>[2]Emissions!J1939</f>
        <v>8108.1435201642716</v>
      </c>
      <c r="K569" s="39">
        <f>[2]Emissions!K1939</f>
        <v>8108.1435201642707</v>
      </c>
      <c r="L569" s="39">
        <f>[2]Emissions!L1939</f>
        <v>7853.9411250920839</v>
      </c>
      <c r="M569" s="39">
        <f>[2]Emissions!M1939</f>
        <v>8108.1435201642716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43928.121370377732</v>
      </c>
      <c r="F571" s="39">
        <f>[2]Emissions!F1841</f>
        <v>40441.082349268589</v>
      </c>
      <c r="G571" s="39">
        <f>[2]Emissions!G1841</f>
        <v>25382.023789081391</v>
      </c>
      <c r="H571" s="39">
        <f>[2]Emissions!H1841</f>
        <v>25382.023789081391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91.840828339285693</v>
      </c>
      <c r="G572" s="39">
        <f>[2]Emissions!G1792</f>
        <v>61.227218892857138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0.68807338148984187</v>
      </c>
      <c r="G574" s="39">
        <f>[2]Emissions!G2010</f>
        <v>0.60301251805869061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</v>
      </c>
      <c r="L575" s="39">
        <f>[2]Emissions!L1954</f>
        <v>0</v>
      </c>
      <c r="M575" s="39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</v>
      </c>
      <c r="J576" s="39">
        <f>[2]Emissions!J1919</f>
        <v>0</v>
      </c>
      <c r="K576" s="39">
        <f>[2]Emissions!K1919</f>
        <v>0</v>
      </c>
      <c r="L576" s="39">
        <f>[2]Emissions!L1919</f>
        <v>0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-18141.542836347609</v>
      </c>
      <c r="F577" s="39">
        <f>[2]Emissions!F1884</f>
        <v>-16195.750246912539</v>
      </c>
      <c r="G577" s="39">
        <f>[2]Emissions!G1884</f>
        <v>-14708.86904254726</v>
      </c>
      <c r="H577" s="39">
        <f>[2]Emissions!H1884</f>
        <v>-16699.25989163596</v>
      </c>
      <c r="I577" s="39">
        <f>[2]Emissions!I1884</f>
        <v>-19021.42817759173</v>
      </c>
      <c r="J577" s="39">
        <f>[2]Emissions!J1884</f>
        <v>-11429.623623472051</v>
      </c>
      <c r="K577" s="39">
        <f>[2]Emissions!K1884</f>
        <v>-10272.558259694209</v>
      </c>
      <c r="L577" s="39">
        <f>[2]Emissions!L1884</f>
        <v>-15318.852058339149</v>
      </c>
      <c r="M577" s="39">
        <f>[2]Emissions!M1884</f>
        <v>-17772.080845645469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615.80293293750003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0</v>
      </c>
      <c r="I579" s="39">
        <f>[2]Emissions!I1758</f>
        <v>0</v>
      </c>
      <c r="J579" s="39">
        <f>[2]Emissions!J1758</f>
        <v>0</v>
      </c>
      <c r="K579" s="39">
        <f>[2]Emissions!K1758</f>
        <v>0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0.26160268228208428</v>
      </c>
      <c r="H582" s="39">
        <f>[2]Emissions!H1934</f>
        <v>0.28264234562107088</v>
      </c>
      <c r="I582" s="39">
        <f>[2]Emissions!I1934</f>
        <v>0.30365720164457721</v>
      </c>
      <c r="J582" s="39">
        <f>[2]Emissions!J1934</f>
        <v>0.32467205766808349</v>
      </c>
      <c r="K582" s="39">
        <f>[2]Emissions!K1934</f>
        <v>0.32467205766808349</v>
      </c>
      <c r="L582" s="39">
        <f>[2]Emissions!L1934</f>
        <v>0.3144931043149527</v>
      </c>
      <c r="M582" s="39">
        <f>[2]Emissions!M1934</f>
        <v>0.3246720576680836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855.46461679368281</v>
      </c>
      <c r="H584" s="39">
        <f>[2]Emissions!H1773</f>
        <v>427.73230839684129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636.34293460972674</v>
      </c>
      <c r="L585" s="39">
        <f>[2]Emissions!L2040</f>
        <v>638.04440000219302</v>
      </c>
      <c r="M585" s="39">
        <f>[2]Emissions!M2040</f>
        <v>635.71557294656975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54.21145762628386</v>
      </c>
      <c r="F586" s="39">
        <f>[2]Emissions!F2005</f>
        <v>40.712441891027083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6.5376221429170176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0</v>
      </c>
      <c r="L587" s="39">
        <f>[2]Emissions!L1949</f>
        <v>0</v>
      </c>
      <c r="M587" s="39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0.61952135858915736</v>
      </c>
      <c r="H588" s="39">
        <f>[2]Emissions!H1914</f>
        <v>0</v>
      </c>
      <c r="I588" s="39">
        <f>[2]Emissions!I1914</f>
        <v>0</v>
      </c>
      <c r="J588" s="39">
        <f>[2]Emissions!J1914</f>
        <v>0</v>
      </c>
      <c r="K588" s="39">
        <f>[2]Emissions!K1914</f>
        <v>0</v>
      </c>
      <c r="L588" s="39">
        <f>[2]Emissions!L1914</f>
        <v>0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-111.3006352211754</v>
      </c>
      <c r="F589" s="39">
        <f>[2]Emissions!F1879</f>
        <v>0</v>
      </c>
      <c r="G589" s="39">
        <f>[2]Emissions!G1879</f>
        <v>0</v>
      </c>
      <c r="H589" s="39">
        <f>[2]Emissions!H1879</f>
        <v>-143.91369742855781</v>
      </c>
      <c r="I589" s="39">
        <f>[2]Emissions!I1879</f>
        <v>-178.56405612885999</v>
      </c>
      <c r="J589" s="39">
        <f>[2]Emissions!J1879</f>
        <v>-206.36347290035351</v>
      </c>
      <c r="K589" s="39">
        <f>[2]Emissions!K1879</f>
        <v>-331.79582782499978</v>
      </c>
      <c r="L589" s="39">
        <f>[2]Emissions!L1879</f>
        <v>-259.04013166957941</v>
      </c>
      <c r="M589" s="39">
        <f>[2]Emissions!M1879</f>
        <v>-421.14445777249978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4117.5349766817963</v>
      </c>
      <c r="F590" s="39">
        <f>[2]Emissions!F1753</f>
        <v>2792.9494256661069</v>
      </c>
      <c r="G590" s="39">
        <f>[2]Emissions!G1753</f>
        <v>1861.9662837774049</v>
      </c>
      <c r="H590" s="39">
        <f>[2]Emissions!H1753</f>
        <v>930.98314188870245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-24.21290838188607</v>
      </c>
      <c r="F593" s="39">
        <f>[2]Emissions!F1894</f>
        <v>-36.031113663520948</v>
      </c>
      <c r="G593" s="39">
        <f>[2]Emissions!G1894</f>
        <v>0</v>
      </c>
      <c r="H593" s="39">
        <f>[2]Emissions!H1894</f>
        <v>-486.5447241666667</v>
      </c>
      <c r="I593" s="39">
        <f>[2]Emissions!I1894</f>
        <v>-459.78476433749989</v>
      </c>
      <c r="J593" s="39">
        <f>[2]Emissions!J1894</f>
        <v>-875.78050350000024</v>
      </c>
      <c r="K593" s="39">
        <f>[2]Emissions!K1894</f>
        <v>-1070.3983931666669</v>
      </c>
      <c r="L593" s="39">
        <f>[2]Emissions!L1894</f>
        <v>-1265.016282833333</v>
      </c>
      <c r="M593" s="39">
        <f>[2]Emissions!M1894</f>
        <v>-459.78476433748961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478.4374072254235</v>
      </c>
      <c r="F595" s="39">
        <f>[2]Emissions!F747</f>
        <v>258.52775000000003</v>
      </c>
      <c r="G595" s="39">
        <f>[2]Emissions!G747</f>
        <v>265.12101192459789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0</v>
      </c>
      <c r="M596" s="39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7995.1392697651636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0</v>
      </c>
      <c r="M598" s="39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15.504102144664239</v>
      </c>
      <c r="F599" s="39">
        <f>[2]Emissions!F705</f>
        <v>12.403281715731371</v>
      </c>
      <c r="G599" s="39">
        <f>[2]Emissions!G705</f>
        <v>9.3024612867985237</v>
      </c>
      <c r="H599" s="39">
        <f>[2]Emissions!H705</f>
        <v>6.2016408578656863</v>
      </c>
      <c r="I599" s="39">
        <f>[2]Emissions!I705</f>
        <v>3.100820428932836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4981.2082015360074</v>
      </c>
      <c r="G600" s="39">
        <f>[2]Emissions!G699</f>
        <v>4680.7117795885179</v>
      </c>
      <c r="H600" s="39">
        <f>[2]Emissions!H699</f>
        <v>4379.9840286018098</v>
      </c>
      <c r="I600" s="39">
        <f>[2]Emissions!I699</f>
        <v>4079.718935693541</v>
      </c>
      <c r="J600" s="39">
        <f>[2]Emissions!J699</f>
        <v>4079.718935693541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0</v>
      </c>
      <c r="F604" s="39">
        <f>[2]Emissions!F1569</f>
        <v>0</v>
      </c>
      <c r="G604" s="39">
        <f>[2]Emissions!G1569</f>
        <v>0</v>
      </c>
      <c r="H604" s="39">
        <f>[2]Emissions!H1569</f>
        <v>0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6.8086097560975594</v>
      </c>
      <c r="F605" s="39">
        <f>[2]Emissions!F1499</f>
        <v>5.446887804878048</v>
      </c>
      <c r="G605" s="39">
        <f>[2]Emissions!G1499</f>
        <v>4.0851658536585358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276.73580882352951</v>
      </c>
      <c r="I606" s="39">
        <f>[2]Emissions!I1397</f>
        <v>184.4905392156862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0</v>
      </c>
      <c r="J607" s="39">
        <f>[2]Emissions!J998</f>
        <v>0</v>
      </c>
      <c r="K607" s="39">
        <f>[2]Emissions!K998</f>
        <v>0</v>
      </c>
      <c r="L607" s="39">
        <f>[2]Emissions!L998</f>
        <v>0</v>
      </c>
      <c r="M607" s="39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7.5739030430856467</v>
      </c>
      <c r="F609" s="39">
        <f>[2]Emissions!F789</f>
        <v>39.620066278598593</v>
      </c>
      <c r="G609" s="39">
        <f>[2]Emissions!G789</f>
        <v>61.06005335739507</v>
      </c>
      <c r="H609" s="39">
        <f>[2]Emissions!H789</f>
        <v>106.843338034214</v>
      </c>
      <c r="I609" s="39">
        <f>[2]Emissions!I789</f>
        <v>131.41312677328531</v>
      </c>
      <c r="J609" s="39">
        <f>[2]Emissions!J789</f>
        <v>158.54713452855219</v>
      </c>
      <c r="K609" s="39">
        <f>[2]Emissions!K789</f>
        <v>162.65754127360859</v>
      </c>
      <c r="L609" s="39">
        <f>[2]Emissions!L789</f>
        <v>162.6575412736085</v>
      </c>
      <c r="M609" s="39">
        <f>[2]Emissions!M789</f>
        <v>162.94185276048259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40155.63354913376</v>
      </c>
      <c r="G612" s="39">
        <f>[2]Emissions!G1633</f>
        <v>54773.313196201809</v>
      </c>
      <c r="H612" s="39">
        <f>[2]Emissions!H1633</f>
        <v>72127.434735211064</v>
      </c>
      <c r="I612" s="39">
        <f>[2]Emissions!I1633</f>
        <v>109309.10834628739</v>
      </c>
      <c r="J612" s="39">
        <f>[2]Emissions!J1633</f>
        <v>69153.474797153613</v>
      </c>
      <c r="K612" s="39">
        <f>[2]Emissions!K1633</f>
        <v>71243.578141141494</v>
      </c>
      <c r="L612" s="39">
        <f>[2]Emissions!L1633</f>
        <v>86623.858958310942</v>
      </c>
      <c r="M612" s="39">
        <f>[2]Emissions!M1633</f>
        <v>93401.260185431864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0</v>
      </c>
      <c r="F613" s="39">
        <f>[2]Emissions!F1563</f>
        <v>0</v>
      </c>
      <c r="G613" s="39">
        <f>[2]Emissions!G1563</f>
        <v>0</v>
      </c>
      <c r="H613" s="39">
        <f>[2]Emissions!H1563</f>
        <v>0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2924.482100598078</v>
      </c>
      <c r="F614" s="39">
        <f>[2]Emissions!F1493</f>
        <v>4207.303434995214</v>
      </c>
      <c r="G614" s="39">
        <f>[2]Emissions!G1493</f>
        <v>5223.0638416724678</v>
      </c>
      <c r="H614" s="39">
        <f>[2]Emissions!H1493</f>
        <v>5730.6238627339126</v>
      </c>
      <c r="I614" s="39">
        <f>[2]Emissions!I1493</f>
        <v>4486.990816425292</v>
      </c>
      <c r="J614" s="39">
        <f>[2]Emissions!J1493</f>
        <v>1991.6321819839909</v>
      </c>
      <c r="K614" s="39">
        <f>[2]Emissions!K1493</f>
        <v>5964.6604461662728</v>
      </c>
      <c r="L614" s="39">
        <f>[2]Emissions!L1493</f>
        <v>5797.2953449933766</v>
      </c>
      <c r="M614" s="39">
        <f>[2]Emissions!M1493</f>
        <v>5892.5287499043343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32716.968822874049</v>
      </c>
      <c r="I618" s="39">
        <f>[2]Emissions!I1627</f>
        <v>64121.311778647163</v>
      </c>
      <c r="J618" s="39">
        <f>[2]Emissions!J1627</f>
        <v>64121.311778647178</v>
      </c>
      <c r="K618" s="39">
        <f>[2]Emissions!K1627</f>
        <v>5533.0711480381106</v>
      </c>
      <c r="L618" s="39">
        <f>[2]Emissions!L1627</f>
        <v>0</v>
      </c>
      <c r="M618" s="39">
        <f>[2]Emissions!M1627</f>
        <v>7867.7683422557893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0</v>
      </c>
      <c r="F619" s="39">
        <f>[2]Emissions!F1557</f>
        <v>0</v>
      </c>
      <c r="G619" s="39">
        <f>[2]Emissions!G1557</f>
        <v>0</v>
      </c>
      <c r="H619" s="39">
        <f>[2]Emissions!H1557</f>
        <v>0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0.18052190034096149</v>
      </c>
      <c r="I620" s="39">
        <f>[2]Emissions!I1036</f>
        <v>0.18125253108574399</v>
      </c>
      <c r="J620" s="39">
        <f>[2]Emissions!J1036</f>
        <v>1.318159952288924</v>
      </c>
      <c r="K620" s="39">
        <f>[2]Emissions!K1036</f>
        <v>7.6554503392643696</v>
      </c>
      <c r="L620" s="39">
        <f>[2]Emissions!L1036</f>
        <v>47.770741801847947</v>
      </c>
      <c r="M620" s="39">
        <f>[2]Emissions!M1036</f>
        <v>125.3362758757057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14.50650731707317</v>
      </c>
      <c r="H621" s="39">
        <f>[2]Emissions!H1487</f>
        <v>9.6710048780487803</v>
      </c>
      <c r="I621" s="39">
        <f>[2]Emissions!I1487</f>
        <v>4.8355024390243884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1648.8473479720949</v>
      </c>
      <c r="F622" s="39">
        <f>[2]Emissions!F986</f>
        <v>3134.1706289128879</v>
      </c>
      <c r="G622" s="39">
        <f>[2]Emissions!G986</f>
        <v>3402.311434512535</v>
      </c>
      <c r="H622" s="39">
        <f>[2]Emissions!H986</f>
        <v>4270.0498371412205</v>
      </c>
      <c r="I622" s="39">
        <f>[2]Emissions!I986</f>
        <v>4744.3289566382473</v>
      </c>
      <c r="J622" s="39">
        <f>[2]Emissions!J986</f>
        <v>5279.6849450907184</v>
      </c>
      <c r="K622" s="39">
        <f>[2]Emissions!K986</f>
        <v>5248.6370805341076</v>
      </c>
      <c r="L622" s="39">
        <f>[2]Emissions!L986</f>
        <v>5239.7761789083534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57.621462500000007</v>
      </c>
      <c r="J623" s="39">
        <f>[2]Emissions!J777</f>
        <v>28.81073125</v>
      </c>
      <c r="K623" s="39">
        <f>[2]Emissions!K777</f>
        <v>0</v>
      </c>
      <c r="L623" s="39">
        <f>[2]Emissions!L777</f>
        <v>0</v>
      </c>
      <c r="M623" s="39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0</v>
      </c>
      <c r="H625" s="39">
        <f>[2]Emissions!H1422</f>
        <v>192.20414515095689</v>
      </c>
      <c r="I625" s="39">
        <f>[2]Emissions!I1422</f>
        <v>767.32897226852594</v>
      </c>
      <c r="J625" s="39">
        <f>[2]Emissions!J1422</f>
        <v>996.1152286470608</v>
      </c>
      <c r="K625" s="39">
        <f>[2]Emissions!K1422</f>
        <v>944.37143761973834</v>
      </c>
      <c r="L625" s="39">
        <f>[2]Emissions!L1422</f>
        <v>910.46692281934315</v>
      </c>
      <c r="M625" s="39">
        <f>[2]Emissions!M1422</f>
        <v>886.1699984203417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62517.506427029162</v>
      </c>
      <c r="F627" s="39">
        <f>[2]Emissions!F1621</f>
        <v>36153.208535277881</v>
      </c>
      <c r="G627" s="39">
        <f>[2]Emissions!G1621</f>
        <v>28108.127066302339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0</v>
      </c>
      <c r="F628" s="39">
        <f>[2]Emissions!F1551</f>
        <v>490.87231324250001</v>
      </c>
      <c r="G628" s="39">
        <f>[2]Emissions!G1551</f>
        <v>490.87231324250001</v>
      </c>
      <c r="H628" s="39">
        <f>[2]Emissions!H1551</f>
        <v>490.87231324250001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0</v>
      </c>
      <c r="J629" s="39">
        <f>[2]Emissions!J1030</f>
        <v>0</v>
      </c>
      <c r="K629" s="39">
        <f>[2]Emissions!K1030</f>
        <v>0</v>
      </c>
      <c r="L629" s="39">
        <f>[2]Emissions!L1030</f>
        <v>0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278.7469880103659</v>
      </c>
      <c r="F630" s="39">
        <f>[2]Emissions!F1481</f>
        <v>222.99759040829269</v>
      </c>
      <c r="G630" s="39">
        <f>[2]Emissions!G1481</f>
        <v>167.24819280621949</v>
      </c>
      <c r="H630" s="39">
        <f>[2]Emissions!H1481</f>
        <v>111.4987952041463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173.41204093836339</v>
      </c>
      <c r="F631" s="39">
        <f>[2]Emissions!F980</f>
        <v>97.219963821694833</v>
      </c>
      <c r="G631" s="39">
        <f>[2]Emissions!G980</f>
        <v>17.854043837461791</v>
      </c>
      <c r="H631" s="39">
        <f>[2]Emissions!H980</f>
        <v>33.141627758647729</v>
      </c>
      <c r="I631" s="39">
        <f>[2]Emissions!I980</f>
        <v>46.02480429866791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0.70059072360714902</v>
      </c>
      <c r="F632" s="39">
        <f>[2]Emissions!F858</f>
        <v>6.3374691604447522</v>
      </c>
      <c r="G632" s="39">
        <f>[2]Emissions!G858</f>
        <v>11.40830738017576</v>
      </c>
      <c r="H632" s="39">
        <f>[2]Emissions!H858</f>
        <v>5.0708382197313204</v>
      </c>
      <c r="I632" s="39">
        <f>[2]Emissions!I858</f>
        <v>0</v>
      </c>
      <c r="J632" s="39">
        <f>[2]Emissions!J858</f>
        <v>6.1304068706719033</v>
      </c>
      <c r="K632" s="39">
        <f>[2]Emissions!K858</f>
        <v>8.6173244101467326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67842.410732367309</v>
      </c>
      <c r="F637" s="39">
        <f>[2]Emissions!F1645</f>
        <v>0</v>
      </c>
      <c r="G637" s="39">
        <f>[2]Emissions!G1645</f>
        <v>0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1700.51296827432</v>
      </c>
      <c r="H638" s="39">
        <f>[2]Emissions!H1475</f>
        <v>4869.6872007741686</v>
      </c>
      <c r="I638" s="39">
        <f>[2]Emissions!I1475</f>
        <v>39.378169224066262</v>
      </c>
      <c r="J638" s="39">
        <f>[2]Emissions!J1475</f>
        <v>0</v>
      </c>
      <c r="K638" s="39">
        <f>[2]Emissions!K1475</f>
        <v>555.14434088825533</v>
      </c>
      <c r="L638" s="39">
        <f>[2]Emissions!L1475</f>
        <v>858.33626516335437</v>
      </c>
      <c r="M638" s="39">
        <f>[2]Emissions!M1475</f>
        <v>1065.149139908807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81.347600101605508</v>
      </c>
      <c r="F639" s="39">
        <f>[2]Emissions!F1266</f>
        <v>67.789666751337919</v>
      </c>
      <c r="G639" s="39">
        <f>[2]Emissions!G1266</f>
        <v>54.231733401070343</v>
      </c>
      <c r="H639" s="39">
        <f>[2]Emissions!H1266</f>
        <v>40.673800050802747</v>
      </c>
      <c r="I639" s="39">
        <f>[2]Emissions!I1266</f>
        <v>27.115866700535161</v>
      </c>
      <c r="J639" s="39">
        <f>[2]Emissions!J1266</f>
        <v>13.557933350267581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5.0985971659919009</v>
      </c>
      <c r="F640" s="39">
        <f>[2]Emissions!F1161</f>
        <v>4.0788777327935231</v>
      </c>
      <c r="G640" s="39">
        <f>[2]Emissions!G1161</f>
        <v>3.059158299595143</v>
      </c>
      <c r="H640" s="39">
        <f>[2]Emissions!H1161</f>
        <v>4.9414072138387866</v>
      </c>
      <c r="I640" s="39">
        <f>[2]Emissions!I1161</f>
        <v>1.0197194331983801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5160.4840807413584</v>
      </c>
      <c r="F641" s="39">
        <f>[2]Emissions!F974</f>
        <v>0</v>
      </c>
      <c r="G641" s="39">
        <f>[2]Emissions!G974</f>
        <v>5160.4840807413584</v>
      </c>
      <c r="H641" s="39">
        <f>[2]Emissions!H974</f>
        <v>669.69178531897637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548.90243787008103</v>
      </c>
      <c r="H643" s="39">
        <f>[2]Emissions!H723</f>
        <v>5005.674649762529</v>
      </c>
      <c r="I643" s="39">
        <f>[2]Emissions!I723</f>
        <v>8108.8340295460057</v>
      </c>
      <c r="J643" s="39">
        <f>[2]Emissions!J723</f>
        <v>10743.83944358456</v>
      </c>
      <c r="K643" s="39">
        <f>[2]Emissions!K723</f>
        <v>9418.2693235809456</v>
      </c>
      <c r="L643" s="39">
        <f>[2]Emissions!L723</f>
        <v>10169.2390961906</v>
      </c>
      <c r="M643" s="39">
        <f>[2]Emissions!M723</f>
        <v>10540.612077456661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1683.9584502711141</v>
      </c>
      <c r="F646" s="39">
        <f>[2]Emissions!F1581</f>
        <v>37193.881221093659</v>
      </c>
      <c r="G646" s="39">
        <f>[2]Emissions!G1581</f>
        <v>38635.042554593638</v>
      </c>
      <c r="H646" s="39">
        <f>[2]Emissions!H1581</f>
        <v>45948.263808110663</v>
      </c>
      <c r="I646" s="39">
        <f>[2]Emissions!I1581</f>
        <v>45948.263808110722</v>
      </c>
      <c r="J646" s="39">
        <f>[2]Emissions!J1581</f>
        <v>64186.351054904342</v>
      </c>
      <c r="K646" s="39">
        <f>[2]Emissions!K1581</f>
        <v>64513.338126316237</v>
      </c>
      <c r="L646" s="39">
        <f>[2]Emissions!L1581</f>
        <v>64606.652061820387</v>
      </c>
      <c r="M646" s="39">
        <f>[2]Emissions!M1581</f>
        <v>64699.934393674339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0.7058309224333309</v>
      </c>
      <c r="F647" s="39">
        <f>[2]Emissions!F1260</f>
        <v>0</v>
      </c>
      <c r="G647" s="39">
        <f>[2]Emissions!G1260</f>
        <v>3.2741180483967978E-2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86.904235312368954</v>
      </c>
      <c r="F648" s="39">
        <f>[2]Emissions!F968</f>
        <v>54.368700980392163</v>
      </c>
      <c r="G648" s="39">
        <f>[2]Emissions!G968</f>
        <v>43.494960784313733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468.25678727999991</v>
      </c>
      <c r="F649" s="39">
        <f>[2]Emissions!F1639</f>
        <v>351.19259045999991</v>
      </c>
      <c r="G649" s="39">
        <f>[2]Emissions!G1639</f>
        <v>234.12839364000001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556.11476500000003</v>
      </c>
      <c r="F650" s="39">
        <f>[2]Emissions!F1575</f>
        <v>0</v>
      </c>
      <c r="G650" s="39">
        <f>[2]Emissions!G1575</f>
        <v>0</v>
      </c>
      <c r="H650" s="39">
        <f>[2]Emissions!H1575</f>
        <v>0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70.25909259259258</v>
      </c>
      <c r="F651" s="39">
        <f>[2]Emissions!F1469</f>
        <v>58.549243827160481</v>
      </c>
      <c r="G651" s="39">
        <f>[2]Emissions!G1469</f>
        <v>46.839395061728389</v>
      </c>
      <c r="H651" s="39">
        <f>[2]Emissions!H1469</f>
        <v>45.92226698685802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0</v>
      </c>
      <c r="J652" s="39">
        <f>[2]Emissions!J1004</f>
        <v>0</v>
      </c>
      <c r="K652" s="39">
        <f>[2]Emissions!K1004</f>
        <v>0</v>
      </c>
      <c r="L652" s="39">
        <f>[2]Emissions!L1004</f>
        <v>0</v>
      </c>
      <c r="M652" s="39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56064.67070871676</v>
      </c>
      <c r="F654" s="39">
        <f>[2]Emissions!F771</f>
        <v>47415.629999899516</v>
      </c>
      <c r="G654" s="39">
        <f>[2]Emissions!G771</f>
        <v>43580.838173154858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8.1168534999999995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1.352808916666667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229.2366555754638</v>
      </c>
      <c r="F656" s="39">
        <f>[2]Emissions!F717</f>
        <v>186.8338264270092</v>
      </c>
      <c r="G656" s="39">
        <f>[2]Emissions!G717</f>
        <v>2.9592749999999999</v>
      </c>
      <c r="H656" s="39">
        <f>[2]Emissions!H717</f>
        <v>4134.7534066921626</v>
      </c>
      <c r="I656" s="39">
        <f>[2]Emissions!I717</f>
        <v>2315.5563815618239</v>
      </c>
      <c r="J656" s="39">
        <f>[2]Emissions!J717</f>
        <v>492.17126372213983</v>
      </c>
      <c r="K656" s="39">
        <f>[2]Emissions!K717</f>
        <v>2198.169654725963</v>
      </c>
      <c r="L656" s="39">
        <f>[2]Emissions!L717</f>
        <v>2228.6061235536172</v>
      </c>
      <c r="M656" s="39">
        <f>[2]Emissions!M717</f>
        <v>2253.9310347340138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51.129218379075603</v>
      </c>
      <c r="F657" s="39">
        <f>[2]Emissions!F765</f>
        <v>461.57388544657721</v>
      </c>
      <c r="G657" s="39">
        <f>[2]Emissions!G765</f>
        <v>830.52310434032506</v>
      </c>
      <c r="H657" s="39">
        <f>[2]Emissions!H765</f>
        <v>24636.357817607081</v>
      </c>
      <c r="I657" s="39">
        <f>[2]Emissions!I765</f>
        <v>41862.779159299578</v>
      </c>
      <c r="J657" s="39">
        <f>[2]Emissions!J765</f>
        <v>42820.257137675071</v>
      </c>
      <c r="K657" s="39">
        <f>[2]Emissions!K765</f>
        <v>43935.25657473797</v>
      </c>
      <c r="L657" s="39">
        <f>[2]Emissions!L765</f>
        <v>45806.398609437922</v>
      </c>
      <c r="M657" s="39">
        <f>[2]Emissions!M765</f>
        <v>45806.398609437922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58.500267654451697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174939.3049075185</v>
      </c>
      <c r="F659" s="39">
        <f>[2]Emissions!F1743</f>
        <v>75870.705404230961</v>
      </c>
      <c r="G659" s="39">
        <f>[2]Emissions!G1743</f>
        <v>50580.470269487298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559.94804774125851</v>
      </c>
      <c r="F660" s="39">
        <f>[2]Emissions!F850</f>
        <v>447.95843819300597</v>
      </c>
      <c r="G660" s="39">
        <f>[2]Emissions!G850</f>
        <v>335.96882864475452</v>
      </c>
      <c r="H660" s="39">
        <f>[2]Emissions!H850</f>
        <v>223.97921909650341</v>
      </c>
      <c r="I660" s="39">
        <f>[2]Emissions!I850</f>
        <v>111.98960954825171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175.87513260991659</v>
      </c>
      <c r="F661" s="39">
        <f>[2]Emissions!F1322</f>
        <v>0</v>
      </c>
      <c r="G661" s="39">
        <f>[2]Emissions!G1322</f>
        <v>1473.7603896018941</v>
      </c>
      <c r="H661" s="39">
        <f>[2]Emissions!H1322</f>
        <v>1761.2950500910481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1030.8436882504541</v>
      </c>
      <c r="F664" s="39">
        <f>[2]Emissions!F1114</f>
        <v>5899.3906133221772</v>
      </c>
      <c r="G664" s="39">
        <f>[2]Emissions!G1114</f>
        <v>9476.8604087447857</v>
      </c>
      <c r="H664" s="39">
        <f>[2]Emissions!H1114</f>
        <v>14502.33144945086</v>
      </c>
      <c r="I664" s="39">
        <f>[2]Emissions!I1114</f>
        <v>16049.663846720659</v>
      </c>
      <c r="J664" s="39">
        <f>[2]Emissions!J1114</f>
        <v>19555.24486962489</v>
      </c>
      <c r="K664" s="39">
        <f>[2]Emissions!K1114</f>
        <v>22474.37204643189</v>
      </c>
      <c r="L664" s="39">
        <f>[2]Emissions!L1114</f>
        <v>22740.334121824249</v>
      </c>
      <c r="M664" s="39">
        <f>[2]Emissions!M1114</f>
        <v>23739.725348575859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200.4866319444445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239.16890121995911</v>
      </c>
      <c r="F669" s="39">
        <f>[2]Emissions!F1075</f>
        <v>189.7761728733237</v>
      </c>
      <c r="G669" s="39">
        <f>[2]Emissions!G1075</f>
        <v>153.45687824664631</v>
      </c>
      <c r="H669" s="39">
        <f>[2]Emissions!H1075</f>
        <v>95.088331911309837</v>
      </c>
      <c r="I669" s="39">
        <f>[2]Emissions!I1075</f>
        <v>47.599789698613009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2577.0693395061721</v>
      </c>
      <c r="I670" s="39">
        <f>[2]Emissions!I1426</f>
        <v>904.23485596707803</v>
      </c>
      <c r="J670" s="39">
        <f>[2]Emissions!J1426</f>
        <v>452.11742798353919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3060.5524563949998</v>
      </c>
      <c r="J672" s="39">
        <f>[2]Emissions!J781</f>
        <v>1530.2762281974999</v>
      </c>
      <c r="K672" s="39">
        <f>[2]Emissions!K781</f>
        <v>0</v>
      </c>
      <c r="L672" s="39">
        <f>[2]Emissions!L781</f>
        <v>0</v>
      </c>
      <c r="M672" s="39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24.3456228567685</v>
      </c>
      <c r="F674" s="39">
        <f>[2]Emissions!F1241</f>
        <v>30.21630034636539</v>
      </c>
      <c r="G674" s="39">
        <f>[2]Emissions!G1241</f>
        <v>33.825371601519471</v>
      </c>
      <c r="H674" s="39">
        <f>[2]Emissions!H1241</f>
        <v>41.208892249334163</v>
      </c>
      <c r="I674" s="39">
        <f>[2]Emissions!I1241</f>
        <v>43.634004563348768</v>
      </c>
      <c r="J674" s="39">
        <f>[2]Emissions!J1241</f>
        <v>48.146116278529462</v>
      </c>
      <c r="K674" s="39">
        <f>[2]Emissions!K1241</f>
        <v>48.502547833943979</v>
      </c>
      <c r="L674" s="39">
        <f>[2]Emissions!L1241</f>
        <v>48.920045732157192</v>
      </c>
      <c r="M674" s="39">
        <f>[2]Emissions!M1241</f>
        <v>49.436763715203057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85.227120000000014</v>
      </c>
      <c r="F675" s="39">
        <f>[2]Emissions!F1714</f>
        <v>63.92034000000001</v>
      </c>
      <c r="G675" s="39">
        <f>[2]Emissions!G1714</f>
        <v>42.61356</v>
      </c>
      <c r="H675" s="39">
        <f>[2]Emissions!H1714</f>
        <v>21.30678000000001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1.115221607595556E-5</v>
      </c>
      <c r="J676" s="39">
        <f>[2]Emissions!J1091</f>
        <v>1.433856352622939E-5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0</v>
      </c>
      <c r="L677" s="39">
        <f>[2]Emissions!L1051</f>
        <v>0</v>
      </c>
      <c r="M677" s="39">
        <f>[2]Emissions!M1051</f>
        <v>0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5.1137022222222202</v>
      </c>
      <c r="F678" s="39">
        <f>[2]Emissions!F1437</f>
        <v>2.2428518518518521</v>
      </c>
      <c r="G678" s="39">
        <f>[2]Emissions!G1437</f>
        <v>1.7942814814814809</v>
      </c>
      <c r="H678" s="39">
        <f>[2]Emissions!H1437</f>
        <v>2.5568511111111101</v>
      </c>
      <c r="I678" s="39">
        <f>[2]Emissions!I1437</f>
        <v>0.89714074074074068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103.3059907407407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51.652995370370363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171.17857737104791</v>
      </c>
      <c r="F681" s="39">
        <f>[2]Emissions!F1121</f>
        <v>136.94286189683839</v>
      </c>
      <c r="G681" s="39">
        <f>[2]Emissions!G1121</f>
        <v>102.70714642262899</v>
      </c>
      <c r="H681" s="39">
        <f>[2]Emissions!H1121</f>
        <v>132.79815070253039</v>
      </c>
      <c r="I681" s="39">
        <f>[2]Emissions!I1121</f>
        <v>54.633361768613241</v>
      </c>
      <c r="J681" s="39">
        <f>[2]Emissions!J1121</f>
        <v>54.206549500831947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1705.122610100942</v>
      </c>
      <c r="F683" s="39">
        <f>[2]Emissions!F1196</f>
        <v>1990.6286413721509</v>
      </c>
      <c r="G683" s="39">
        <f>[2]Emissions!G1196</f>
        <v>2593.2795379255472</v>
      </c>
      <c r="H683" s="39">
        <f>[2]Emissions!H1196</f>
        <v>4775.2784565661104</v>
      </c>
      <c r="I683" s="39">
        <f>[2]Emissions!I1196</f>
        <v>5357.7900911268734</v>
      </c>
      <c r="J683" s="39">
        <f>[2]Emissions!J1196</f>
        <v>5949.332185994057</v>
      </c>
      <c r="K683" s="39">
        <f>[2]Emissions!K1196</f>
        <v>5842.6427653121491</v>
      </c>
      <c r="L683" s="39">
        <f>[2]Emissions!L1196</f>
        <v>5894.0598688184391</v>
      </c>
      <c r="M683" s="39">
        <f>[2]Emissions!M1196</f>
        <v>5893.6388573444556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4.2881870813418287E-2</v>
      </c>
      <c r="F684" s="39">
        <f>[2]Emissions!F880</f>
        <v>3.7484453319378663E-2</v>
      </c>
      <c r="G684" s="39">
        <f>[2]Emissions!G880</f>
        <v>2.5253703826914251E-2</v>
      </c>
      <c r="H684" s="39">
        <f>[2]Emissions!H880</f>
        <v>2.42797027182436E-2</v>
      </c>
      <c r="I684" s="39">
        <f>[2]Emissions!I880</f>
        <v>1.213985135912179E-2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1573.1255346145531</v>
      </c>
      <c r="G686" s="39">
        <f>[2]Emissions!G1281</f>
        <v>1294.7767132392</v>
      </c>
      <c r="H686" s="39">
        <f>[2]Emissions!H1281</f>
        <v>863.18447549280006</v>
      </c>
      <c r="I686" s="39">
        <f>[2]Emissions!I1281</f>
        <v>431.59223774640009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2163.4125305097468</v>
      </c>
      <c r="F690" s="39">
        <f>[2]Emissions!F1747</f>
        <v>132269.83555498769</v>
      </c>
      <c r="G690" s="39">
        <f>[2]Emissions!G1747</f>
        <v>164505.0398530142</v>
      </c>
      <c r="H690" s="39">
        <f>[2]Emissions!H1747</f>
        <v>182945.7540458666</v>
      </c>
      <c r="I690" s="39">
        <f>[2]Emissions!I1747</f>
        <v>169663.71497911899</v>
      </c>
      <c r="J690" s="39">
        <f>[2]Emissions!J1747</f>
        <v>191670.9311782961</v>
      </c>
      <c r="K690" s="39">
        <f>[2]Emissions!K1747</f>
        <v>205403.39348402721</v>
      </c>
      <c r="L690" s="39">
        <f>[2]Emissions!L1747</f>
        <v>197236.21197692811</v>
      </c>
      <c r="M690" s="39">
        <f>[2]Emissions!M1747</f>
        <v>189437.14540450709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1.5418762115763549</v>
      </c>
      <c r="F691" s="39">
        <f>[2]Emissions!F1596</f>
        <v>0.1332548646428571</v>
      </c>
      <c r="G691" s="39">
        <f>[2]Emissions!G1596</f>
        <v>8.8836576428571595E-2</v>
      </c>
      <c r="H691" s="39">
        <f>[2]Emissions!H1596</f>
        <v>4.4418288214285728E-2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4160.4371679115666</v>
      </c>
      <c r="F692" s="39">
        <f>[2]Emissions!F1019</f>
        <v>3557.1042744752558</v>
      </c>
      <c r="G692" s="39">
        <f>[2]Emissions!G1019</f>
        <v>2845.6834195802062</v>
      </c>
      <c r="H692" s="39">
        <f>[2]Emissions!H1019</f>
        <v>1981.8182886855279</v>
      </c>
      <c r="I692" s="39">
        <f>[2]Emissions!I1019</f>
        <v>1475.5135838280819</v>
      </c>
      <c r="J692" s="39">
        <f>[2]Emissions!J1019</f>
        <v>680.04673862025538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530.76008512315252</v>
      </c>
      <c r="F694" s="39">
        <f>[2]Emissions!F1233</f>
        <v>424.60806809852238</v>
      </c>
      <c r="G694" s="39">
        <f>[2]Emissions!G1233</f>
        <v>318.45605107389167</v>
      </c>
      <c r="H694" s="39">
        <f>[2]Emissions!H1233</f>
        <v>212.30403404926111</v>
      </c>
      <c r="I694" s="39">
        <f>[2]Emissions!I1233</f>
        <v>106.1520170246305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2.247585553246377E-3</v>
      </c>
      <c r="H696" s="39">
        <f>[2]Emissions!H821</f>
        <v>2.247585553246377E-3</v>
      </c>
      <c r="I696" s="39">
        <f>[2]Emissions!I821</f>
        <v>2.247585553246377E-3</v>
      </c>
      <c r="J696" s="39">
        <f>[2]Emissions!J821</f>
        <v>2.247585553246377E-3</v>
      </c>
      <c r="K696" s="39">
        <f>[2]Emissions!K821</f>
        <v>3.3733859027910008E-4</v>
      </c>
      <c r="L696" s="39">
        <f>[2]Emissions!L821</f>
        <v>2.247585553246377E-3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6309.8878399975902</v>
      </c>
      <c r="F697" s="39">
        <f>[2]Emissions!F660</f>
        <v>5633.1133721373026</v>
      </c>
      <c r="G697" s="39">
        <f>[2]Emissions!G660</f>
        <v>0</v>
      </c>
      <c r="H697" s="39">
        <f>[2]Emissions!H660</f>
        <v>5808.2412216935327</v>
      </c>
      <c r="I697" s="39">
        <f>[2]Emissions!I660</f>
        <v>10401.5178408679</v>
      </c>
      <c r="J697" s="39">
        <f>[2]Emissions!J660</f>
        <v>3975.3864248524501</v>
      </c>
      <c r="K697" s="39">
        <f>[2]Emissions!K660</f>
        <v>3572.942556938619</v>
      </c>
      <c r="L697" s="39">
        <f>[2]Emissions!L660</f>
        <v>5328.1156513310416</v>
      </c>
      <c r="M697" s="39">
        <f>[2]Emissions!M660</f>
        <v>6181.3836800425761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</v>
      </c>
      <c r="K701" s="39">
        <f>[2]Emissions!K631</f>
        <v>0</v>
      </c>
      <c r="L701" s="39">
        <f>[2]Emissions!L631</f>
        <v>0</v>
      </c>
      <c r="M701" s="39">
        <f>[2]Emissions!M631</f>
        <v>0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5.486499911407865</v>
      </c>
      <c r="G705" s="39">
        <f>[2]Emissions!G350</f>
        <v>5.8139520305681511</v>
      </c>
      <c r="H705" s="39">
        <f>[2]Emissions!H350</f>
        <v>4.8430220414632688</v>
      </c>
      <c r="I705" s="39">
        <f>[2]Emissions!I350</f>
        <v>2.7734567118414839</v>
      </c>
      <c r="J705" s="39">
        <f>[2]Emissions!J350</f>
        <v>1.764056124134755</v>
      </c>
      <c r="K705" s="39">
        <f>[2]Emissions!K350</f>
        <v>0</v>
      </c>
      <c r="L705" s="39">
        <f>[2]Emissions!L350</f>
        <v>0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7631.2943849269577</v>
      </c>
      <c r="F709" s="39">
        <f>[2]Emissions!F556</f>
        <v>3956.328216512019</v>
      </c>
      <c r="G709" s="39">
        <f>[2]Emissions!G556</f>
        <v>3453.9119108609038</v>
      </c>
      <c r="H709" s="39">
        <f>[2]Emissions!H556</f>
        <v>5609.0013729213142</v>
      </c>
      <c r="I709" s="39">
        <f>[2]Emissions!I556</f>
        <v>3273.8252911336658</v>
      </c>
      <c r="J709" s="39">
        <f>[2]Emissions!J556</f>
        <v>565.09488875974102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149869.41359704809</v>
      </c>
      <c r="F710" s="39">
        <f>[2]Emissions!F393</f>
        <v>101427.4558963266</v>
      </c>
      <c r="G710" s="39">
        <f>[2]Emissions!G393</f>
        <v>71375.919446290907</v>
      </c>
      <c r="H710" s="39">
        <f>[2]Emissions!H393</f>
        <v>47583.946297527269</v>
      </c>
      <c r="I710" s="39">
        <f>[2]Emissions!I393</f>
        <v>23791.973148763631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830.19886106896558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3079.7277004799971</v>
      </c>
      <c r="F713" s="39">
        <f>[2]Emissions!F404</f>
        <v>1586.389696261682</v>
      </c>
      <c r="G713" s="39">
        <f>[2]Emissions!G404</f>
        <v>1615.35024877776</v>
      </c>
      <c r="H713" s="39">
        <f>[2]Emissions!H404</f>
        <v>793.19484813084102</v>
      </c>
      <c r="I713" s="39">
        <f>[2]Emissions!I404</f>
        <v>396.59742406542051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53418.219780046653</v>
      </c>
      <c r="F716" s="39">
        <f>[2]Emissions!F539</f>
        <v>46247.51386277179</v>
      </c>
      <c r="G716" s="39">
        <f>[2]Emissions!G539</f>
        <v>38364.00008507882</v>
      </c>
      <c r="H716" s="39">
        <f>[2]Emissions!H539</f>
        <v>53418.219780046667</v>
      </c>
      <c r="I716" s="39">
        <f>[2]Emissions!I539</f>
        <v>53418.21978004666</v>
      </c>
      <c r="J716" s="39">
        <f>[2]Emissions!J539</f>
        <v>52648.959205310122</v>
      </c>
      <c r="K716" s="39">
        <f>[2]Emissions!K539</f>
        <v>7111.5210785062527</v>
      </c>
      <c r="L716" s="39">
        <f>[2]Emissions!L539</f>
        <v>17578.909613451149</v>
      </c>
      <c r="M716" s="39">
        <f>[2]Emissions!M539</f>
        <v>17578.909613451149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991.98768744068923</v>
      </c>
      <c r="F719" s="39">
        <f>[2]Emissions!F468</f>
        <v>1745.890984396055</v>
      </c>
      <c r="G719" s="39">
        <f>[2]Emissions!G468</f>
        <v>2977.631418708876</v>
      </c>
      <c r="H719" s="39">
        <f>[2]Emissions!H468</f>
        <v>78.796241812717255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687.14580486918578</v>
      </c>
      <c r="F722" s="39">
        <f>[2]Emissions!F414</f>
        <v>528.01277906976736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132.0031947674419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16961.444235512619</v>
      </c>
      <c r="F723" s="39">
        <f>[2]Emissions!F549</f>
        <v>20752.388845323079</v>
      </c>
      <c r="G723" s="39">
        <f>[2]Emissions!G549</f>
        <v>20752.388845323079</v>
      </c>
      <c r="H723" s="39">
        <f>[2]Emissions!H549</f>
        <v>17677.141672653201</v>
      </c>
      <c r="I723" s="39">
        <f>[2]Emissions!I549</f>
        <v>20752.388845323079</v>
      </c>
      <c r="J723" s="39">
        <f>[2]Emissions!J549</f>
        <v>15156.752396423029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6157.9263604387388</v>
      </c>
      <c r="F724" s="39">
        <f>[2]Emissions!F534</f>
        <v>5331.3042982891711</v>
      </c>
      <c r="G724" s="39">
        <f>[2]Emissions!G534</f>
        <v>4422.5114275340329</v>
      </c>
      <c r="H724" s="39">
        <f>[2]Emissions!H534</f>
        <v>6157.9263604387388</v>
      </c>
      <c r="I724" s="39">
        <f>[2]Emissions!I534</f>
        <v>6157.9263604387388</v>
      </c>
      <c r="J724" s="39">
        <f>[2]Emissions!J534</f>
        <v>6069.2478161008421</v>
      </c>
      <c r="K724" s="39">
        <f>[2]Emissions!K534</f>
        <v>819.79937355582024</v>
      </c>
      <c r="L724" s="39">
        <f>[2]Emissions!L534</f>
        <v>2026.455230858804</v>
      </c>
      <c r="M724" s="39">
        <f>[2]Emissions!M534</f>
        <v>2026.455230858804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2.9971498828349362E-9</v>
      </c>
      <c r="K726" s="39">
        <f>[2]Emissions!K366</f>
        <v>0</v>
      </c>
      <c r="L726" s="39">
        <f>[2]Emissions!L366</f>
        <v>2.997149882834401E-9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7931.2735385854803</v>
      </c>
      <c r="F727" s="39">
        <f>[2]Emissions!F544</f>
        <v>8590.0090867289782</v>
      </c>
      <c r="G727" s="39">
        <f>[2]Emissions!G544</f>
        <v>7193.8989012113188</v>
      </c>
      <c r="H727" s="39">
        <f>[2]Emissions!H544</f>
        <v>0</v>
      </c>
      <c r="I727" s="39">
        <f>[2]Emissions!I544</f>
        <v>0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64.222349297368439</v>
      </c>
      <c r="G728" s="39">
        <f>[2]Emissions!G515</f>
        <v>64.222349297368453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2.997149882834936E-6</v>
      </c>
      <c r="K729" s="39">
        <f>[2]Emissions!K361</f>
        <v>0</v>
      </c>
      <c r="L729" s="39">
        <f>[2]Emissions!L361</f>
        <v>2.9971498828343998E-6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248.46260365384609</v>
      </c>
      <c r="G732" s="39">
        <f>[2]Emissions!G141</f>
        <v>204.75782215932909</v>
      </c>
      <c r="H732" s="39">
        <f>[2]Emissions!H141</f>
        <v>82.820867884615367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102.7774547333411</v>
      </c>
      <c r="L736" s="39">
        <f>[2]Emissions!L292</f>
        <v>31.603367211482659</v>
      </c>
      <c r="M736" s="39">
        <f>[2]Emissions!M292</f>
        <v>16.979873677521109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0</v>
      </c>
      <c r="F738" s="39">
        <f>[2]Emissions!F222</f>
        <v>0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289.53383796831002</v>
      </c>
      <c r="F742" s="39">
        <f>[2]Emissions!F119</f>
        <v>228.16851602645761</v>
      </c>
      <c r="G742" s="39">
        <f>[2]Emissions!G119</f>
        <v>228.16851602645761</v>
      </c>
      <c r="H742" s="39">
        <f>[2]Emissions!H119</f>
        <v>165.20819100088511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627.71078565616324</v>
      </c>
      <c r="F743" s="39">
        <f>[2]Emissions!F70</f>
        <v>470.7830892421224</v>
      </c>
      <c r="G743" s="39">
        <f>[2]Emissions!G70</f>
        <v>313.85539282808162</v>
      </c>
      <c r="H743" s="39">
        <f>[2]Emissions!H70</f>
        <v>156.92769641404081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1.118584038461538</v>
      </c>
      <c r="G744" s="39">
        <f>[2]Emissions!G272</f>
        <v>0.74572269230769228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18265.881676817309</v>
      </c>
      <c r="G745" s="39">
        <f>[2]Emissions!G237</f>
        <v>17509.43179000817</v>
      </c>
      <c r="H745" s="39">
        <f>[2]Emissions!H237</f>
        <v>23004.129904569709</v>
      </c>
      <c r="I745" s="39">
        <f>[2]Emissions!I237</f>
        <v>23707.813266912712</v>
      </c>
      <c r="J745" s="39">
        <f>[2]Emissions!J237</f>
        <v>23707.813266912701</v>
      </c>
      <c r="K745" s="39">
        <f>[2]Emissions!K237</f>
        <v>23708.283636824031</v>
      </c>
      <c r="L745" s="39">
        <f>[2]Emissions!L237</f>
        <v>23714.782510346729</v>
      </c>
      <c r="M745" s="39">
        <f>[2]Emissions!M237</f>
        <v>23714.782510346718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526.69635374999984</v>
      </c>
      <c r="F746" s="39">
        <f>[2]Emissions!F202</f>
        <v>395.02226531249988</v>
      </c>
      <c r="G746" s="39">
        <f>[2]Emissions!G202</f>
        <v>263.34817687499998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0</v>
      </c>
      <c r="K751" s="39">
        <f>[2]Emissions!K217</f>
        <v>0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122.5668511350806</v>
      </c>
      <c r="F752" s="39">
        <f>[2]Emissions!F182</f>
        <v>144.17640429248391</v>
      </c>
      <c r="G752" s="39">
        <f>[2]Emissions!G182</f>
        <v>0</v>
      </c>
      <c r="H752" s="39">
        <f>[2]Emissions!H182</f>
        <v>187.3955106072905</v>
      </c>
      <c r="I752" s="39">
        <f>[2]Emissions!I182</f>
        <v>208.99687032352031</v>
      </c>
      <c r="J752" s="39">
        <f>[2]Emissions!J182</f>
        <v>209.04314120457349</v>
      </c>
      <c r="K752" s="39">
        <f>[2]Emissions!K182</f>
        <v>209.0458208930352</v>
      </c>
      <c r="L752" s="39">
        <f>[2]Emissions!L182</f>
        <v>209.0458208930352</v>
      </c>
      <c r="M752" s="39">
        <f>[2]Emissions!M182</f>
        <v>209.02943401068831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5898.947494957185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15.3419318626257</v>
      </c>
      <c r="L755" s="39">
        <f>[2]Emissions!L267</f>
        <v>15.34193186262296</v>
      </c>
      <c r="M755" s="39">
        <f>[2]Emissions!M267</f>
        <v>128.81678989834001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0.66847762439999991</v>
      </c>
      <c r="F758" s="39">
        <f>[2]Emissions!F94</f>
        <v>0.50135821830000005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27624.670650473341</v>
      </c>
      <c r="F759" s="39">
        <f>[2]Emissions!F80</f>
        <v>30905.463729230549</v>
      </c>
      <c r="G759" s="39">
        <f>[2]Emissions!G80</f>
        <v>33670.941184745992</v>
      </c>
      <c r="H759" s="39">
        <f>[2]Emissions!H80</f>
        <v>39725.489951843061</v>
      </c>
      <c r="I759" s="39">
        <f>[2]Emissions!I80</f>
        <v>43809.429761947817</v>
      </c>
      <c r="J759" s="39">
        <f>[2]Emissions!J80</f>
        <v>44736.298355049948</v>
      </c>
      <c r="K759" s="39">
        <f>[2]Emissions!K80</f>
        <v>45955.073993798949</v>
      </c>
      <c r="L759" s="39">
        <f>[2]Emissions!L80</f>
        <v>47610.563874784173</v>
      </c>
      <c r="M759" s="39">
        <f>[2]Emissions!M80</f>
        <v>48036.420467243719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28.66899200000001</v>
      </c>
      <c r="F760" s="39">
        <f>[2]Emissions!F282</f>
        <v>21.501743999999999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0.17869167999999999</v>
      </c>
      <c r="F761" s="39">
        <f>[2]Emissions!F212</f>
        <v>0.12701778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0.59161153846153836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465.51232984102188</v>
      </c>
      <c r="F764" s="39">
        <f>[2]Emissions!F297</f>
        <v>375.95925966421089</v>
      </c>
      <c r="G764" s="39">
        <f>[2]Emissions!G297</f>
        <v>183.24175132235351</v>
      </c>
      <c r="H764" s="39">
        <f>[2]Emissions!H297</f>
        <v>183.24175132235439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0.90157285714285718</v>
      </c>
      <c r="F765" s="39">
        <f>[2]Emissions!F262</f>
        <v>0.67617964285714294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4432.9817346452</v>
      </c>
      <c r="F767" s="39">
        <f>[2]Emissions!F129</f>
        <v>4432.9817346451991</v>
      </c>
      <c r="G767" s="39">
        <f>[2]Emissions!G129</f>
        <v>4432.9817346452</v>
      </c>
      <c r="H767" s="39">
        <f>[2]Emissions!H129</f>
        <v>4432.9817346451991</v>
      </c>
      <c r="I767" s="39">
        <f>[2]Emissions!I129</f>
        <v>4432.9817346452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7658.0682581016254</v>
      </c>
      <c r="F768" s="39">
        <f>[2]Emissions!F75</f>
        <v>5283.7704653622413</v>
      </c>
      <c r="G768" s="39">
        <f>[2]Emissions!G75</f>
        <v>3522.5136435748268</v>
      </c>
      <c r="H768" s="39">
        <f>[2]Emissions!H75</f>
        <v>1761.2568217874141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386.21684391559899</v>
      </c>
      <c r="F770" s="39">
        <f>[2]Emissions!F207</f>
        <v>642.29929861465189</v>
      </c>
      <c r="G770" s="39">
        <f>[2]Emissions!G207</f>
        <v>910.31610583768224</v>
      </c>
      <c r="H770" s="39">
        <f>[2]Emissions!H207</f>
        <v>1078.377968807222</v>
      </c>
      <c r="I770" s="39">
        <f>[2]Emissions!I207</f>
        <v>459.87472003780027</v>
      </c>
      <c r="J770" s="39">
        <f>[2]Emissions!J207</f>
        <v>729.65846669742257</v>
      </c>
      <c r="K770" s="39">
        <f>[2]Emissions!K207</f>
        <v>694.87142368370769</v>
      </c>
      <c r="L770" s="39">
        <f>[2]Emissions!L207</f>
        <v>708.53006711400167</v>
      </c>
      <c r="M770" s="39">
        <f>[2]Emissions!M207</f>
        <v>703.93841109758148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113.51668741578101</v>
      </c>
      <c r="I771" s="39">
        <f>[2]Emissions!I172</f>
        <v>113.51668741578101</v>
      </c>
      <c r="J771" s="39">
        <f>[2]Emissions!J172</f>
        <v>113.51668741578101</v>
      </c>
      <c r="K771" s="39">
        <f>[2]Emissions!K172</f>
        <v>113.51668741578101</v>
      </c>
      <c r="L771" s="39">
        <f>[2]Emissions!L172</f>
        <v>13.244177408936171</v>
      </c>
      <c r="M771" s="39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59.0848507525196</v>
      </c>
      <c r="F773" s="39">
        <f>[2]Emissions!F18</f>
        <v>59.751830166954548</v>
      </c>
      <c r="G773" s="39">
        <f>[2]Emissions!G18</f>
        <v>39.834553444636363</v>
      </c>
      <c r="H773" s="39">
        <f>[2]Emissions!H18</f>
        <v>19.917276722318171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40637.684679351551</v>
      </c>
      <c r="F774" s="39">
        <f>[2]Emissions!F56</f>
        <v>42515.112058131119</v>
      </c>
      <c r="G774" s="39">
        <f>[2]Emissions!G56</f>
        <v>44965.824041559819</v>
      </c>
      <c r="H774" s="39">
        <f>[2]Emissions!H56</f>
        <v>48387.254494474451</v>
      </c>
      <c r="I774" s="39">
        <f>[2]Emissions!I56</f>
        <v>50126.962099708959</v>
      </c>
      <c r="J774" s="39">
        <f>[2]Emissions!J56</f>
        <v>51564.510917049309</v>
      </c>
      <c r="K774" s="39">
        <f>[2]Emissions!K56</f>
        <v>52692.709388796851</v>
      </c>
      <c r="L774" s="39">
        <f>[2]Emissions!L56</f>
        <v>53626.636301100581</v>
      </c>
      <c r="M774" s="39">
        <f>[2]Emissions!M56</f>
        <v>54305.550715331199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57.504185622916658</v>
      </c>
      <c r="F775" s="39">
        <f>[2]Emissions!F35</f>
        <v>43.128139217187503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657.09379432770152</v>
      </c>
      <c r="F776" s="39">
        <f>[2]Emissions!F50</f>
        <v>1319.6079326607301</v>
      </c>
      <c r="G776" s="39">
        <f>[2]Emissions!G50</f>
        <v>2384.0964237838589</v>
      </c>
      <c r="H776" s="39">
        <f>[2]Emissions!H50</f>
        <v>3537.591499610769</v>
      </c>
      <c r="I776" s="39">
        <f>[2]Emissions!I50</f>
        <v>3856.7817459346652</v>
      </c>
      <c r="J776" s="39">
        <f>[2]Emissions!J50</f>
        <v>4319.5995791614241</v>
      </c>
      <c r="K776" s="39">
        <f>[2]Emissions!K50</f>
        <v>4251.3533840770979</v>
      </c>
      <c r="L776" s="39">
        <f>[2]Emissions!L50</f>
        <v>4354.0363088906743</v>
      </c>
      <c r="M776" s="39">
        <f>[2]Emissions!M50</f>
        <v>5229.7934422943308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909.33018366829083</v>
      </c>
      <c r="F777" s="39">
        <f>[2]Emissions!F30</f>
        <v>1826.049745945005</v>
      </c>
      <c r="G777" s="39">
        <f>[2]Emissions!G30</f>
        <v>3298.8524871923451</v>
      </c>
      <c r="H777" s="39">
        <f>[2]Emissions!H30</f>
        <v>4894.719639588905</v>
      </c>
      <c r="I777" s="39">
        <f>[2]Emissions!I30</f>
        <v>4779.4011356298179</v>
      </c>
      <c r="J777" s="39">
        <f>[2]Emissions!J30</f>
        <v>5976.1929715791148</v>
      </c>
      <c r="K777" s="39">
        <f>[2]Emissions!K30</f>
        <v>4925.6287093523051</v>
      </c>
      <c r="L777" s="39">
        <f>[2]Emissions!L30</f>
        <v>3877.7784381544188</v>
      </c>
      <c r="M777" s="39">
        <f>[2]Emissions!M30</f>
        <v>2999.1940863763411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0</v>
      </c>
      <c r="J778" s="39">
        <f>[2]Emissions!J16</f>
        <v>0</v>
      </c>
      <c r="K778" s="39">
        <f>[2]Emissions!K16</f>
        <v>0</v>
      </c>
      <c r="L778" s="39">
        <f>[2]Emissions!L16</f>
        <v>0</v>
      </c>
      <c r="M778" s="39">
        <f>[2]Emissions!M16</f>
        <v>0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8117.7395195487879</v>
      </c>
      <c r="F779" s="39">
        <f>[2]Emissions!F45</f>
        <v>6091.7183488184064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10.76011252174839</v>
      </c>
      <c r="F780" s="39">
        <f>[2]Emissions!F60</f>
        <v>8.0700843913112887</v>
      </c>
      <c r="G780" s="39">
        <f>[2]Emissions!G60</f>
        <v>5.380056260874194</v>
      </c>
      <c r="H780" s="39">
        <f>[2]Emissions!H60</f>
        <v>2.690028130437097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</v>
      </c>
      <c r="G781" s="39">
        <f>[2]Emissions!G40</f>
        <v>790.72923018787492</v>
      </c>
      <c r="H781" s="39">
        <f>[2]Emissions!H40</f>
        <v>395.36461509393757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83185.30304304637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0</v>
      </c>
      <c r="K785" s="39">
        <f>[2]Emissions!K2358</f>
        <v>0</v>
      </c>
      <c r="L785" s="39">
        <f>[2]Emissions!L2358</f>
        <v>0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0</v>
      </c>
      <c r="J786" s="39">
        <f>[2]Emissions!J2330</f>
        <v>0</v>
      </c>
      <c r="K786" s="39">
        <f>[2]Emissions!K2330</f>
        <v>0</v>
      </c>
      <c r="L786" s="39">
        <f>[2]Emissions!L2330</f>
        <v>0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1.531121766156576E-3</v>
      </c>
      <c r="J790" s="39">
        <f>[2]Emissions!J624</f>
        <v>9.8553310898157678E-3</v>
      </c>
      <c r="K790" s="39">
        <f>[2]Emissions!K624</f>
        <v>9.8553310898157661E-3</v>
      </c>
      <c r="L790" s="39">
        <f>[2]Emissions!L624</f>
        <v>9.8553310898157158E-3</v>
      </c>
      <c r="M790" s="39">
        <f>[2]Emissions!M624</f>
        <v>4.062214149945685E-3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134.90138189381699</v>
      </c>
      <c r="F796" s="39">
        <f>[2]Emissions!F2363</f>
        <v>197.03458277444929</v>
      </c>
      <c r="G796" s="39">
        <f>[2]Emissions!G2363</f>
        <v>175.99557281338039</v>
      </c>
      <c r="H796" s="39">
        <f>[2]Emissions!H2363</f>
        <v>0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20.34322289501555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48573.718899122148</v>
      </c>
      <c r="F801" s="39">
        <f>[2]Emissions!F2368</f>
        <v>41045.079487182767</v>
      </c>
      <c r="G801" s="39">
        <f>[2]Emissions!G2368</f>
        <v>36438.45754235865</v>
      </c>
      <c r="H801" s="39">
        <f>[2]Emissions!H2368</f>
        <v>22694.884304386131</v>
      </c>
      <c r="I801" s="39">
        <f>[2]Emissions!I2368</f>
        <v>13426.733734079209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0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28698.711225464031</v>
      </c>
      <c r="G811" s="39">
        <f>[2]Emissions!G2346</f>
        <v>28698.711225464031</v>
      </c>
      <c r="H811" s="39">
        <f>[2]Emissions!H2346</f>
        <v>28698.711225464031</v>
      </c>
      <c r="I811" s="39">
        <f>[2]Emissions!I2346</f>
        <v>28698.711225464031</v>
      </c>
      <c r="J811" s="39">
        <f>[2]Emissions!J2346</f>
        <v>110353.2909746605</v>
      </c>
      <c r="K811" s="39">
        <f>[2]Emissions!K2346</f>
        <v>110353.2909746605</v>
      </c>
      <c r="L811" s="39">
        <f>[2]Emissions!L2346</f>
        <v>86694.12546433165</v>
      </c>
      <c r="M811" s="39">
        <f>[2]Emissions!M2346</f>
        <v>55176.645487330468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3391.875748806192</v>
      </c>
      <c r="G815" s="39">
        <f>[2]Emissions!G2282</f>
        <v>5554.5170668197261</v>
      </c>
      <c r="H815" s="39">
        <f>[2]Emissions!H2282</f>
        <v>5969.6554603723553</v>
      </c>
      <c r="I815" s="39">
        <f>[2]Emissions!I2282</f>
        <v>5593.9765637136352</v>
      </c>
      <c r="J815" s="39">
        <f>[2]Emissions!J2282</f>
        <v>5462.7628363500671</v>
      </c>
      <c r="K815" s="39">
        <f>[2]Emissions!K2282</f>
        <v>3864.826687857365</v>
      </c>
      <c r="L815" s="39">
        <f>[2]Emissions!L2282</f>
        <v>3449.6882943047358</v>
      </c>
      <c r="M815" s="39">
        <f>[2]Emissions!M2282</f>
        <v>700.46354722752039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2.179102877848119E-10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0</v>
      </c>
      <c r="J820" s="39">
        <f>[2]Emissions!J2214</f>
        <v>0</v>
      </c>
      <c r="K820" s="39">
        <f>[2]Emissions!K2214</f>
        <v>0</v>
      </c>
      <c r="L820" s="39">
        <f>[2]Emissions!L2214</f>
        <v>0</v>
      </c>
      <c r="M820" s="39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132.86470804195801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30340.30561198467</v>
      </c>
      <c r="F822" s="39">
        <f>[2]Emissions!F2134</f>
        <v>121821.6014893687</v>
      </c>
      <c r="G822" s="39">
        <f>[2]Emissions!G2134</f>
        <v>219031.42207386109</v>
      </c>
      <c r="H822" s="39">
        <f>[2]Emissions!H2134</f>
        <v>241953.03288970329</v>
      </c>
      <c r="I822" s="39">
        <f>[2]Emissions!I2134</f>
        <v>150471.73701231941</v>
      </c>
      <c r="J822" s="39">
        <f>[2]Emissions!J2134</f>
        <v>83954.270299589611</v>
      </c>
      <c r="K822" s="39">
        <f>[2]Emissions!K2134</f>
        <v>30692.353871762749</v>
      </c>
      <c r="L822" s="39">
        <f>[2]Emissions!L2134</f>
        <v>139121.2445137761</v>
      </c>
      <c r="M822" s="39">
        <f>[2]Emissions!M2134</f>
        <v>243869.95387834089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317.24554365659952</v>
      </c>
      <c r="J824" s="39">
        <f>[2]Emissions!J2120</f>
        <v>724.50143730143498</v>
      </c>
      <c r="K824" s="39">
        <f>[2]Emissions!K2120</f>
        <v>1031.233711632301</v>
      </c>
      <c r="L824" s="39">
        <f>[2]Emissions!L2120</f>
        <v>769.3382995601828</v>
      </c>
      <c r="M824" s="39">
        <f>[2]Emissions!M2120</f>
        <v>181.04120295767439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104.57127700654461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1925.7765851294121</v>
      </c>
      <c r="F831" s="39">
        <f>[2]Emissions!F2088</f>
        <v>2280.7839620047062</v>
      </c>
      <c r="G831" s="39">
        <f>[2]Emissions!G2088</f>
        <v>2280.7839620047012</v>
      </c>
      <c r="H831" s="39">
        <f>[2]Emissions!H2088</f>
        <v>1439.7179582117651</v>
      </c>
      <c r="I831" s="39">
        <f>[2]Emissions!I2088</f>
        <v>355.00737687529272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255.75201090872071</v>
      </c>
      <c r="H835" s="39">
        <f>[2]Emissions!H820</f>
        <v>255.75201090872079</v>
      </c>
      <c r="I835" s="39">
        <f>[2]Emissions!I820</f>
        <v>255.75201090872071</v>
      </c>
      <c r="J835" s="39">
        <f>[2]Emissions!J820</f>
        <v>255.75201090872079</v>
      </c>
      <c r="K835" s="39">
        <f>[2]Emissions!K820</f>
        <v>38.385645741662053</v>
      </c>
      <c r="L835" s="39">
        <f>[2]Emissions!L820</f>
        <v>255.75201090872079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-5.3348268864500913E-5</v>
      </c>
      <c r="K836" s="39">
        <f>[2]Emissions!K360</f>
        <v>0</v>
      </c>
      <c r="L836" s="39">
        <f>[2]Emissions!L360</f>
        <v>-5.3348268864491372E-5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382734.58252244088</v>
      </c>
      <c r="H838" s="39">
        <f>[2]Emissions!H2174</f>
        <v>409454.54305854731</v>
      </c>
      <c r="I838" s="39">
        <f>[2]Emissions!I2174</f>
        <v>386319.96358026308</v>
      </c>
      <c r="J838" s="39">
        <f>[2]Emissions!J2174</f>
        <v>384297.22164247558</v>
      </c>
      <c r="K838" s="39">
        <f>[2]Emissions!K2174</f>
        <v>373356.86480679642</v>
      </c>
      <c r="L838" s="39">
        <f>[2]Emissions!L2174</f>
        <v>346636.90427068999</v>
      </c>
      <c r="M838" s="39">
        <f>[2]Emissions!M2174</f>
        <v>197808.10402128901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12917.787487801361</v>
      </c>
      <c r="F841" s="39">
        <f>[2]Emissions!F1240</f>
        <v>16032.768963781469</v>
      </c>
      <c r="G841" s="39">
        <f>[2]Emissions!G1240</f>
        <v>17947.742171766229</v>
      </c>
      <c r="H841" s="39">
        <f>[2]Emissions!H1240</f>
        <v>21865.438227496699</v>
      </c>
      <c r="I841" s="39">
        <f>[2]Emissions!I1240</f>
        <v>23152.202821312861</v>
      </c>
      <c r="J841" s="39">
        <f>[2]Emissions!J1240</f>
        <v>25546.32929738774</v>
      </c>
      <c r="K841" s="39">
        <f>[2]Emissions!K1240</f>
        <v>25735.451880690682</v>
      </c>
      <c r="L841" s="39">
        <f>[2]Emissions!L1240</f>
        <v>25956.976265482612</v>
      </c>
      <c r="M841" s="39">
        <f>[2]Emissions!M1240</f>
        <v>26231.14682728675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101.415497136139</v>
      </c>
      <c r="F842" s="39">
        <f>[2]Emissions!F659</f>
        <v>90.538058289757942</v>
      </c>
      <c r="G842" s="39">
        <f>[2]Emissions!G659</f>
        <v>0</v>
      </c>
      <c r="H842" s="39">
        <f>[2]Emissions!H659</f>
        <v>93.352795789931093</v>
      </c>
      <c r="I842" s="39">
        <f>[2]Emissions!I659</f>
        <v>167.17810673516499</v>
      </c>
      <c r="J842" s="39">
        <f>[2]Emissions!J659</f>
        <v>63.894287950580001</v>
      </c>
      <c r="K842" s="39">
        <f>[2]Emissions!K659</f>
        <v>57.426020055997682</v>
      </c>
      <c r="L842" s="39">
        <f>[2]Emissions!L659</f>
        <v>85.63599088930664</v>
      </c>
      <c r="M842" s="39">
        <f>[2]Emissions!M659</f>
        <v>99.350117592735714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656.41585258775046</v>
      </c>
      <c r="F844" s="39">
        <f>[2]Emissions!F49</f>
        <v>1318.2464568628391</v>
      </c>
      <c r="G844" s="39">
        <f>[2]Emissions!G49</f>
        <v>2381.6366859325749</v>
      </c>
      <c r="H844" s="39">
        <f>[2]Emissions!H49</f>
        <v>3533.9416691646661</v>
      </c>
      <c r="I844" s="39">
        <f>[2]Emissions!I49</f>
        <v>3852.8025981325991</v>
      </c>
      <c r="J844" s="39">
        <f>[2]Emissions!J49</f>
        <v>4315.1429294717318</v>
      </c>
      <c r="K844" s="39">
        <f>[2]Emissions!K49</f>
        <v>4246.9671458638804</v>
      </c>
      <c r="L844" s="39">
        <f>[2]Emissions!L49</f>
        <v>4349.5441298797914</v>
      </c>
      <c r="M844" s="39">
        <f>[2]Emissions!M49</f>
        <v>5224.3977205625779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906.19037320114455</v>
      </c>
      <c r="F845" s="39">
        <f>[2]Emissions!F29</f>
        <v>1819.744610353092</v>
      </c>
      <c r="G845" s="39">
        <f>[2]Emissions!G29</f>
        <v>3287.461936482729</v>
      </c>
      <c r="H845" s="39">
        <f>[2]Emissions!H29</f>
        <v>4877.8187467843454</v>
      </c>
      <c r="I845" s="39">
        <f>[2]Emissions!I29</f>
        <v>4762.8984240935042</v>
      </c>
      <c r="J845" s="39">
        <f>[2]Emissions!J29</f>
        <v>5955.5578782072516</v>
      </c>
      <c r="K845" s="39">
        <f>[2]Emissions!K29</f>
        <v>4908.621091155238</v>
      </c>
      <c r="L845" s="39">
        <f>[2]Emissions!L29</f>
        <v>3864.3889240394528</v>
      </c>
      <c r="M845" s="39">
        <f>[2]Emissions!M29</f>
        <v>2988.8382209772421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0</v>
      </c>
      <c r="J846" s="39">
        <f>[2]Emissions!J15</f>
        <v>0</v>
      </c>
      <c r="K846" s="39">
        <f>[2]Emissions!K15</f>
        <v>0</v>
      </c>
      <c r="L846" s="39">
        <f>[2]Emissions!L15</f>
        <v>0</v>
      </c>
      <c r="M846" s="39">
        <f>[2]Emissions!M15</f>
        <v>0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8109.3642244206649</v>
      </c>
      <c r="F847" s="39">
        <f>[2]Emissions!F44</f>
        <v>6085.4333554546874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384.43710581821728</v>
      </c>
      <c r="L848" s="39">
        <f>[2]Emissions!L271</f>
        <v>384.43710581814872</v>
      </c>
      <c r="M848" s="39">
        <f>[2]Emissions!M271</f>
        <v>3227.882533486611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</v>
      </c>
      <c r="F849" s="39">
        <f>[2]Emissions!F236</f>
        <v>2122.3692663461529</v>
      </c>
      <c r="G849" s="39">
        <f>[2]Emissions!G236</f>
        <v>2034.475015211681</v>
      </c>
      <c r="H849" s="39">
        <f>[2]Emissions!H236</f>
        <v>2672.9209776092412</v>
      </c>
      <c r="I849" s="39">
        <f>[2]Emissions!I236</f>
        <v>2754.684123122845</v>
      </c>
      <c r="J849" s="39">
        <f>[2]Emissions!J236</f>
        <v>2754.684123122845</v>
      </c>
      <c r="K849" s="39">
        <f>[2]Emissions!K236</f>
        <v>2754.738776857128</v>
      </c>
      <c r="L849" s="39">
        <f>[2]Emissions!L236</f>
        <v>2755.4939010648991</v>
      </c>
      <c r="M849" s="39">
        <f>[2]Emissions!M236</f>
        <v>2755.4939010648982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592.1465621632002</v>
      </c>
      <c r="F853" s="39">
        <f>[2]Emissions!F286</f>
        <v>444.10992162240018</v>
      </c>
      <c r="G853" s="39">
        <f>[2]Emissions!G286</f>
        <v>296.0732810816001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9825.4683856378033</v>
      </c>
      <c r="F854" s="39">
        <f>[2]Emissions!F251</f>
        <v>7369.1012892283534</v>
      </c>
      <c r="G854" s="39">
        <f>[2]Emissions!G251</f>
        <v>4912.7341928189016</v>
      </c>
      <c r="H854" s="39">
        <f>[2]Emissions!H251</f>
        <v>2456.3670964094522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9.491172844863998</v>
      </c>
      <c r="F855" s="39">
        <f>[2]Emissions!F216</f>
        <v>6.7465239811439996</v>
      </c>
      <c r="G855" s="39">
        <f>[2]Emissions!G216</f>
        <v>6.3658146226279992</v>
      </c>
      <c r="H855" s="39">
        <f>[2]Emissions!H216</f>
        <v>3.1829073113140001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14.292112105384611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5892.8613885852556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24725.594297039908</v>
      </c>
      <c r="F858" s="39">
        <f>[2]Emissions!F301</f>
        <v>19969.000885212619</v>
      </c>
      <c r="G858" s="39">
        <f>[2]Emissions!G301</f>
        <v>9732.8489731365353</v>
      </c>
      <c r="H858" s="39">
        <f>[2]Emissions!H301</f>
        <v>9732.848973136588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5.6478881373571426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0.66613664571428577</v>
      </c>
      <c r="F862" s="39">
        <f>[2]Emissions!F93</f>
        <v>0.49960248428571419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27596.16951798962</v>
      </c>
      <c r="F863" s="39">
        <f>[2]Emissions!F79</f>
        <v>30873.577712294358</v>
      </c>
      <c r="G863" s="39">
        <f>[2]Emissions!G79</f>
        <v>33636.201948658803</v>
      </c>
      <c r="H863" s="39">
        <f>[2]Emissions!H79</f>
        <v>39684.504071271913</v>
      </c>
      <c r="I863" s="39">
        <f>[2]Emissions!I79</f>
        <v>43764.230368352153</v>
      </c>
      <c r="J863" s="39">
        <f>[2]Emissions!J79</f>
        <v>44690.142685634703</v>
      </c>
      <c r="K863" s="39">
        <f>[2]Emissions!K79</f>
        <v>45907.660880036681</v>
      </c>
      <c r="L863" s="39">
        <f>[2]Emissions!L79</f>
        <v>47561.442746580033</v>
      </c>
      <c r="M863" s="39">
        <f>[2]Emissions!M79</f>
        <v>47986.859971080601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</v>
      </c>
      <c r="J866" s="39">
        <f>[2]Emissions!J611</f>
        <v>0</v>
      </c>
      <c r="K866" s="39">
        <f>[2]Emissions!K611</f>
        <v>0</v>
      </c>
      <c r="L866" s="39">
        <f>[2]Emissions!L611</f>
        <v>0</v>
      </c>
      <c r="M866" s="39">
        <f>[2]Emissions!M611</f>
        <v>0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16943.94464699669</v>
      </c>
      <c r="F867" s="39">
        <f>[2]Emissions!F548</f>
        <v>20730.97803498917</v>
      </c>
      <c r="G867" s="39">
        <f>[2]Emissions!G548</f>
        <v>20730.978034989159</v>
      </c>
      <c r="H867" s="39">
        <f>[2]Emissions!H548</f>
        <v>17658.90367940722</v>
      </c>
      <c r="I867" s="39">
        <f>[2]Emissions!I548</f>
        <v>20730.97803498917</v>
      </c>
      <c r="J867" s="39">
        <f>[2]Emissions!J548</f>
        <v>15141.11475811273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83499.590764332286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20874.897691083072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9.5298601005867553E-3</v>
      </c>
      <c r="F870" s="39">
        <f>[2]Emissions!F2014</f>
        <v>7.6238880804694034E-3</v>
      </c>
      <c r="G870" s="39">
        <f>[2]Emissions!G2014</f>
        <v>5.7179160603520506E-3</v>
      </c>
      <c r="H870" s="39">
        <f>[2]Emissions!H2014</f>
        <v>3.8119440402347021E-3</v>
      </c>
      <c r="I870" s="39">
        <f>[2]Emissions!I2014</f>
        <v>1.90597202011735E-3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-126.5929363402211</v>
      </c>
      <c r="F872" s="39">
        <f>[2]Emissions!F1888</f>
        <v>-113.0150615349921</v>
      </c>
      <c r="G872" s="39">
        <f>[2]Emissions!G1888</f>
        <v>-102.6395020058125</v>
      </c>
      <c r="H872" s="39">
        <f>[2]Emissions!H1888</f>
        <v>-116.52858654089459</v>
      </c>
      <c r="I872" s="39">
        <f>[2]Emissions!I1888</f>
        <v>-132.73283689860361</v>
      </c>
      <c r="J872" s="39">
        <f>[2]Emissions!J1888</f>
        <v>-79.756701445475713</v>
      </c>
      <c r="K872" s="39">
        <f>[2]Emissions!K1888</f>
        <v>-71.682619584878452</v>
      </c>
      <c r="L872" s="39">
        <f>[2]Emissions!L1888</f>
        <v>-106.8960055338391</v>
      </c>
      <c r="M872" s="39">
        <f>[2]Emissions!M1888</f>
        <v>-124.01480510347881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837.68357817801302</v>
      </c>
      <c r="F875" s="39">
        <f>[2]Emissions!F2113</f>
        <v>2114.3189954340178</v>
      </c>
      <c r="G875" s="39">
        <f>[2]Emissions!G2113</f>
        <v>2798.2094053300871</v>
      </c>
      <c r="H875" s="39">
        <f>[2]Emissions!H2113</f>
        <v>2192.4194287255141</v>
      </c>
      <c r="I875" s="39">
        <f>[2]Emissions!I2113</f>
        <v>2786.2240223602598</v>
      </c>
      <c r="J875" s="39">
        <f>[2]Emissions!J2113</f>
        <v>2102.3336124641942</v>
      </c>
      <c r="K875" s="39">
        <f>[2]Emissions!K2113</f>
        <v>1848.7624476482829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157.73443662129421</v>
      </c>
      <c r="F877" s="39">
        <f>[2]Emissions!F1994</f>
        <v>202.52929109052801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261.60268228208429</v>
      </c>
      <c r="H878" s="39">
        <f>[2]Emissions!H1938</f>
        <v>282.64234562107077</v>
      </c>
      <c r="I878" s="39">
        <f>[2]Emissions!I1938</f>
        <v>303.65720164457719</v>
      </c>
      <c r="J878" s="39">
        <f>[2]Emissions!J1938</f>
        <v>324.67205766808348</v>
      </c>
      <c r="K878" s="39">
        <f>[2]Emissions!K1938</f>
        <v>324.67205766808348</v>
      </c>
      <c r="L878" s="39">
        <f>[2]Emissions!L1938</f>
        <v>314.49310431495269</v>
      </c>
      <c r="M878" s="39">
        <f>[2]Emissions!M1938</f>
        <v>324.67205766808348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827.89523879339856</v>
      </c>
      <c r="F880" s="39">
        <f>[2]Emissions!F1840</f>
        <v>762.17644834656232</v>
      </c>
      <c r="G880" s="39">
        <f>[2]Emissions!G1840</f>
        <v>478.36456443802092</v>
      </c>
      <c r="H880" s="39">
        <f>[2]Emissions!H1840</f>
        <v>478.36456443802081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14949.645946339289</v>
      </c>
      <c r="F881" s="39">
        <f>[2]Emissions!F1791</f>
        <v>11212.23445975446</v>
      </c>
      <c r="G881" s="39">
        <f>[2]Emissions!G1791</f>
        <v>7474.8229731696429</v>
      </c>
      <c r="H881" s="39">
        <f>[2]Emissions!H1791</f>
        <v>3737.4114865848201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673.65649174499993</v>
      </c>
      <c r="F882" s="39">
        <f>[2]Emissions!F1097</f>
        <v>538.92519339599994</v>
      </c>
      <c r="G882" s="39">
        <f>[2]Emissions!G1097</f>
        <v>487.88481899700002</v>
      </c>
      <c r="H882" s="39">
        <f>[2]Emissions!H1097</f>
        <v>325.25654599799998</v>
      </c>
      <c r="I882" s="39">
        <f>[2]Emissions!I1097</f>
        <v>162.6282729989999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4.6604368932038837E-3</v>
      </c>
      <c r="F883" s="39">
        <f>[2]Emissions!F2093</f>
        <v>2.330218446601941E-3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5.2123653346871812</v>
      </c>
      <c r="L884" s="39">
        <f>[2]Emissions!L2044</f>
        <v>5.226302252577689</v>
      </c>
      <c r="M884" s="39">
        <f>[2]Emissions!M2044</f>
        <v>5.2072265360811167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54.21145762628386</v>
      </c>
      <c r="F885" s="39">
        <f>[2]Emissions!F2009</f>
        <v>40.712441891027083</v>
      </c>
      <c r="G885" s="39">
        <f>[2]Emissions!G2009</f>
        <v>35.679496927885147</v>
      </c>
      <c r="H885" s="39">
        <f>[2]Emissions!H2009</f>
        <v>13.07524428583403</v>
      </c>
      <c r="I885" s="39">
        <f>[2]Emissions!I2009</f>
        <v>6.5376221429170176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0</v>
      </c>
      <c r="L886" s="39">
        <f>[2]Emissions!L1953</f>
        <v>0</v>
      </c>
      <c r="M886" s="39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0.61952135858915736</v>
      </c>
      <c r="H887" s="39">
        <f>[2]Emissions!H1918</f>
        <v>0</v>
      </c>
      <c r="I887" s="39">
        <f>[2]Emissions!I1918</f>
        <v>0</v>
      </c>
      <c r="J887" s="39">
        <f>[2]Emissions!J1918</f>
        <v>0</v>
      </c>
      <c r="K887" s="39">
        <f>[2]Emissions!K1918</f>
        <v>0</v>
      </c>
      <c r="L887" s="39">
        <f>[2]Emissions!L1918</f>
        <v>0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0</v>
      </c>
      <c r="F888" s="39">
        <f>[2]Emissions!F1883</f>
        <v>0</v>
      </c>
      <c r="G888" s="39">
        <f>[2]Emissions!G1883</f>
        <v>0</v>
      </c>
      <c r="H888" s="39">
        <f>[2]Emissions!H1883</f>
        <v>-47.099275876442199</v>
      </c>
      <c r="I888" s="39">
        <f>[2]Emissions!I1883</f>
        <v>-63.885132006139912</v>
      </c>
      <c r="J888" s="39">
        <f>[2]Emissions!J1883</f>
        <v>-80.759035079646381</v>
      </c>
      <c r="K888" s="39">
        <f>[2]Emissions!K1883</f>
        <v>0</v>
      </c>
      <c r="L888" s="39">
        <f>[2]Emissions!L1883</f>
        <v>-117.4300111291704</v>
      </c>
      <c r="M888" s="39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89.810831249999993</v>
      </c>
      <c r="G889" s="39">
        <f>[2]Emissions!G1820</f>
        <v>59.873887500000002</v>
      </c>
      <c r="H889" s="39">
        <f>[2]Emissions!H1820</f>
        <v>29.936943750000001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0</v>
      </c>
      <c r="I890" s="39">
        <f>[2]Emissions!I1757</f>
        <v>0</v>
      </c>
      <c r="J890" s="39">
        <f>[2]Emissions!J1757</f>
        <v>0</v>
      </c>
      <c r="K890" s="39">
        <f>[2]Emissions!K1757</f>
        <v>0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0</v>
      </c>
      <c r="L891" s="39">
        <f>[2]Emissions!L1050</f>
        <v>0</v>
      </c>
      <c r="M891" s="39">
        <f>[2]Emissions!M1050</f>
        <v>0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0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2248.1464951150442</v>
      </c>
      <c r="F893" s="39">
        <f>[2]Emissions!F1364</f>
        <v>2248.1464951150442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7.9460836193454555E-5</v>
      </c>
      <c r="J894" s="39">
        <f>[2]Emissions!J864</f>
        <v>4.9449923907490898E-4</v>
      </c>
      <c r="K894" s="39">
        <f>[2]Emissions!K864</f>
        <v>3.0707427911083642E-3</v>
      </c>
      <c r="L894" s="39">
        <f>[2]Emissions!L864</f>
        <v>3.0707427911083642E-3</v>
      </c>
      <c r="M894" s="39">
        <f>[2]Emissions!M864</f>
        <v>0.11254538590909099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5874.0742091954326</v>
      </c>
      <c r="F900" s="39">
        <f>[2]Emissions!F533</f>
        <v>3609.6918609795061</v>
      </c>
      <c r="G900" s="39">
        <f>[2]Emissions!G533</f>
        <v>0</v>
      </c>
      <c r="H900" s="39">
        <f>[2]Emissions!H533</f>
        <v>0</v>
      </c>
      <c r="I900" s="39">
        <f>[2]Emissions!I533</f>
        <v>0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251.26448076923009</v>
      </c>
      <c r="F901" s="39">
        <f>[2]Emissions!F2073</f>
        <v>368.12566337525192</v>
      </c>
      <c r="G901" s="39">
        <f>[2]Emissions!G2073</f>
        <v>467.45802934714777</v>
      </c>
      <c r="H901" s="39">
        <f>[2]Emissions!H2073</f>
        <v>497.11827017564872</v>
      </c>
      <c r="I901" s="39">
        <f>[2]Emissions!I2073</f>
        <v>449.92682179682322</v>
      </c>
      <c r="J901" s="39">
        <f>[2]Emissions!J2073</f>
        <v>333.06563919079269</v>
      </c>
      <c r="K901" s="39">
        <f>[2]Emissions!K2073</f>
        <v>233.73327321889519</v>
      </c>
      <c r="L901" s="39">
        <f>[2]Emissions!L2073</f>
        <v>204.07303239039871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-4.5633072713694073E-2</v>
      </c>
      <c r="F905" s="39">
        <f>[2]Emissions!F1898</f>
        <v>-6.7906358204901901E-2</v>
      </c>
      <c r="G905" s="39">
        <f>[2]Emissions!G1898</f>
        <v>0</v>
      </c>
      <c r="H905" s="39">
        <f>[2]Emissions!H1898</f>
        <v>-0.9169708333333334</v>
      </c>
      <c r="I905" s="39">
        <f>[2]Emissions!I1898</f>
        <v>-0.8665374374999999</v>
      </c>
      <c r="J905" s="39">
        <f>[2]Emissions!J1898</f>
        <v>-1.6505475000000009</v>
      </c>
      <c r="K905" s="39">
        <f>[2]Emissions!K1898</f>
        <v>-2.0173358333333331</v>
      </c>
      <c r="L905" s="39">
        <f>[2]Emissions!L1898</f>
        <v>-2.384124166666667</v>
      </c>
      <c r="M905" s="39">
        <f>[2]Emissions!M1898</f>
        <v>-0.86653743749998036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6.030720041158312</v>
      </c>
      <c r="F907" s="39">
        <f>[2]Emissions!F1371</f>
        <v>0</v>
      </c>
      <c r="G907" s="39">
        <f>[2]Emissions!G1371</f>
        <v>0</v>
      </c>
      <c r="H907" s="39">
        <f>[2]Emissions!H1371</f>
        <v>63.302417445797623</v>
      </c>
      <c r="I907" s="39">
        <f>[2]Emissions!I1371</f>
        <v>0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42186.634957404764</v>
      </c>
      <c r="F908" s="39">
        <f>[2]Emissions!F1202</f>
        <v>48377.333419473733</v>
      </c>
      <c r="G908" s="39">
        <f>[2]Emissions!G1202</f>
        <v>59504.154869005608</v>
      </c>
      <c r="H908" s="39">
        <f>[2]Emissions!H1202</f>
        <v>92381.399963170959</v>
      </c>
      <c r="I908" s="39">
        <f>[2]Emissions!I1202</f>
        <v>99069.551611505245</v>
      </c>
      <c r="J908" s="39">
        <f>[2]Emissions!J1202</f>
        <v>105861.38717686399</v>
      </c>
      <c r="K908" s="39">
        <f>[2]Emissions!K1202</f>
        <v>82027.284488838224</v>
      </c>
      <c r="L908" s="39">
        <f>[2]Emissions!L1202</f>
        <v>79704.994631042427</v>
      </c>
      <c r="M908" s="39">
        <f>[2]Emissions!M1202</f>
        <v>71580.492169087433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13654.782270659211</v>
      </c>
      <c r="F909" s="39">
        <f>[2]Emissions!F1195</f>
        <v>10923.825816527369</v>
      </c>
      <c r="G909" s="39">
        <f>[2]Emissions!G1195</f>
        <v>8192.8693623955296</v>
      </c>
      <c r="H909" s="39">
        <f>[2]Emissions!H1195</f>
        <v>5329.9296455549311</v>
      </c>
      <c r="I909" s="39">
        <f>[2]Emissions!I1195</f>
        <v>2664.964822777466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5097.9232049546172</v>
      </c>
      <c r="F910" s="39">
        <f>[2]Emissions!F886</f>
        <v>8820.8614235879377</v>
      </c>
      <c r="G910" s="39">
        <f>[2]Emissions!G886</f>
        <v>8678.3085409412106</v>
      </c>
      <c r="H910" s="39">
        <f>[2]Emissions!H886</f>
        <v>5312.0847844644049</v>
      </c>
      <c r="I910" s="39">
        <f>[2]Emissions!I886</f>
        <v>4361.8387738880974</v>
      </c>
      <c r="J910" s="39">
        <f>[2]Emissions!J886</f>
        <v>7180.6082842213509</v>
      </c>
      <c r="K910" s="39">
        <f>[2]Emissions!K886</f>
        <v>7203.4014052804869</v>
      </c>
      <c r="L910" s="39">
        <f>[2]Emissions!L886</f>
        <v>6660.9601395214559</v>
      </c>
      <c r="M910" s="39">
        <f>[2]Emissions!M886</f>
        <v>6762.2243686019046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7375.246454212941</v>
      </c>
      <c r="F911" s="39">
        <f>[2]Emissions!F879</f>
        <v>4483.1919214785084</v>
      </c>
      <c r="G911" s="39">
        <f>[2]Emissions!G879</f>
        <v>4573.1687205699673</v>
      </c>
      <c r="H911" s="39">
        <f>[2]Emissions!H879</f>
        <v>4253.4976322827297</v>
      </c>
      <c r="I911" s="39">
        <f>[2]Emissions!I879</f>
        <v>2129.757909767221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20513.830421208258</v>
      </c>
      <c r="F913" s="39">
        <f>[2]Emissions!F211</f>
        <v>34115.598786057511</v>
      </c>
      <c r="G913" s="39">
        <f>[2]Emissions!G211</f>
        <v>48351.257898347321</v>
      </c>
      <c r="H913" s="39">
        <f>[2]Emissions!H211</f>
        <v>57277.830137601857</v>
      </c>
      <c r="I913" s="39">
        <f>[2]Emissions!I211</f>
        <v>24426.153779863751</v>
      </c>
      <c r="J913" s="39">
        <f>[2]Emissions!J211</f>
        <v>38755.663526940247</v>
      </c>
      <c r="K913" s="39">
        <f>[2]Emissions!K211</f>
        <v>36907.956694675391</v>
      </c>
      <c r="L913" s="39">
        <f>[2]Emissions!L211</f>
        <v>37633.432808746773</v>
      </c>
      <c r="M913" s="39">
        <f>[2]Emissions!M211</f>
        <v>37389.547917765827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2844.4935854854798</v>
      </c>
      <c r="I914" s="39">
        <f>[2]Emissions!I176</f>
        <v>2844.4935854854798</v>
      </c>
      <c r="J914" s="39">
        <f>[2]Emissions!J176</f>
        <v>2844.4935854854798</v>
      </c>
      <c r="K914" s="39">
        <f>[2]Emissions!K176</f>
        <v>2844.4935854854798</v>
      </c>
      <c r="L914" s="39">
        <f>[2]Emissions!L176</f>
        <v>331.87171456796199</v>
      </c>
      <c r="M914" s="39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14.09739158924269</v>
      </c>
      <c r="M917" s="39">
        <f>[2]Emissions!M2039</f>
        <v>13.98596081360995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6.298996872178329E-3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7.5962652975691553E-4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0</v>
      </c>
      <c r="L919" s="39">
        <f>[2]Emissions!L1948</f>
        <v>0</v>
      </c>
      <c r="M919" s="39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0</v>
      </c>
      <c r="J920" s="39">
        <f>[2]Emissions!J1913</f>
        <v>0</v>
      </c>
      <c r="K920" s="39">
        <f>[2]Emissions!K1913</f>
        <v>0</v>
      </c>
      <c r="L920" s="39">
        <f>[2]Emissions!L1913</f>
        <v>0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-16638.309244798169</v>
      </c>
      <c r="F921" s="39">
        <f>[2]Emissions!F1878</f>
        <v>0</v>
      </c>
      <c r="G921" s="39">
        <f>[2]Emissions!G1878</f>
        <v>0</v>
      </c>
      <c r="H921" s="39">
        <f>[2]Emissions!H1878</f>
        <v>-21513.629258452769</v>
      </c>
      <c r="I921" s="39">
        <f>[2]Emissions!I1878</f>
        <v>-26693.504309059179</v>
      </c>
      <c r="J921" s="39">
        <f>[2]Emissions!J1878</f>
        <v>-30849.233448879379</v>
      </c>
      <c r="K921" s="39">
        <f>[2]Emissions!K1878</f>
        <v>-49600.090588124993</v>
      </c>
      <c r="L921" s="39">
        <f>[2]Emissions!L1878</f>
        <v>-38723.85641795244</v>
      </c>
      <c r="M921" s="39">
        <f>[2]Emissions!M1878</f>
        <v>-62956.799044562489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4113.2868025999551</v>
      </c>
      <c r="F922" s="39">
        <f>[2]Emissions!F1752</f>
        <v>2790.0678629279159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1567.2673961089531</v>
      </c>
      <c r="G923" s="39">
        <f>[2]Emissions!G1280</f>
        <v>1290.3831093599999</v>
      </c>
      <c r="H923" s="39">
        <f>[2]Emissions!H1280</f>
        <v>860.25540624000007</v>
      </c>
      <c r="I923" s="39">
        <f>[2]Emissions!I1280</f>
        <v>430.12770312000009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0</v>
      </c>
      <c r="F924" s="39">
        <f>[2]Emissions!F1224</f>
        <v>0</v>
      </c>
      <c r="G924" s="39">
        <f>[2]Emissions!G1224</f>
        <v>0</v>
      </c>
      <c r="H924" s="39">
        <f>[2]Emissions!H1224</f>
        <v>5.7595365240299068E-2</v>
      </c>
      <c r="I924" s="39">
        <f>[2]Emissions!I1224</f>
        <v>2.8797682620149562E-2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7923.0906255383743</v>
      </c>
      <c r="F928" s="39">
        <f>[2]Emissions!F543</f>
        <v>8581.1465380993541</v>
      </c>
      <c r="G928" s="39">
        <f>[2]Emissions!G543</f>
        <v>7186.4767578579349</v>
      </c>
      <c r="H928" s="39">
        <f>[2]Emissions!H543</f>
        <v>0</v>
      </c>
      <c r="I928" s="39">
        <f>[2]Emissions!I543</f>
        <v>0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5459.0039526704686</v>
      </c>
      <c r="L929" s="39">
        <f>[2]Emissions!L296</f>
        <v>1678.606528764459</v>
      </c>
      <c r="M929" s="39">
        <f>[2]Emissions!M296</f>
        <v>901.88259440679838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282.40621487999999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4428.4081054672952</v>
      </c>
      <c r="F932" s="39">
        <f>[2]Emissions!F128</f>
        <v>4428.4081054672961</v>
      </c>
      <c r="G932" s="39">
        <f>[2]Emissions!G128</f>
        <v>4428.4081054672952</v>
      </c>
      <c r="H932" s="39">
        <f>[2]Emissions!H128</f>
        <v>4428.4081054672952</v>
      </c>
      <c r="I932" s="39">
        <f>[2]Emissions!I128</f>
        <v>4428.4081054672952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7650.1672184564786</v>
      </c>
      <c r="F933" s="39">
        <f>[2]Emissions!F74</f>
        <v>5278.3190540512342</v>
      </c>
      <c r="G933" s="39">
        <f>[2]Emissions!G74</f>
        <v>3518.8793693674902</v>
      </c>
      <c r="H933" s="39">
        <f>[2]Emissions!H74</f>
        <v>1759.4396846837451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787.49045079374991</v>
      </c>
      <c r="H934" s="39">
        <f>[2]Emissions!H39</f>
        <v>393.74522539687513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0</v>
      </c>
      <c r="J937" s="39">
        <f>[2]Emissions!J1893</f>
        <v>0</v>
      </c>
      <c r="K937" s="39">
        <f>[2]Emissions!K1893</f>
        <v>0</v>
      </c>
      <c r="L937" s="39">
        <f>[2]Emissions!L1893</f>
        <v>0</v>
      </c>
      <c r="M937" s="39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342.38519869648769</v>
      </c>
      <c r="H938" s="39">
        <f>[2]Emissions!H1767</f>
        <v>692.84119590627483</v>
      </c>
      <c r="I938" s="39">
        <f>[2]Emissions!I1767</f>
        <v>692.84119590627483</v>
      </c>
      <c r="J938" s="39">
        <f>[2]Emissions!J1767</f>
        <v>692.84119590627506</v>
      </c>
      <c r="K938" s="39">
        <f>[2]Emissions!K1767</f>
        <v>692.83704434031006</v>
      </c>
      <c r="L938" s="39">
        <f>[2]Emissions!L1767</f>
        <v>692.83385686400152</v>
      </c>
      <c r="M938" s="39">
        <f>[2]Emissions!M1767</f>
        <v>692.83385686400152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10.69296258278573</v>
      </c>
      <c r="H939" s="39">
        <f>[2]Emissions!H1595</f>
        <v>5.3464812913928581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8901.6187594564799</v>
      </c>
      <c r="F940" s="39">
        <f>[2]Emissions!F1018</f>
        <v>10490.25069639546</v>
      </c>
      <c r="G940" s="39">
        <f>[2]Emissions!G1018</f>
        <v>5601.8997641785018</v>
      </c>
      <c r="H940" s="39">
        <f>[2]Emissions!H1018</f>
        <v>17247.209662158672</v>
      </c>
      <c r="I940" s="39">
        <f>[2]Emissions!I1018</f>
        <v>19032.968493229939</v>
      </c>
      <c r="J940" s="39">
        <f>[2]Emissions!J1018</f>
        <v>35184.789302084057</v>
      </c>
      <c r="K940" s="39">
        <f>[2]Emissions!K1018</f>
        <v>49956.698428485091</v>
      </c>
      <c r="L940" s="39">
        <f>[2]Emissions!L1018</f>
        <v>31811.755131140431</v>
      </c>
      <c r="M940" s="39">
        <f>[2]Emissions!M1018</f>
        <v>21018.228904688989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</v>
      </c>
      <c r="F944" s="39">
        <f>[2]Emissions!F276</f>
        <v>27.02267862888462</v>
      </c>
      <c r="G944" s="39">
        <f>[2]Emissions!G276</f>
        <v>18.015119085923079</v>
      </c>
      <c r="H944" s="39">
        <f>[2]Emissions!H276</f>
        <v>9.0075595429615376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0</v>
      </c>
      <c r="I952" s="39">
        <f>[2]Emissions!I1943</f>
        <v>0</v>
      </c>
      <c r="J952" s="39">
        <f>[2]Emissions!J1943</f>
        <v>0</v>
      </c>
      <c r="K952" s="39">
        <f>[2]Emissions!K1943</f>
        <v>0</v>
      </c>
      <c r="L952" s="39">
        <f>[2]Emissions!L1943</f>
        <v>0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3970.654631694551</v>
      </c>
      <c r="H953" s="39">
        <f>[2]Emissions!H1908</f>
        <v>6585.6646489772966</v>
      </c>
      <c r="I953" s="39">
        <f>[2]Emissions!I1908</f>
        <v>8064.6258527700211</v>
      </c>
      <c r="J953" s="39">
        <f>[2]Emissions!J1908</f>
        <v>9477.187743945633</v>
      </c>
      <c r="K953" s="39">
        <f>[2]Emissions!K1908</f>
        <v>9763.0225536494345</v>
      </c>
      <c r="L953" s="39">
        <f>[2]Emissions!L1908</f>
        <v>9763.0225536494345</v>
      </c>
      <c r="M953" s="39">
        <f>[2]Emissions!M1908</f>
        <v>6904.6373324814886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8490.7983946981985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131.4634638774962</v>
      </c>
      <c r="H955" s="39">
        <f>[2]Emissions!H1845</f>
        <v>258.04121464565111</v>
      </c>
      <c r="I955" s="39">
        <f>[2]Emissions!I1845</f>
        <v>332.57701790613459</v>
      </c>
      <c r="J955" s="39">
        <f>[2]Emissions!J1845</f>
        <v>332.57701790613481</v>
      </c>
      <c r="K955" s="39">
        <f>[2]Emissions!K1845</f>
        <v>332.57542385579512</v>
      </c>
      <c r="L955" s="39">
        <f>[2]Emissions!L1845</f>
        <v>332.57427260261358</v>
      </c>
      <c r="M955" s="39">
        <f>[2]Emissions!M1845</f>
        <v>332.57427260261358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</v>
      </c>
      <c r="F957" s="39">
        <f>[2]Emissions!F1247</f>
        <v>2.0668022927488869</v>
      </c>
      <c r="G957" s="39">
        <f>[2]Emissions!G1247</f>
        <v>2.7207571813638149</v>
      </c>
      <c r="H957" s="39">
        <f>[2]Emissions!H1247</f>
        <v>5.0115975244023847</v>
      </c>
      <c r="I957" s="39">
        <f>[2]Emissions!I1247</f>
        <v>6.3616683297997456</v>
      </c>
      <c r="J957" s="39">
        <f>[2]Emissions!J1247</f>
        <v>7.7256037951038881</v>
      </c>
      <c r="K957" s="39">
        <f>[2]Emissions!K1247</f>
        <v>8.8932865059808073</v>
      </c>
      <c r="L957" s="39">
        <f>[2]Emissions!L1247</f>
        <v>8.9714445587468159</v>
      </c>
      <c r="M957" s="39">
        <f>[2]Emissions!M1247</f>
        <v>9.0029796320790432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1.225895695655173</v>
      </c>
      <c r="F958" s="39">
        <f>[2]Emissions!F1142</f>
        <v>1.433354949152825</v>
      </c>
      <c r="G958" s="39">
        <f>[2]Emissions!G1142</f>
        <v>1.532301076919254</v>
      </c>
      <c r="H958" s="39">
        <f>[2]Emissions!H1142</f>
        <v>1.6958960392746909</v>
      </c>
      <c r="I958" s="39">
        <f>[2]Emissions!I1142</f>
        <v>1.5469993606427741</v>
      </c>
      <c r="J958" s="39">
        <f>[2]Emissions!J1142</f>
        <v>1.523104155613157</v>
      </c>
      <c r="K958" s="39">
        <f>[2]Emissions!K1142</f>
        <v>1.508928358496743</v>
      </c>
      <c r="L958" s="39">
        <f>[2]Emissions!L1142</f>
        <v>1.501934115348837</v>
      </c>
      <c r="M958" s="39">
        <f>[2]Emissions!M1142</f>
        <v>1.498688444651163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0</v>
      </c>
      <c r="K963" s="39">
        <f>[2]Emissions!K221</f>
        <v>0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2531.5692834546362</v>
      </c>
      <c r="F964" s="39">
        <f>[2]Emissions!F186</f>
        <v>2977.9059600995379</v>
      </c>
      <c r="G964" s="39">
        <f>[2]Emissions!G186</f>
        <v>0</v>
      </c>
      <c r="H964" s="39">
        <f>[2]Emissions!H186</f>
        <v>3870.5793133893421</v>
      </c>
      <c r="I964" s="39">
        <f>[2]Emissions!I186</f>
        <v>4316.7467577841826</v>
      </c>
      <c r="J964" s="39">
        <f>[2]Emissions!J186</f>
        <v>4317.7024643239838</v>
      </c>
      <c r="K964" s="39">
        <f>[2]Emissions!K186</f>
        <v>4317.7578122172836</v>
      </c>
      <c r="L964" s="39">
        <f>[2]Emissions!L186</f>
        <v>4317.7578122172836</v>
      </c>
      <c r="M964" s="39">
        <f>[2]Emissions!M186</f>
        <v>4317.419347717163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22318.437457987769</v>
      </c>
      <c r="F965" s="39">
        <f>[2]Emissions!F151</f>
        <v>23883.859056742771</v>
      </c>
      <c r="G965" s="39">
        <f>[2]Emissions!G151</f>
        <v>23038.995390568962</v>
      </c>
      <c r="H965" s="39">
        <f>[2]Emissions!H151</f>
        <v>63042.860183542769</v>
      </c>
      <c r="I965" s="39">
        <f>[2]Emissions!I151</f>
        <v>71560.082845315774</v>
      </c>
      <c r="J965" s="39">
        <f>[2]Emissions!J151</f>
        <v>71565.016196180994</v>
      </c>
      <c r="K965" s="39">
        <f>[2]Emissions!K151</f>
        <v>71570.72274662093</v>
      </c>
      <c r="L965" s="39">
        <f>[2]Emissions!L151</f>
        <v>71570.72274662093</v>
      </c>
      <c r="M965" s="39">
        <f>[2]Emissions!M151</f>
        <v>71551.258000738919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289.23511794450002</v>
      </c>
      <c r="F967" s="39">
        <f>[2]Emissions!F118</f>
        <v>227.93310829305281</v>
      </c>
      <c r="G967" s="39">
        <f>[2]Emissions!G118</f>
        <v>227.93310829305281</v>
      </c>
      <c r="H967" s="39">
        <f>[2]Emissions!H118</f>
        <v>165.03774116643501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625.13972001139109</v>
      </c>
      <c r="F968" s="39">
        <f>[2]Emissions!F69</f>
        <v>468.85479000854338</v>
      </c>
      <c r="G968" s="39">
        <f>[2]Emissions!G69</f>
        <v>312.56986000569549</v>
      </c>
      <c r="H968" s="39">
        <f>[2]Emissions!H69</f>
        <v>156.2849300028478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57.302808541666657</v>
      </c>
      <c r="F969" s="39">
        <f>[2]Emissions!F34</f>
        <v>42.977106406249987</v>
      </c>
      <c r="G969" s="39">
        <f>[2]Emissions!G34</f>
        <v>28.651404270833329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21.934405490728441</v>
      </c>
      <c r="H970" s="39">
        <f>[2]Emissions!H674</f>
        <v>190.18163074829769</v>
      </c>
      <c r="I970" s="39">
        <f>[2]Emissions!I674</f>
        <v>292.6349326751789</v>
      </c>
      <c r="J970" s="39">
        <f>[2]Emissions!J674</f>
        <v>387.05772456684429</v>
      </c>
      <c r="K970" s="39">
        <f>[2]Emissions!K674</f>
        <v>338.96801323321142</v>
      </c>
      <c r="L970" s="39">
        <f>[2]Emissions!L674</f>
        <v>366.16993537871917</v>
      </c>
      <c r="M970" s="39">
        <f>[2]Emissions!M674</f>
        <v>377.71232472538202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46.345032766344083</v>
      </c>
      <c r="F971" s="39">
        <f>[2]Emissions!F64</f>
        <v>34.75877457475805</v>
      </c>
      <c r="G971" s="39">
        <f>[2]Emissions!G64</f>
        <v>23.172516383172042</v>
      </c>
      <c r="H971" s="39">
        <f>[2]Emissions!H64</f>
        <v>11.586258191586021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0.42280266813330769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5.9189688247157388</v>
      </c>
      <c r="F975" s="39">
        <f>[2]Emissions!F1335</f>
        <v>8.0210441187234398</v>
      </c>
      <c r="G975" s="39">
        <f>[2]Emissions!G1335</f>
        <v>9.1699253820834876</v>
      </c>
      <c r="H975" s="39">
        <f>[2]Emissions!H1335</f>
        <v>11.23946330214207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1459.6341725</v>
      </c>
      <c r="I977" s="39">
        <f>[2]Emissions!I2200</f>
        <v>1459.6341725</v>
      </c>
      <c r="J977" s="39">
        <f>[2]Emissions!J2200</f>
        <v>1459.6341725</v>
      </c>
      <c r="K977" s="39">
        <f>[2]Emissions!K2200</f>
        <v>1459.6341725</v>
      </c>
      <c r="L977" s="39">
        <f>[2]Emissions!L2200</f>
        <v>0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3173.3243635358158</v>
      </c>
      <c r="G978" s="39">
        <f>[2]Emissions!G2193</f>
        <v>3226.1174055709162</v>
      </c>
      <c r="H978" s="39">
        <f>[2]Emissions!H2193</f>
        <v>3226.1174055709162</v>
      </c>
      <c r="I978" s="39">
        <f>[2]Emissions!I2193</f>
        <v>3226.1174055709162</v>
      </c>
      <c r="J978" s="39">
        <f>[2]Emissions!J2193</f>
        <v>52.793042035100399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1551.936527990561</v>
      </c>
      <c r="F979" s="39">
        <f>[2]Emissions!F1450</f>
        <v>0</v>
      </c>
      <c r="G979" s="39">
        <f>[2]Emissions!G1450</f>
        <v>3187.9010923074029</v>
      </c>
      <c r="H979" s="39">
        <f>[2]Emissions!H1450</f>
        <v>3797.2096409440078</v>
      </c>
      <c r="I979" s="39">
        <f>[2]Emissions!I1450</f>
        <v>1636.2024323663629</v>
      </c>
      <c r="J979" s="39">
        <f>[2]Emissions!J1450</f>
        <v>1010.707796216984</v>
      </c>
      <c r="K979" s="39">
        <f>[2]Emissions!K1450</f>
        <v>1636.2024323663629</v>
      </c>
      <c r="L979" s="39">
        <f>[2]Emissions!L1450</f>
        <v>599.44461629948489</v>
      </c>
      <c r="M979" s="39">
        <f>[2]Emissions!M1450</f>
        <v>382.67931152750339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258.55750913522661</v>
      </c>
      <c r="F982" s="39">
        <f>[2]Emissions!F1187</f>
        <v>186.47171175513171</v>
      </c>
      <c r="G982" s="39">
        <f>[2]Emissions!G1187</f>
        <v>172.37167275681759</v>
      </c>
      <c r="H982" s="39">
        <f>[2]Emissions!H1187</f>
        <v>129.2787545676133</v>
      </c>
      <c r="I982" s="39">
        <f>[2]Emissions!I1187</f>
        <v>86.185836378408808</v>
      </c>
      <c r="J982" s="39">
        <f>[2]Emissions!J1187</f>
        <v>43.092918189204511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1599.219211340265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1.551639882888098E-3</v>
      </c>
      <c r="G985" s="39">
        <f>[2]Emissions!G871</f>
        <v>1.49189430979249E-3</v>
      </c>
      <c r="H985" s="39">
        <f>[2]Emissions!H871</f>
        <v>2.6743173286813089E-2</v>
      </c>
      <c r="I985" s="39">
        <f>[2]Emissions!I871</f>
        <v>4.3771960973345882E-2</v>
      </c>
      <c r="J985" s="39">
        <f>[2]Emissions!J871</f>
        <v>4.3771960973345819E-2</v>
      </c>
      <c r="K985" s="39">
        <f>[2]Emissions!K871</f>
        <v>4.3771960973345819E-2</v>
      </c>
      <c r="L985" s="39">
        <f>[2]Emissions!L871</f>
        <v>4.2282587693798272E-2</v>
      </c>
      <c r="M985" s="39">
        <f>[2]Emissions!M871</f>
        <v>2.9652933327321131E-2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0</v>
      </c>
      <c r="J986" s="39">
        <f>[2]Emissions!J2325</f>
        <v>0</v>
      </c>
      <c r="K986" s="39">
        <f>[2]Emissions!K2325</f>
        <v>0</v>
      </c>
      <c r="L986" s="39">
        <f>[2]Emissions!L2325</f>
        <v>0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2953.722237582273</v>
      </c>
      <c r="H987" s="39">
        <f>[2]Emissions!H1378</f>
        <v>3160.8207418699189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2.0680457570715429E-2</v>
      </c>
      <c r="F989" s="39">
        <f>[2]Emissions!F1127</f>
        <v>1.6544366056572349E-2</v>
      </c>
      <c r="G989" s="39">
        <f>[2]Emissions!G1127</f>
        <v>1.2408274542429289E-2</v>
      </c>
      <c r="H989" s="39">
        <f>[2]Emissions!H1127</f>
        <v>1.796180115271406E-2</v>
      </c>
      <c r="I989" s="39">
        <f>[2]Emissions!I1127</f>
        <v>6.6003756857512426E-3</v>
      </c>
      <c r="J989" s="39">
        <f>[2]Emissions!J1127</f>
        <v>6.548811564059902E-3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0</v>
      </c>
      <c r="J991" s="39">
        <f>[2]Emissions!J1209</f>
        <v>0</v>
      </c>
      <c r="K991" s="39">
        <f>[2]Emissions!K1209</f>
        <v>0</v>
      </c>
      <c r="L991" s="39">
        <f>[2]Emissions!L1209</f>
        <v>0</v>
      </c>
      <c r="M991" s="39">
        <f>[2]Emissions!M1209</f>
        <v>0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8.541763874987969E-2</v>
      </c>
      <c r="I992" s="39">
        <f>[2]Emissions!I893</f>
        <v>0.1442438014614349</v>
      </c>
      <c r="J992" s="39">
        <f>[2]Emissions!J893</f>
        <v>0.14600286787567121</v>
      </c>
      <c r="K992" s="39">
        <f>[2]Emissions!K893</f>
        <v>0.14921541135002189</v>
      </c>
      <c r="L992" s="39">
        <f>[2]Emissions!L893</f>
        <v>0.15780930524979939</v>
      </c>
      <c r="M992" s="39">
        <f>[2]Emissions!M893</f>
        <v>0.15768848074577341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7720.815586187502</v>
      </c>
      <c r="G994" s="39">
        <f>[2]Emissions!G24</f>
        <v>5147.2103907916662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1.2563224038461509</v>
      </c>
      <c r="F997" s="39">
        <f>[2]Emissions!F2067</f>
        <v>1.8406283168762601</v>
      </c>
      <c r="G997" s="39">
        <f>[2]Emissions!G2067</f>
        <v>2.337290146735739</v>
      </c>
      <c r="H997" s="39">
        <f>[2]Emissions!H2067</f>
        <v>2.4855913508782441</v>
      </c>
      <c r="I997" s="39">
        <f>[2]Emissions!I2067</f>
        <v>2.2496341089841159</v>
      </c>
      <c r="J997" s="39">
        <f>[2]Emissions!J2067</f>
        <v>1.6653281959539641</v>
      </c>
      <c r="K997" s="39">
        <f>[2]Emissions!K2067</f>
        <v>1.1686663660944761</v>
      </c>
      <c r="L997" s="39">
        <f>[2]Emissions!L2067</f>
        <v>1.020365161951994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0</v>
      </c>
      <c r="L998" s="39">
        <f>[2]Emissions!L2053</f>
        <v>0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7861.2324084850352</v>
      </c>
      <c r="F999" s="39">
        <f>[2]Emissions!F1104</f>
        <v>5183.8612973338704</v>
      </c>
      <c r="G999" s="39">
        <f>[2]Emissions!G1104</f>
        <v>6893.9981005171167</v>
      </c>
      <c r="H999" s="39">
        <f>[2]Emissions!H1104</f>
        <v>3137.1353855832622</v>
      </c>
      <c r="I999" s="39">
        <f>[2]Emissions!I1104</f>
        <v>2131.2296092491979</v>
      </c>
      <c r="J999" s="39">
        <f>[2]Emissions!J1104</f>
        <v>1065.6148046246001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52689.227620874743</v>
      </c>
      <c r="F1001" s="39">
        <f>[2]Emissions!F472</f>
        <v>92732.650457999567</v>
      </c>
      <c r="G1001" s="39">
        <f>[2]Emissions!G472</f>
        <v>158156.2972784382</v>
      </c>
      <c r="H1001" s="39">
        <f>[2]Emissions!H472</f>
        <v>4185.2466246341146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0</v>
      </c>
      <c r="J1002" s="39">
        <f>[2]Emissions!J88</f>
        <v>0</v>
      </c>
      <c r="K1002" s="39">
        <f>[2]Emissions!K88</f>
        <v>0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4115.8402258447904</v>
      </c>
      <c r="F1003" s="39">
        <f>[2]Emissions!F6</f>
        <v>6548.4633719516496</v>
      </c>
      <c r="G1003" s="39">
        <f>[2]Emissions!G6</f>
        <v>7118.4356124533097</v>
      </c>
      <c r="H1003" s="39">
        <f>[2]Emissions!H6</f>
        <v>2305.7270838658851</v>
      </c>
      <c r="I1003" s="39">
        <f>[2]Emissions!I6</f>
        <v>2011.1388853524479</v>
      </c>
      <c r="J1003" s="39">
        <f>[2]Emissions!J6</f>
        <v>1951.701940069521</v>
      </c>
      <c r="K1003" s="39">
        <f>[2]Emissions!K6</f>
        <v>1658.2530527115559</v>
      </c>
      <c r="L1003" s="39">
        <f>[2]Emissions!L6</f>
        <v>2243.4566053894068</v>
      </c>
      <c r="M1003" s="39">
        <f>[2]Emissions!M6</f>
        <v>7966.3059488858235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186.29958281235679</v>
      </c>
      <c r="I1005" s="39">
        <f>[2]Emissions!I1781</f>
        <v>0</v>
      </c>
      <c r="J1005" s="39">
        <f>[2]Emissions!J1781</f>
        <v>0</v>
      </c>
      <c r="K1005" s="39">
        <f>[2]Emissions!K1781</f>
        <v>990.44090089535928</v>
      </c>
      <c r="L1005" s="39">
        <f>[2]Emissions!L1781</f>
        <v>950.96722562696084</v>
      </c>
      <c r="M1005" s="39">
        <f>[2]Emissions!M1781</f>
        <v>950.96722562696038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685.84613160000004</v>
      </c>
      <c r="G1006" s="39">
        <f>[2]Emissions!G1532</f>
        <v>516.53416541999979</v>
      </c>
      <c r="H1006" s="39">
        <f>[2]Emissions!H1532</f>
        <v>342.92306580000007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0</v>
      </c>
      <c r="L1007" s="39">
        <f>[2]Emissions!L1134</f>
        <v>0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2.4667257785000052</v>
      </c>
      <c r="F1008" s="39">
        <f>[2]Emissions!F1148</f>
        <v>16.410669862541329</v>
      </c>
      <c r="G1008" s="39">
        <f>[2]Emissions!G1148</f>
        <v>25.462150749192372</v>
      </c>
      <c r="H1008" s="39">
        <f>[2]Emissions!H1148</f>
        <v>44.39244971287205</v>
      </c>
      <c r="I1008" s="39">
        <f>[2]Emissions!I1148</f>
        <v>63.866864796654681</v>
      </c>
      <c r="J1008" s="39">
        <f>[2]Emissions!J1148</f>
        <v>74.759513120678449</v>
      </c>
      <c r="K1008" s="39">
        <f>[2]Emissions!K1148</f>
        <v>103.5437044329683</v>
      </c>
      <c r="L1008" s="39">
        <f>[2]Emissions!L1148</f>
        <v>103.5437044329683</v>
      </c>
      <c r="M1008" s="39">
        <f>[2]Emissions!M1148</f>
        <v>94.105006612447639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677.14941765036656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0</v>
      </c>
      <c r="I1009" s="39">
        <f>[2]Emissions!I528</f>
        <v>0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8.0517440337601851</v>
      </c>
      <c r="I1012" s="39">
        <f>[2]Emissions!I2160</f>
        <v>47.756482187462368</v>
      </c>
      <c r="J1012" s="39">
        <f>[2]Emissions!J2160</f>
        <v>281.16880175261417</v>
      </c>
      <c r="K1012" s="39">
        <f>[2]Emissions!K2160</f>
        <v>1647.1451063656621</v>
      </c>
      <c r="L1012" s="39">
        <f>[2]Emissions!L2160</f>
        <v>1680.305140517607</v>
      </c>
      <c r="M1012" s="39">
        <f>[2]Emissions!M2160</f>
        <v>19808.633500612199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0.62045804195804199</v>
      </c>
      <c r="F1013" s="39">
        <f>[2]Emissions!F2153</f>
        <v>0.31022902097902089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443.90908940797902</v>
      </c>
      <c r="H1014" s="39">
        <f>[2]Emissions!H2146</f>
        <v>366.48652647061289</v>
      </c>
      <c r="I1014" s="39">
        <f>[2]Emissions!I2146</f>
        <v>666.16726117401004</v>
      </c>
      <c r="J1014" s="39">
        <f>[2]Emissions!J2146</f>
        <v>898.30294507824851</v>
      </c>
      <c r="K1014" s="39">
        <f>[2]Emissions!K2146</f>
        <v>900.97120849395151</v>
      </c>
      <c r="L1014" s="39">
        <f>[2]Emissions!L2146</f>
        <v>900.64840470182412</v>
      </c>
      <c r="M1014" s="39">
        <f>[2]Emissions!M2146</f>
        <v>899.74114221157731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2155.3408066669608</v>
      </c>
      <c r="G1017" s="39">
        <f>[2]Emissions!G146</f>
        <v>1776.2145413202791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22560.525703285559</v>
      </c>
      <c r="F1020" s="39">
        <f>[2]Emissions!F433</f>
        <v>23662.756447279371</v>
      </c>
      <c r="G1020" s="39">
        <f>[2]Emissions!G433</f>
        <v>17041.389994168669</v>
      </c>
      <c r="H1020" s="39">
        <f>[2]Emissions!H433</f>
        <v>1000.193010803363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391.02026494444448</v>
      </c>
      <c r="F1021" s="39">
        <f>[2]Emissions!F1456</f>
        <v>325.85022078703702</v>
      </c>
      <c r="G1021" s="39">
        <f>[2]Emissions!G1456</f>
        <v>260.68017662962961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589.41823825136623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0.35270555502761841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1.3667539855089079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1.9232729542065781</v>
      </c>
      <c r="F1025" s="39">
        <f>[2]Emissions!F1384</f>
        <v>34.721602561435049</v>
      </c>
      <c r="G1025" s="39">
        <f>[2]Emissions!G1384</f>
        <v>34.721602561435049</v>
      </c>
      <c r="H1025" s="39">
        <f>[2]Emissions!H1384</f>
        <v>37.38941320999686</v>
      </c>
      <c r="I1025" s="39">
        <f>[2]Emissions!I1384</f>
        <v>0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3034.2808111111108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1517.1404055555561</v>
      </c>
      <c r="I1027" s="39">
        <f>[2]Emissions!I1443</f>
        <v>1011.426937037037</v>
      </c>
      <c r="J1027" s="39">
        <f>[2]Emissions!J1443</f>
        <v>505.7134685185182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0</v>
      </c>
      <c r="J1034" s="39">
        <f>[2]Emissions!J2319</f>
        <v>0</v>
      </c>
      <c r="K1034" s="39">
        <f>[2]Emissions!K2319</f>
        <v>0</v>
      </c>
      <c r="L1034" s="39">
        <f>[2]Emissions!L2319</f>
        <v>0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58.435446495619523</v>
      </c>
      <c r="H1037" s="39">
        <f>[2]Emissions!H2306</f>
        <v>58.435446495619523</v>
      </c>
      <c r="I1037" s="39">
        <f>[2]Emissions!I2306</f>
        <v>58.435446495619523</v>
      </c>
      <c r="J1037" s="39">
        <f>[2]Emissions!J2306</f>
        <v>0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25.275643001257141</v>
      </c>
      <c r="F1038" s="39">
        <f>[2]Emissions!F1608</f>
        <v>19.918590502857139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21.704274668990479</v>
      </c>
      <c r="J1038" s="39">
        <f>[2]Emissions!J1608</f>
        <v>0</v>
      </c>
      <c r="K1038" s="39">
        <f>[2]Emissions!K1608</f>
        <v>0</v>
      </c>
      <c r="L1038" s="39">
        <f>[2]Emissions!L1608</f>
        <v>953.67544403428599</v>
      </c>
      <c r="M1038" s="39">
        <f>[2]Emissions!M1608</f>
        <v>3121.2598000742869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4371.833037888</v>
      </c>
      <c r="F1042" s="39">
        <f>[2]Emissions!F1602</f>
        <v>4364.9881910698159</v>
      </c>
      <c r="G1042" s="39">
        <f>[2]Emissions!G1602</f>
        <v>4364.988191069815</v>
      </c>
      <c r="H1042" s="39">
        <f>[2]Emissions!H1602</f>
        <v>6121.8004742277608</v>
      </c>
      <c r="I1042" s="39">
        <f>[2]Emissions!I1602</f>
        <v>7450.1012432788993</v>
      </c>
      <c r="J1042" s="39">
        <f>[2]Emissions!J1602</f>
        <v>7709.9106533189897</v>
      </c>
      <c r="K1042" s="39">
        <f>[2]Emissions!K1602</f>
        <v>7966.9251608603336</v>
      </c>
      <c r="L1042" s="39">
        <f>[2]Emissions!L1602</f>
        <v>8275.2859515730252</v>
      </c>
      <c r="M1042" s="39">
        <f>[2]Emissions!M1602</f>
        <v>8641.0179515793916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640.81154072000015</v>
      </c>
      <c r="F1043" s="39">
        <f>[2]Emissions!F1525</f>
        <v>512.64923257600003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128.16230814400001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8.4539011764705879E-3</v>
      </c>
      <c r="G1044" s="39">
        <f>[2]Emissions!G1518</f>
        <v>6.3404258823529418E-3</v>
      </c>
      <c r="H1044" s="39">
        <f>[2]Emissions!H1518</f>
        <v>4.2269505882352948E-3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14.203561036235079</v>
      </c>
      <c r="F1045" s="39">
        <f>[2]Emissions!F1253</f>
        <v>11.836300863529241</v>
      </c>
      <c r="G1045" s="39">
        <f>[2]Emissions!G1253</f>
        <v>9.4690406908233928</v>
      </c>
      <c r="H1045" s="39">
        <f>[2]Emissions!H1253</f>
        <v>7.1017805181175477</v>
      </c>
      <c r="I1045" s="39">
        <f>[2]Emissions!I1253</f>
        <v>4.7345203454116982</v>
      </c>
      <c r="J1045" s="39">
        <f>[2]Emissions!J1253</f>
        <v>2.3672601727058469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</v>
      </c>
      <c r="K1046" s="39">
        <f>[2]Emissions!K632</f>
        <v>0</v>
      </c>
      <c r="L1046" s="39">
        <f>[2]Emissions!L632</f>
        <v>0</v>
      </c>
      <c r="M1046" s="39">
        <f>[2]Emissions!M632</f>
        <v>0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0</v>
      </c>
      <c r="L1048" s="39">
        <f>[2]Emissions!L339</f>
        <v>-4.0276176493721227E-5</v>
      </c>
      <c r="M1048" s="39">
        <f>[2]Emissions!M339</f>
        <v>-5.334826886205235E-5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7478.0068311838204</v>
      </c>
      <c r="F1050" s="39">
        <f>[2]Emissions!F680</f>
        <v>5982.4054649470581</v>
      </c>
      <c r="G1050" s="39">
        <f>[2]Emissions!G680</f>
        <v>4486.8040987102922</v>
      </c>
      <c r="H1050" s="39">
        <f>[2]Emissions!H680</f>
        <v>2991.2027324735291</v>
      </c>
      <c r="I1050" s="39">
        <f>[2]Emissions!I680</f>
        <v>1495.601366236765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59717.486935415567</v>
      </c>
      <c r="F1051" s="39">
        <f>[2]Emissions!F439</f>
        <v>59717.486935415567</v>
      </c>
      <c r="G1051" s="39">
        <f>[2]Emissions!G439</f>
        <v>26694.622160336839</v>
      </c>
      <c r="H1051" s="39">
        <f>[2]Emissions!H439</f>
        <v>17796.414773557892</v>
      </c>
      <c r="I1051" s="39">
        <f>[2]Emissions!I439</f>
        <v>8898.2073867789404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3499.9151689472528</v>
      </c>
      <c r="F1052" s="39">
        <f>[2]Emissions!F1154</f>
        <v>2916.5959741227098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1166.638389649085</v>
      </c>
      <c r="J1052" s="39">
        <f>[2]Emissions!J1154</f>
        <v>583.31919482454248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1703.897567710756</v>
      </c>
      <c r="F1053" s="39">
        <f>[2]Emissions!F687</f>
        <v>1648.207409112403</v>
      </c>
      <c r="G1053" s="39">
        <f>[2]Emissions!G687</f>
        <v>6216.9028538037719</v>
      </c>
      <c r="H1053" s="39">
        <f>[2]Emissions!H687</f>
        <v>6520.765280579868</v>
      </c>
      <c r="I1053" s="39">
        <f>[2]Emissions!I687</f>
        <v>7575.5974639079141</v>
      </c>
      <c r="J1053" s="39">
        <f>[2]Emissions!J687</f>
        <v>8634.115701010096</v>
      </c>
      <c r="K1053" s="39">
        <f>[2]Emissions!K687</f>
        <v>8860.54478542783</v>
      </c>
      <c r="L1053" s="39">
        <f>[2]Emissions!L687</f>
        <v>8553.8867656339244</v>
      </c>
      <c r="M1053" s="39">
        <f>[2]Emissions!M687</f>
        <v>8800.7533530933142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0</v>
      </c>
      <c r="K1055" s="39">
        <f>[2]Emissions!K1979</f>
        <v>0</v>
      </c>
      <c r="L1055" s="39">
        <f>[2]Emissions!L1979</f>
        <v>0</v>
      </c>
      <c r="M1055" s="39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0</v>
      </c>
      <c r="L1060" s="39">
        <f>[2]Emissions!L2051</f>
        <v>0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0</v>
      </c>
      <c r="L1066" s="39">
        <f>[2]Emissions!L2050</f>
        <v>0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731.72167008547012</v>
      </c>
      <c r="G1067" s="39">
        <f>[2]Emissions!G1974</f>
        <v>788.66422733086847</v>
      </c>
      <c r="H1067" s="39">
        <f>[2]Emissions!H1974</f>
        <v>953.85453504273494</v>
      </c>
      <c r="I1067" s="39">
        <f>[2]Emissions!I1974</f>
        <v>1064.9209675213669</v>
      </c>
      <c r="J1067" s="39">
        <f>[2]Emissions!J1974</f>
        <v>1175.9874</v>
      </c>
      <c r="K1067" s="39">
        <f>[2]Emissions!K1974</f>
        <v>1175.9874</v>
      </c>
      <c r="L1067" s="39">
        <f>[2]Emissions!L1974</f>
        <v>1175.9874</v>
      </c>
      <c r="M1067" s="39">
        <f>[2]Emissions!M1974</f>
        <v>1175.9874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0</v>
      </c>
      <c r="K1069" s="39">
        <f>[2]Emissions!K1835</f>
        <v>322.98486691810513</v>
      </c>
      <c r="L1069" s="39">
        <f>[2]Emissions!L1835</f>
        <v>502.40731905287402</v>
      </c>
      <c r="M1069" s="39">
        <f>[2]Emissions!M1835</f>
        <v>672.29952581241753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1.336053343949044E-2</v>
      </c>
      <c r="H1070" s="39">
        <f>[2]Emissions!H2060</f>
        <v>0.49340802994699051</v>
      </c>
      <c r="I1070" s="39">
        <f>[2]Emissions!I2060</f>
        <v>2.93993345517557</v>
      </c>
      <c r="J1070" s="39">
        <f>[2]Emissions!J2060</f>
        <v>12.50791141658393</v>
      </c>
      <c r="K1070" s="39">
        <f>[2]Emissions!K2060</f>
        <v>12.027863920076429</v>
      </c>
      <c r="L1070" s="39">
        <f>[2]Emissions!L2060</f>
        <v>9.567977961407772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1006.673128200398</v>
      </c>
      <c r="H1073" s="39">
        <f>[2]Emissions!H1614</f>
        <v>0</v>
      </c>
      <c r="I1073" s="39">
        <f>[2]Emissions!I1614</f>
        <v>0</v>
      </c>
      <c r="J1073" s="39">
        <f>[2]Emissions!J1614</f>
        <v>0</v>
      </c>
      <c r="K1073" s="39">
        <f>[2]Emissions!K1614</f>
        <v>0</v>
      </c>
      <c r="L1073" s="39">
        <f>[2]Emissions!L1614</f>
        <v>0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754.76401663479749</v>
      </c>
      <c r="G1074" s="39">
        <f>[2]Emissions!G1544</f>
        <v>566.07301247609803</v>
      </c>
      <c r="H1074" s="39">
        <f>[2]Emissions!H1544</f>
        <v>377.38200831739869</v>
      </c>
      <c r="I1074" s="39">
        <f>[2]Emissions!I1544</f>
        <v>188.6910041586994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1497.1185587897689</v>
      </c>
      <c r="F1075" s="39">
        <f>[2]Emissions!F1415</f>
        <v>9898.6480157220922</v>
      </c>
      <c r="G1075" s="39">
        <f>[2]Emissions!G1415</f>
        <v>9898.6480157220922</v>
      </c>
      <c r="H1075" s="39">
        <f>[2]Emissions!H1415</f>
        <v>12357.30561187863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29.511107398640011</v>
      </c>
      <c r="F1076" s="39">
        <f>[2]Emissions!F1272</f>
        <v>125.53475177043261</v>
      </c>
      <c r="G1076" s="39">
        <f>[2]Emissions!G1272</f>
        <v>195.7003327687579</v>
      </c>
      <c r="H1076" s="39">
        <f>[2]Emissions!H1272</f>
        <v>307.30006464455943</v>
      </c>
      <c r="I1076" s="39">
        <f>[2]Emissions!I1272</f>
        <v>390.45299694239361</v>
      </c>
      <c r="J1076" s="39">
        <f>[2]Emissions!J1272</f>
        <v>471.62719438678232</v>
      </c>
      <c r="K1076" s="39">
        <f>[2]Emissions!K1272</f>
        <v>546.36526857097363</v>
      </c>
      <c r="L1076" s="39">
        <f>[2]Emissions!L1272</f>
        <v>549.76399984151521</v>
      </c>
      <c r="M1076" s="39">
        <f>[2]Emissions!M1272</f>
        <v>552.65778419941239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209.22869843226749</v>
      </c>
      <c r="F1077" s="39">
        <f>[2]Emissions!F1167</f>
        <v>248.34469225693269</v>
      </c>
      <c r="G1077" s="39">
        <f>[2]Emissions!G1167</f>
        <v>345.09782382584609</v>
      </c>
      <c r="H1077" s="39">
        <f>[2]Emissions!H1167</f>
        <v>330.90469321593542</v>
      </c>
      <c r="I1077" s="39">
        <f>[2]Emissions!I1167</f>
        <v>364.1647890521279</v>
      </c>
      <c r="J1077" s="39">
        <f>[2]Emissions!J1167</f>
        <v>401.76458567455649</v>
      </c>
      <c r="K1077" s="39">
        <f>[2]Emissions!K1167</f>
        <v>378.66639259689453</v>
      </c>
      <c r="L1077" s="39">
        <f>[2]Emissions!L1167</f>
        <v>375.03240698895291</v>
      </c>
      <c r="M1077" s="39">
        <f>[2]Emissions!M1167</f>
        <v>372.3470986144016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81.858281000071486</v>
      </c>
      <c r="G1078" s="39">
        <f>[2]Emissions!G1409</f>
        <v>58.548686746987947</v>
      </c>
      <c r="H1078" s="39">
        <f>[2]Emissions!H1409</f>
        <v>81.858281000071486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5795.932694027144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33920.860048602277</v>
      </c>
      <c r="F1081" s="39">
        <f>[2]Emissions!F1403</f>
        <v>39235.883668441696</v>
      </c>
      <c r="G1081" s="39">
        <f>[2]Emissions!G1403</f>
        <v>42370.454643580822</v>
      </c>
      <c r="H1081" s="39">
        <f>[2]Emissions!H1403</f>
        <v>51856.279595969288</v>
      </c>
      <c r="I1081" s="39">
        <f>[2]Emissions!I1403</f>
        <v>92882.686327131552</v>
      </c>
      <c r="J1081" s="39">
        <f>[2]Emissions!J1403</f>
        <v>104683.3185239567</v>
      </c>
      <c r="K1081" s="39">
        <f>[2]Emissions!K1403</f>
        <v>114325.6738376037</v>
      </c>
      <c r="L1081" s="39">
        <f>[2]Emissions!L1403</f>
        <v>115410.5944411004</v>
      </c>
      <c r="M1081" s="39">
        <f>[2]Emissions!M1403</f>
        <v>116575.51306342101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470.34184309514399</v>
      </c>
      <c r="G1082" s="39">
        <f>[2]Emissions!G1719</f>
        <v>470.34184309514387</v>
      </c>
      <c r="H1082" s="39">
        <f>[2]Emissions!H1719</f>
        <v>1157.4103791661189</v>
      </c>
      <c r="I1082" s="39">
        <f>[2]Emissions!I1719</f>
        <v>1257.7888967375479</v>
      </c>
      <c r="J1082" s="39">
        <f>[2]Emissions!J1719</f>
        <v>920.39716092807134</v>
      </c>
      <c r="K1082" s="39">
        <f>[2]Emissions!K1719</f>
        <v>1257.830497460159</v>
      </c>
      <c r="L1082" s="39">
        <f>[2]Emissions!L1719</f>
        <v>1257.8292703784809</v>
      </c>
      <c r="M1082" s="39">
        <f>[2]Emissions!M1719</f>
        <v>1257.8041844884101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71.350206917131203</v>
      </c>
      <c r="F1084" s="39">
        <f>[2]Emissions!F1462</f>
        <v>62.165896707818931</v>
      </c>
      <c r="G1084" s="39">
        <f>[2]Emissions!G1462</f>
        <v>73.499383933443013</v>
      </c>
      <c r="H1084" s="39">
        <f>[2]Emissions!H1462</f>
        <v>92.669942452533363</v>
      </c>
      <c r="I1084" s="39">
        <f>[2]Emissions!I1462</f>
        <v>139.5759014678047</v>
      </c>
      <c r="J1084" s="39">
        <f>[2]Emissions!J1462</f>
        <v>47.63504234820568</v>
      </c>
      <c r="K1084" s="39">
        <f>[2]Emissions!K1462</f>
        <v>300.00521307695612</v>
      </c>
      <c r="L1084" s="39">
        <f>[2]Emissions!L1462</f>
        <v>331.25750947394448</v>
      </c>
      <c r="M1084" s="39">
        <f>[2]Emissions!M1462</f>
        <v>387.01755947452642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7961.23722266596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93.878782539314074</v>
      </c>
      <c r="G1086" s="39">
        <f>[2]Emissions!G698</f>
        <v>88.215450048784717</v>
      </c>
      <c r="H1086" s="39">
        <f>[2]Emissions!H698</f>
        <v>82.547757794983184</v>
      </c>
      <c r="I1086" s="39">
        <f>[2]Emissions!I698</f>
        <v>76.888785067725991</v>
      </c>
      <c r="J1086" s="39">
        <f>[2]Emissions!J698</f>
        <v>76.888785067725991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0</v>
      </c>
      <c r="M1087" s="39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1201.83569995164</v>
      </c>
      <c r="F1090" s="39">
        <f>[2]Emissions!F1656</f>
        <v>901.37677496373021</v>
      </c>
      <c r="G1090" s="39">
        <f>[2]Emissions!G1656</f>
        <v>901.37677496371305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1644.599326244386</v>
      </c>
      <c r="G1091" s="39">
        <f>[2]Emissions!G1632</f>
        <v>2243.2756257830092</v>
      </c>
      <c r="H1091" s="39">
        <f>[2]Emissions!H1632</f>
        <v>2954.0246307936268</v>
      </c>
      <c r="I1091" s="39">
        <f>[2]Emissions!I1632</f>
        <v>4476.8235500185938</v>
      </c>
      <c r="J1091" s="39">
        <f>[2]Emissions!J1632</f>
        <v>2832.2242237742089</v>
      </c>
      <c r="K1091" s="39">
        <f>[2]Emissions!K1632</f>
        <v>2917.8257259170568</v>
      </c>
      <c r="L1091" s="39">
        <f>[2]Emissions!L1632</f>
        <v>3547.734837883042</v>
      </c>
      <c r="M1091" s="39">
        <f>[2]Emissions!M1632</f>
        <v>3825.307584386288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0</v>
      </c>
      <c r="F1092" s="39">
        <f>[2]Emissions!F1562</f>
        <v>0</v>
      </c>
      <c r="G1092" s="39">
        <f>[2]Emissions!G1562</f>
        <v>0</v>
      </c>
      <c r="H1092" s="39">
        <f>[2]Emissions!H1562</f>
        <v>0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55.116511507690859</v>
      </c>
      <c r="F1093" s="39">
        <f>[2]Emissions!F1492</f>
        <v>79.293317659163478</v>
      </c>
      <c r="G1093" s="39">
        <f>[2]Emissions!G1492</f>
        <v>98.436936330050287</v>
      </c>
      <c r="H1093" s="39">
        <f>[2]Emissions!H1492</f>
        <v>108.002711321785</v>
      </c>
      <c r="I1093" s="39">
        <f>[2]Emissions!I1492</f>
        <v>84.564470720416367</v>
      </c>
      <c r="J1093" s="39">
        <f>[2]Emissions!J1492</f>
        <v>37.535472709837748</v>
      </c>
      <c r="K1093" s="39">
        <f>[2]Emissions!K1492</f>
        <v>112.4135025662698</v>
      </c>
      <c r="L1093" s="39">
        <f>[2]Emissions!L1492</f>
        <v>109.2592413304443</v>
      </c>
      <c r="M1093" s="39">
        <f>[2]Emissions!M1492</f>
        <v>111.0540661497236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2.3208900824802949E-2</v>
      </c>
      <c r="F1095" s="39">
        <f>[2]Emissions!F991</f>
        <v>4.4116064100119833E-2</v>
      </c>
      <c r="G1095" s="39">
        <f>[2]Emissions!G991</f>
        <v>4.7890369448579717E-2</v>
      </c>
      <c r="H1095" s="39">
        <f>[2]Emissions!H991</f>
        <v>6.0104510771759941E-2</v>
      </c>
      <c r="I1095" s="39">
        <f>[2]Emissions!I991</f>
        <v>6.6780384715590696E-2</v>
      </c>
      <c r="J1095" s="39">
        <f>[2]Emissions!J991</f>
        <v>7.4315966500793057E-2</v>
      </c>
      <c r="K1095" s="39">
        <f>[2]Emissions!K991</f>
        <v>7.3878941927109809E-2</v>
      </c>
      <c r="L1095" s="39">
        <f>[2]Emissions!L991</f>
        <v>7.3754217350693818E-2</v>
      </c>
      <c r="M1095" s="39">
        <f>[2]Emissions!M991</f>
        <v>7.3594927092146933E-2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3801.4857616099571</v>
      </c>
      <c r="I1097" s="39">
        <f>[2]Emissions!I1626</f>
        <v>7450.4534653545888</v>
      </c>
      <c r="J1097" s="39">
        <f>[2]Emissions!J1626</f>
        <v>7450.4534653545898</v>
      </c>
      <c r="K1097" s="39">
        <f>[2]Emissions!K1626</f>
        <v>642.90464379866103</v>
      </c>
      <c r="L1097" s="39">
        <f>[2]Emissions!L1626</f>
        <v>0</v>
      </c>
      <c r="M1097" s="39">
        <f>[2]Emissions!M1626</f>
        <v>914.18032919418681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0</v>
      </c>
      <c r="F1098" s="39">
        <f>[2]Emissions!F1556</f>
        <v>0</v>
      </c>
      <c r="G1098" s="39">
        <f>[2]Emissions!G1556</f>
        <v>0</v>
      </c>
      <c r="H1098" s="39">
        <f>[2]Emissions!H1556</f>
        <v>0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159.56119317052031</v>
      </c>
      <c r="F1100" s="39">
        <f>[2]Emissions!F985</f>
        <v>303.29794068832382</v>
      </c>
      <c r="G1100" s="39">
        <f>[2]Emissions!G985</f>
        <v>329.24628995898553</v>
      </c>
      <c r="H1100" s="39">
        <f>[2]Emissions!H985</f>
        <v>413.2185115558496</v>
      </c>
      <c r="I1100" s="39">
        <f>[2]Emissions!I985</f>
        <v>459.11514491968597</v>
      </c>
      <c r="J1100" s="39">
        <f>[2]Emissions!J985</f>
        <v>510.92226969295228</v>
      </c>
      <c r="K1100" s="39">
        <f>[2]Emissions!K985</f>
        <v>507.91772574887989</v>
      </c>
      <c r="L1100" s="39">
        <f>[2]Emissions!L985</f>
        <v>507.06024428601989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564.31019379473332</v>
      </c>
      <c r="F1101" s="39">
        <f>[2]Emissions!F776</f>
        <v>589.47967225996979</v>
      </c>
      <c r="G1101" s="39">
        <f>[2]Emissions!G776</f>
        <v>3100.3590837544739</v>
      </c>
      <c r="H1101" s="39">
        <f>[2]Emissions!H776</f>
        <v>3410.3383103187971</v>
      </c>
      <c r="I1101" s="39">
        <f>[2]Emissions!I776</f>
        <v>4095.982410507811</v>
      </c>
      <c r="J1101" s="39">
        <f>[2]Emissions!J776</f>
        <v>4571.2698434798904</v>
      </c>
      <c r="K1101" s="39">
        <f>[2]Emissions!K776</f>
        <v>4045.7524320197572</v>
      </c>
      <c r="L1101" s="39">
        <f>[2]Emissions!L776</f>
        <v>4575.7742830883844</v>
      </c>
      <c r="M1101" s="39">
        <f>[2]Emissions!M776</f>
        <v>3952.2402118352502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7264.1023629166657</v>
      </c>
      <c r="F1104" s="39">
        <f>[2]Emissions!F1620</f>
        <v>4200.7530779344752</v>
      </c>
      <c r="G1104" s="39">
        <f>[2]Emissions!G1620</f>
        <v>3265.9701883313169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0</v>
      </c>
      <c r="F1105" s="39">
        <f>[2]Emissions!F1550</f>
        <v>9.2512686249999998</v>
      </c>
      <c r="G1105" s="39">
        <f>[2]Emissions!G1550</f>
        <v>9.2512686249999998</v>
      </c>
      <c r="H1105" s="39">
        <f>[2]Emissions!H1550</f>
        <v>9.2512686250000016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0</v>
      </c>
      <c r="J1106" s="39">
        <f>[2]Emissions!J1029</f>
        <v>0</v>
      </c>
      <c r="K1106" s="39">
        <f>[2]Emissions!K1029</f>
        <v>0</v>
      </c>
      <c r="L1106" s="39">
        <f>[2]Emissions!L1029</f>
        <v>0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277.60525710365857</v>
      </c>
      <c r="F1107" s="39">
        <f>[2]Emissions!F1480</f>
        <v>222.08420568292689</v>
      </c>
      <c r="G1107" s="39">
        <f>[2]Emissions!G1480</f>
        <v>166.56315426219521</v>
      </c>
      <c r="H1107" s="39">
        <f>[2]Emissions!H1480</f>
        <v>111.0421028414634</v>
      </c>
      <c r="I1107" s="39">
        <f>[2]Emissions!I1480</f>
        <v>55.521051420731709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0</v>
      </c>
      <c r="H1108" s="39">
        <f>[2]Emissions!H1421</f>
        <v>1464.412534483482</v>
      </c>
      <c r="I1108" s="39">
        <f>[2]Emissions!I1421</f>
        <v>5846.3159791887683</v>
      </c>
      <c r="J1108" s="39">
        <f>[2]Emissions!J1421</f>
        <v>7589.4493611204634</v>
      </c>
      <c r="K1108" s="39">
        <f>[2]Emissions!K1421</f>
        <v>7195.2109532932454</v>
      </c>
      <c r="L1108" s="39">
        <f>[2]Emissions!L1421</f>
        <v>6936.8908405283273</v>
      </c>
      <c r="M1108" s="39">
        <f>[2]Emissions!M1421</f>
        <v>6751.7714165359384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10600.695587790089</v>
      </c>
      <c r="F1109" s="39">
        <f>[2]Emissions!F979</f>
        <v>5895.5929514352447</v>
      </c>
      <c r="G1109" s="39">
        <f>[2]Emissions!G979</f>
        <v>1163.808369103102</v>
      </c>
      <c r="H1109" s="39">
        <f>[2]Emissions!H979</f>
        <v>2284.7656118954001</v>
      </c>
      <c r="I1109" s="39">
        <f>[2]Emissions!I979</f>
        <v>3234.9047378019732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72.055755922995303</v>
      </c>
      <c r="F1110" s="39">
        <f>[2]Emissions!F857</f>
        <v>651.80870315174298</v>
      </c>
      <c r="G1110" s="39">
        <f>[2]Emissions!G857</f>
        <v>1173.344414051078</v>
      </c>
      <c r="H1110" s="39">
        <f>[2]Emissions!H857</f>
        <v>521.53571089936645</v>
      </c>
      <c r="I1110" s="39">
        <f>[2]Emissions!I857</f>
        <v>0</v>
      </c>
      <c r="J1110" s="39">
        <f>[2]Emissions!J857</f>
        <v>630.51234664860533</v>
      </c>
      <c r="K1110" s="39">
        <f>[2]Emissions!K857</f>
        <v>886.29181558359119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555.70575343918597</v>
      </c>
      <c r="F1114" s="39">
        <f>[2]Emissions!F1644</f>
        <v>0</v>
      </c>
      <c r="G1114" s="39">
        <f>[2]Emissions!G1644</f>
        <v>0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13.6880571634638</v>
      </c>
      <c r="H1115" s="39">
        <f>[2]Emissions!H1474</f>
        <v>39.197911463167443</v>
      </c>
      <c r="I1115" s="39">
        <f>[2]Emissions!I1474</f>
        <v>0.31696943298148311</v>
      </c>
      <c r="J1115" s="39">
        <f>[2]Emissions!J1474</f>
        <v>0</v>
      </c>
      <c r="K1115" s="39">
        <f>[2]Emissions!K1474</f>
        <v>4.4685619068010878</v>
      </c>
      <c r="L1115" s="39">
        <f>[2]Emissions!L1474</f>
        <v>6.9090657244165889</v>
      </c>
      <c r="M1115" s="39">
        <f>[2]Emissions!M1474</f>
        <v>8.573778963580418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9907.9248498761208</v>
      </c>
      <c r="F1116" s="39">
        <f>[2]Emissions!F1265</f>
        <v>8256.6040415634379</v>
      </c>
      <c r="G1116" s="39">
        <f>[2]Emissions!G1265</f>
        <v>6605.2832332507487</v>
      </c>
      <c r="H1116" s="39">
        <f>[2]Emissions!H1265</f>
        <v>4953.9624249380604</v>
      </c>
      <c r="I1116" s="39">
        <f>[2]Emissions!I1265</f>
        <v>3302.6416166253748</v>
      </c>
      <c r="J1116" s="39">
        <f>[2]Emissions!J1265</f>
        <v>1651.3208083126869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798.53939960434286</v>
      </c>
      <c r="F1117" s="39">
        <f>[2]Emissions!F1160</f>
        <v>638.83151968347397</v>
      </c>
      <c r="G1117" s="39">
        <f>[2]Emissions!G1160</f>
        <v>479.12363976260559</v>
      </c>
      <c r="H1117" s="39">
        <f>[2]Emissions!H1160</f>
        <v>436.67462753404448</v>
      </c>
      <c r="I1117" s="39">
        <f>[2]Emissions!I1160</f>
        <v>159.70787992086849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97.257521310617363</v>
      </c>
      <c r="F1118" s="39">
        <f>[2]Emissions!F973</f>
        <v>0</v>
      </c>
      <c r="G1118" s="39">
        <f>[2]Emissions!G973</f>
        <v>97.257521310617363</v>
      </c>
      <c r="H1118" s="39">
        <f>[2]Emissions!H973</f>
        <v>12.621405678834829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63.778671348588688</v>
      </c>
      <c r="H1120" s="39">
        <f>[2]Emissions!H722</f>
        <v>581.62481406346069</v>
      </c>
      <c r="I1120" s="39">
        <f>[2]Emissions!I722</f>
        <v>942.19049672553137</v>
      </c>
      <c r="J1120" s="39">
        <f>[2]Emissions!J722</f>
        <v>1248.3599226727599</v>
      </c>
      <c r="K1120" s="39">
        <f>[2]Emissions!K722</f>
        <v>1094.337832041728</v>
      </c>
      <c r="L1120" s="39">
        <f>[2]Emissions!L722</f>
        <v>1181.595331763986</v>
      </c>
      <c r="M1120" s="39">
        <f>[2]Emissions!M722</f>
        <v>1224.7463066655041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31.736872413703608</v>
      </c>
      <c r="F1123" s="39">
        <f>[2]Emissions!F1580</f>
        <v>700.97778403870439</v>
      </c>
      <c r="G1123" s="39">
        <f>[2]Emissions!G1580</f>
        <v>728.13875903870405</v>
      </c>
      <c r="H1123" s="39">
        <f>[2]Emissions!H1580</f>
        <v>865.96803256899091</v>
      </c>
      <c r="I1123" s="39">
        <f>[2]Emissions!I1580</f>
        <v>865.96803256899182</v>
      </c>
      <c r="J1123" s="39">
        <f>[2]Emissions!J1580</f>
        <v>1209.6937628138769</v>
      </c>
      <c r="K1123" s="39">
        <f>[2]Emissions!K1580</f>
        <v>1215.856353681045</v>
      </c>
      <c r="L1123" s="39">
        <f>[2]Emissions!L1580</f>
        <v>1217.615003049762</v>
      </c>
      <c r="M1123" s="39">
        <f>[2]Emissions!M1580</f>
        <v>1219.373056797481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92.295664564280287</v>
      </c>
      <c r="F1124" s="39">
        <f>[2]Emissions!F1259</f>
        <v>0</v>
      </c>
      <c r="G1124" s="39">
        <f>[2]Emissions!G1259</f>
        <v>3.2741180483967991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57166.349447100009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0</v>
      </c>
      <c r="F1127" s="39">
        <f>[2]Emissions!F1574</f>
        <v>0</v>
      </c>
      <c r="G1127" s="39">
        <f>[2]Emissions!G1574</f>
        <v>0</v>
      </c>
      <c r="H1127" s="39">
        <f>[2]Emissions!H1574</f>
        <v>0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8728.521269753086</v>
      </c>
      <c r="F1128" s="39">
        <f>[2]Emissions!F1468</f>
        <v>7273.7677247942393</v>
      </c>
      <c r="G1128" s="39">
        <f>[2]Emissions!G1468</f>
        <v>5819.0141798353907</v>
      </c>
      <c r="H1128" s="39">
        <f>[2]Emissions!H1468</f>
        <v>5705.0763020006634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0</v>
      </c>
      <c r="J1129" s="39">
        <f>[2]Emissions!J1003</f>
        <v>0</v>
      </c>
      <c r="K1129" s="39">
        <f>[2]Emissions!K1003</f>
        <v>0</v>
      </c>
      <c r="L1129" s="39">
        <f>[2]Emissions!L1003</f>
        <v>0</v>
      </c>
      <c r="M1129" s="39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55856.256742804908</v>
      </c>
      <c r="F1131" s="39">
        <f>[2]Emissions!F770</f>
        <v>47239.367848181369</v>
      </c>
      <c r="G1131" s="39">
        <f>[2]Emissions!G770</f>
        <v>43418.831419050839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0.152975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2.5495833333333339E-2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0</v>
      </c>
      <c r="F1136" s="39">
        <f>[2]Emissions!F1568</f>
        <v>0</v>
      </c>
      <c r="G1136" s="39">
        <f>[2]Emissions!G1568</f>
        <v>0</v>
      </c>
      <c r="H1136" s="39">
        <f>[2]Emissions!H1568</f>
        <v>0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845.85628536585386</v>
      </c>
      <c r="F1137" s="39">
        <f>[2]Emissions!F1498</f>
        <v>676.685028292683</v>
      </c>
      <c r="G1137" s="39">
        <f>[2]Emissions!G1498</f>
        <v>507.51377121951231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3520.3025926698601</v>
      </c>
      <c r="F1138" s="39">
        <f>[2]Emissions!F1396</f>
        <v>4001.0082448569701</v>
      </c>
      <c r="G1138" s="39">
        <f>[2]Emissions!G1396</f>
        <v>3852.2317198621849</v>
      </c>
      <c r="H1138" s="39">
        <f>[2]Emissions!H1396</f>
        <v>1261.739805681379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0</v>
      </c>
      <c r="J1139" s="39">
        <f>[2]Emissions!J997</f>
        <v>0</v>
      </c>
      <c r="K1139" s="39">
        <f>[2]Emissions!K997</f>
        <v>0</v>
      </c>
      <c r="L1139" s="39">
        <f>[2]Emissions!L997</f>
        <v>0</v>
      </c>
      <c r="M1139" s="39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752.34103561317443</v>
      </c>
      <c r="F1141" s="39">
        <f>[2]Emissions!F788</f>
        <v>3935.5932503407939</v>
      </c>
      <c r="G1141" s="39">
        <f>[2]Emissions!G788</f>
        <v>6065.2986335012429</v>
      </c>
      <c r="H1141" s="39">
        <f>[2]Emissions!H788</f>
        <v>10613.10491139859</v>
      </c>
      <c r="I1141" s="39">
        <f>[2]Emissions!I788</f>
        <v>13053.70392614634</v>
      </c>
      <c r="J1141" s="39">
        <f>[2]Emissions!J788</f>
        <v>15749.01536316953</v>
      </c>
      <c r="K1141" s="39">
        <f>[2]Emissions!K788</f>
        <v>16157.315766511791</v>
      </c>
      <c r="L1141" s="39">
        <f>[2]Emissions!L788</f>
        <v>16157.315766511791</v>
      </c>
      <c r="M1141" s="39">
        <f>[2]Emissions!M788</f>
        <v>16185.55737420794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0.49712414564001539</v>
      </c>
      <c r="F1142" s="39">
        <f>[2]Emissions!F764</f>
        <v>4.487835541532105</v>
      </c>
      <c r="G1142" s="39">
        <f>[2]Emissions!G764</f>
        <v>8.0750909512914451</v>
      </c>
      <c r="H1142" s="39">
        <f>[2]Emissions!H764</f>
        <v>239.53677994756521</v>
      </c>
      <c r="I1142" s="39">
        <f>[2]Emissions!I764</f>
        <v>407.02750762566421</v>
      </c>
      <c r="J1142" s="39">
        <f>[2]Emissions!J764</f>
        <v>416.33696779460439</v>
      </c>
      <c r="K1142" s="39">
        <f>[2]Emissions!K764</f>
        <v>427.17799294835157</v>
      </c>
      <c r="L1142" s="39">
        <f>[2]Emissions!L764</f>
        <v>445.3709150164114</v>
      </c>
      <c r="M1142" s="39">
        <f>[2]Emissions!M764</f>
        <v>445.3709150164114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1574.411069407839</v>
      </c>
      <c r="F1143" s="39">
        <f>[2]Emissions!F746</f>
        <v>7671.2163796058767</v>
      </c>
      <c r="G1143" s="39">
        <f>[2]Emissions!G746</f>
        <v>11558.236114244881</v>
      </c>
      <c r="H1143" s="39">
        <f>[2]Emissions!H746</f>
        <v>20436.05681431085</v>
      </c>
      <c r="I1143" s="39">
        <f>[2]Emissions!I746</f>
        <v>26682.199733866979</v>
      </c>
      <c r="J1143" s="39">
        <f>[2]Emissions!J746</f>
        <v>32325.457811143518</v>
      </c>
      <c r="K1143" s="39">
        <f>[2]Emissions!K746</f>
        <v>33180.451085945191</v>
      </c>
      <c r="L1143" s="39">
        <f>[2]Emissions!L746</f>
        <v>33180.451085945177</v>
      </c>
      <c r="M1143" s="39">
        <f>[2]Emissions!M746</f>
        <v>33566.31591055129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0</v>
      </c>
      <c r="M1144" s="39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6016.7525282603583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174758.8152152118</v>
      </c>
      <c r="F1146" s="39">
        <f>[2]Emissions!F1742</f>
        <v>75792.427510759604</v>
      </c>
      <c r="G1146" s="39">
        <f>[2]Emissions!G1742</f>
        <v>50528.285007173079</v>
      </c>
      <c r="H1146" s="39">
        <f>[2]Emissions!H1742</f>
        <v>25264.142503586521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2114.8478978812132</v>
      </c>
      <c r="F1147" s="39">
        <f>[2]Emissions!F704</f>
        <v>1691.8783183049679</v>
      </c>
      <c r="G1147" s="39">
        <f>[2]Emissions!G704</f>
        <v>1268.9087387287279</v>
      </c>
      <c r="H1147" s="39">
        <f>[2]Emissions!H704</f>
        <v>845.93915915248397</v>
      </c>
      <c r="I1147" s="39">
        <f>[2]Emissions!I704</f>
        <v>422.96957957624119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175.28134715998061</v>
      </c>
      <c r="F1148" s="39">
        <f>[2]Emissions!F1321</f>
        <v>0</v>
      </c>
      <c r="G1148" s="39">
        <f>[2]Emissions!G1321</f>
        <v>1468.7847147406931</v>
      </c>
      <c r="H1148" s="39">
        <f>[2]Emissions!H1321</f>
        <v>1755.3486075310991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10.771697247411479</v>
      </c>
      <c r="I1149" s="39">
        <f>[2]Emissions!I1035</f>
        <v>10.88030477194971</v>
      </c>
      <c r="J1149" s="39">
        <f>[2]Emissions!J1035</f>
        <v>79.257785411715432</v>
      </c>
      <c r="K1149" s="39">
        <f>[2]Emissions!K1035</f>
        <v>460.30380391779312</v>
      </c>
      <c r="L1149" s="39">
        <f>[2]Emissions!L1035</f>
        <v>2862.490396199812</v>
      </c>
      <c r="M1149" s="39">
        <f>[2]Emissions!M1035</f>
        <v>7523.7397918839843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1030.1740406090089</v>
      </c>
      <c r="F1151" s="39">
        <f>[2]Emissions!F1113</f>
        <v>5895.558302899939</v>
      </c>
      <c r="G1151" s="39">
        <f>[2]Emissions!G1113</f>
        <v>9470.7041337504634</v>
      </c>
      <c r="H1151" s="39">
        <f>[2]Emissions!H1113</f>
        <v>14492.91057200718</v>
      </c>
      <c r="I1151" s="39">
        <f>[2]Emissions!I1113</f>
        <v>16039.237804767399</v>
      </c>
      <c r="J1151" s="39">
        <f>[2]Emissions!J1113</f>
        <v>19542.541562853839</v>
      </c>
      <c r="K1151" s="39">
        <f>[2]Emissions!K1113</f>
        <v>22459.772441850309</v>
      </c>
      <c r="L1151" s="39">
        <f>[2]Emissions!L1113</f>
        <v>22725.561745290401</v>
      </c>
      <c r="M1151" s="39">
        <f>[2]Emissions!M1113</f>
        <v>23724.303756272919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1.9401363168724279E-2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15.63512716114008</v>
      </c>
      <c r="F1155" s="39">
        <f>[2]Emissions!F1074</f>
        <v>13.418908196721331</v>
      </c>
      <c r="G1155" s="39">
        <f>[2]Emissions!G1074</f>
        <v>3.564610730253341</v>
      </c>
      <c r="H1155" s="39">
        <f>[2]Emissions!H1074</f>
        <v>4.6932932227684274</v>
      </c>
      <c r="I1155" s="39">
        <f>[2]Emissions!I1074</f>
        <v>3.263733063338174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0</v>
      </c>
      <c r="K1157" s="39">
        <f>[2]Emissions!K635</f>
        <v>0</v>
      </c>
      <c r="L1157" s="39">
        <f>[2]Emissions!L635</f>
        <v>0</v>
      </c>
      <c r="M1157" s="39">
        <f>[2]Emissions!M635</f>
        <v>0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0</v>
      </c>
      <c r="K1159" s="39">
        <f>[2]Emissions!K630</f>
        <v>0</v>
      </c>
      <c r="L1159" s="39">
        <f>[2]Emissions!L630</f>
        <v>0</v>
      </c>
      <c r="M1159" s="39">
        <f>[2]Emissions!M630</f>
        <v>0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0</v>
      </c>
      <c r="J1163" s="39">
        <f>[2]Emissions!J326</f>
        <v>0</v>
      </c>
      <c r="K1163" s="39">
        <f>[2]Emissions!K326</f>
        <v>0</v>
      </c>
      <c r="L1163" s="39">
        <f>[2]Emissions!L326</f>
        <v>0</v>
      </c>
      <c r="M1163" s="39">
        <f>[2]Emissions!M326</f>
        <v>0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307.13554004267343</v>
      </c>
      <c r="F1165" s="39">
        <f>[2]Emissions!F555</f>
        <v>159.22973771848751</v>
      </c>
      <c r="G1165" s="39">
        <f>[2]Emissions!G555</f>
        <v>139.00906536869749</v>
      </c>
      <c r="H1165" s="39">
        <f>[2]Emissions!H555</f>
        <v>225.74462193136489</v>
      </c>
      <c r="I1165" s="39">
        <f>[2]Emissions!I555</f>
        <v>131.76114667830689</v>
      </c>
      <c r="J1165" s="39">
        <f>[2]Emissions!J555</f>
        <v>22.743287715041891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17413.790530976341</v>
      </c>
      <c r="F1169" s="39">
        <f>[2]Emissions!F392</f>
        <v>11785.16969324594</v>
      </c>
      <c r="G1169" s="39">
        <f>[2]Emissions!G392</f>
        <v>8293.388759999998</v>
      </c>
      <c r="H1169" s="39">
        <f>[2]Emissions!H392</f>
        <v>5528.9258399999999</v>
      </c>
      <c r="I1169" s="39">
        <f>[2]Emissions!I392</f>
        <v>2764.462919999999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52997.353503885053</v>
      </c>
      <c r="F1170" s="39">
        <f>[2]Emissions!F538</f>
        <v>45883.143447185088</v>
      </c>
      <c r="G1170" s="39">
        <f>[2]Emissions!G538</f>
        <v>38061.741531331543</v>
      </c>
      <c r="H1170" s="39">
        <f>[2]Emissions!H538</f>
        <v>52997.353503885039</v>
      </c>
      <c r="I1170" s="39">
        <f>[2]Emissions!I538</f>
        <v>52997.353503885039</v>
      </c>
      <c r="J1170" s="39">
        <f>[2]Emissions!J538</f>
        <v>52234.153704569719</v>
      </c>
      <c r="K1170" s="39">
        <f>[2]Emissions!K538</f>
        <v>7055.4915176845016</v>
      </c>
      <c r="L1170" s="39">
        <f>[2]Emissions!L538</f>
        <v>17440.41060958209</v>
      </c>
      <c r="M1170" s="39">
        <f>[2]Emissions!M538</f>
        <v>17440.41060958209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53793.735048987823</v>
      </c>
      <c r="F1172" s="39">
        <f>[2]Emissions!F499</f>
        <v>39371.412830629182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13798.60612778223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163579.1208654549</v>
      </c>
      <c r="F1173" s="39">
        <f>[2]Emissions!F408</f>
        <v>84260.771438999989</v>
      </c>
      <c r="G1173" s="39">
        <f>[2]Emissions!G408</f>
        <v>85799.005393780986</v>
      </c>
      <c r="H1173" s="39">
        <f>[2]Emissions!H408</f>
        <v>42130.385719499987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18072.69229377175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21020.135850428371</v>
      </c>
      <c r="F1177" s="39">
        <f>[2]Emissions!F241</f>
        <v>18410.93596903903</v>
      </c>
      <c r="G1177" s="39">
        <f>[2]Emissions!G241</f>
        <v>17648.478909684181</v>
      </c>
      <c r="H1177" s="39">
        <f>[2]Emissions!H241</f>
        <v>23186.81190374849</v>
      </c>
      <c r="I1177" s="39">
        <f>[2]Emissions!I241</f>
        <v>23896.083405436679</v>
      </c>
      <c r="J1177" s="39">
        <f>[2]Emissions!J241</f>
        <v>23896.083405436679</v>
      </c>
      <c r="K1177" s="39">
        <f>[2]Emissions!K241</f>
        <v>23896.55751068232</v>
      </c>
      <c r="L1177" s="39">
        <f>[2]Emissions!L241</f>
        <v>23903.10799351224</v>
      </c>
      <c r="M1177" s="39">
        <f>[2]Emissions!M241</f>
        <v>23903.107993512229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40497.309573723927</v>
      </c>
      <c r="F1178" s="39">
        <f>[2]Emissions!F55</f>
        <v>42368.25173887275</v>
      </c>
      <c r="G1178" s="39">
        <f>[2]Emissions!G55</f>
        <v>44810.491017918917</v>
      </c>
      <c r="H1178" s="39">
        <f>[2]Emissions!H55</f>
        <v>48220.109994305742</v>
      </c>
      <c r="I1178" s="39">
        <f>[2]Emissions!I55</f>
        <v>49953.808060427291</v>
      </c>
      <c r="J1178" s="39">
        <f>[2]Emissions!J55</f>
        <v>51386.409523638496</v>
      </c>
      <c r="K1178" s="39">
        <f>[2]Emissions!K55</f>
        <v>52510.696125067298</v>
      </c>
      <c r="L1178" s="39">
        <f>[2]Emissions!L55</f>
        <v>53441.398507017017</v>
      </c>
      <c r="M1178" s="39">
        <f>[2]Emissions!M55</f>
        <v>54117.96905895989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0</v>
      </c>
      <c r="J1181" s="39">
        <f>[2]Emissions!J2318</f>
        <v>0</v>
      </c>
      <c r="K1181" s="39">
        <f>[2]Emissions!K2318</f>
        <v>0</v>
      </c>
      <c r="L1181" s="39">
        <f>[2]Emissions!L2318</f>
        <v>0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1206.960773188423</v>
      </c>
      <c r="H1184" s="39">
        <f>[2]Emissions!H2305</f>
        <v>1206.960773188423</v>
      </c>
      <c r="I1184" s="39">
        <f>[2]Emissions!I2305</f>
        <v>1206.960773188423</v>
      </c>
      <c r="J1184" s="39">
        <f>[2]Emissions!J2305</f>
        <v>0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0</v>
      </c>
      <c r="J1188" s="39">
        <f>[2]Emissions!J618</f>
        <v>0</v>
      </c>
      <c r="K1188" s="39">
        <f>[2]Emissions!K618</f>
        <v>2.3236056635342638E-3</v>
      </c>
      <c r="L1188" s="39">
        <f>[2]Emissions!L618</f>
        <v>1.6678405187157831E-2</v>
      </c>
      <c r="M1188" s="39">
        <f>[2]Emissions!M618</f>
        <v>0.1008190159154502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3.4069066092715228</v>
      </c>
      <c r="F1189" s="39">
        <f>[2]Emissions!F2105</f>
        <v>1.7034533046357621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0</v>
      </c>
      <c r="K1198" s="39">
        <f>[2]Emissions!K2357</f>
        <v>0</v>
      </c>
      <c r="L1198" s="39">
        <f>[2]Emissions!L2357</f>
        <v>0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0.34024631764454011</v>
      </c>
      <c r="L1203" s="39">
        <f>[2]Emissions!L391</f>
        <v>1.7585761339779</v>
      </c>
      <c r="M1203" s="39">
        <f>[2]Emissions!M391</f>
        <v>3.732895553237582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-5.188423250744754E-5</v>
      </c>
      <c r="K1206" s="39">
        <f>[2]Emissions!K365</f>
        <v>0</v>
      </c>
      <c r="L1206" s="39">
        <f>[2]Emissions!L365</f>
        <v>-5.188423250743827E-5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63.695554466803792</v>
      </c>
      <c r="F1207" s="39">
        <f>[2]Emissions!F1073</f>
        <v>2520.3209725310981</v>
      </c>
      <c r="G1207" s="39">
        <f>[2]Emissions!G1073</f>
        <v>4648.5095759116384</v>
      </c>
      <c r="H1207" s="39">
        <f>[2]Emissions!H1073</f>
        <v>7197.7476713510941</v>
      </c>
      <c r="I1207" s="39">
        <f>[2]Emissions!I1073</f>
        <v>9422.283613518015</v>
      </c>
      <c r="J1207" s="39">
        <f>[2]Emissions!J1073</f>
        <v>9853.1241881200567</v>
      </c>
      <c r="K1207" s="39">
        <f>[2]Emissions!K1073</f>
        <v>10397.90438857821</v>
      </c>
      <c r="L1207" s="39">
        <f>[2]Emissions!L1073</f>
        <v>11020.61307906103</v>
      </c>
      <c r="M1207" s="39">
        <f>[2]Emissions!M1073</f>
        <v>10532.97105173316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1.4037481085956811</v>
      </c>
      <c r="F1208" s="39">
        <f>[2]Emissions!F1320</f>
        <v>0</v>
      </c>
      <c r="G1208" s="39">
        <f>[2]Emissions!G1320</f>
        <v>11.762824730971911</v>
      </c>
      <c r="H1208" s="39">
        <f>[2]Emissions!H1320</f>
        <v>14.0577838296671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1266.3949882553029</v>
      </c>
      <c r="F1209" s="39">
        <f>[2]Emissions!F385</f>
        <v>721.90683070757029</v>
      </c>
      <c r="G1209" s="39">
        <f>[2]Emissions!G385</f>
        <v>981.4794254088456</v>
      </c>
      <c r="H1209" s="39">
        <f>[2]Emissions!H385</f>
        <v>360.95341535378509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382.90535898317142</v>
      </c>
      <c r="J1213" s="39">
        <f>[2]Emissions!J2227</f>
        <v>370.72119066701111</v>
      </c>
      <c r="K1213" s="39">
        <f>[2]Emissions!K2227</f>
        <v>364.619862820207</v>
      </c>
      <c r="L1213" s="39">
        <f>[2]Emissions!L2227</f>
        <v>385.70322125647351</v>
      </c>
      <c r="M1213" s="39">
        <f>[2]Emissions!M2227</f>
        <v>382.49867260298112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0</v>
      </c>
      <c r="J1215" s="39">
        <f>[2]Emissions!J2213</f>
        <v>0</v>
      </c>
      <c r="K1215" s="39">
        <f>[2]Emissions!K2213</f>
        <v>0</v>
      </c>
      <c r="L1215" s="39">
        <f>[2]Emissions!L2213</f>
        <v>0</v>
      </c>
      <c r="M1215" s="39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5488.5347974468523</v>
      </c>
      <c r="F1217" s="39">
        <f>[2]Emissions!F2140</f>
        <v>2744.2673987234261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30231.03990523519</v>
      </c>
      <c r="F1218" s="39">
        <f>[2]Emissions!F2133</f>
        <v>121382.8806816643</v>
      </c>
      <c r="G1218" s="39">
        <f>[2]Emissions!G2133</f>
        <v>218242.6158093721</v>
      </c>
      <c r="H1218" s="39">
        <f>[2]Emissions!H2133</f>
        <v>241081.6781486875</v>
      </c>
      <c r="I1218" s="39">
        <f>[2]Emissions!I2133</f>
        <v>149929.83737225851</v>
      </c>
      <c r="J1218" s="39">
        <f>[2]Emissions!J2133</f>
        <v>83651.922564657827</v>
      </c>
      <c r="K1218" s="39">
        <f>[2]Emissions!K2133</f>
        <v>30581.820320107341</v>
      </c>
      <c r="L1218" s="39">
        <f>[2]Emissions!L2133</f>
        <v>138620.22183786539</v>
      </c>
      <c r="M1218" s="39">
        <f>[2]Emissions!M2133</f>
        <v>242991.69565621691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9.2117949511494235</v>
      </c>
      <c r="F1219" s="39">
        <f>[2]Emissions!F2126</f>
        <v>4.6058974755747126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6477.8103997706412</v>
      </c>
      <c r="I1220" s="39">
        <f>[2]Emissions!I2119</f>
        <v>37128.303459277362</v>
      </c>
      <c r="J1220" s="39">
        <f>[2]Emissions!J2119</f>
        <v>84790.818212177954</v>
      </c>
      <c r="K1220" s="39">
        <f>[2]Emissions!K2119</f>
        <v>120688.71871803371</v>
      </c>
      <c r="L1220" s="39">
        <f>[2]Emissions!L2119</f>
        <v>90038.225658526731</v>
      </c>
      <c r="M1220" s="39">
        <f>[2]Emissions!M2119</f>
        <v>21187.855452813172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0.46604368932038842</v>
      </c>
      <c r="F1221" s="39">
        <f>[2]Emissions!F2098</f>
        <v>0.2330218446601941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1.2915309071033549</v>
      </c>
      <c r="F1222" s="39">
        <f>[2]Emissions!F1112</f>
        <v>7.3912712441518362</v>
      </c>
      <c r="G1222" s="39">
        <f>[2]Emissions!G1112</f>
        <v>11.87343751502338</v>
      </c>
      <c r="H1222" s="39">
        <f>[2]Emissions!H1112</f>
        <v>18.16978607475556</v>
      </c>
      <c r="I1222" s="39">
        <f>[2]Emissions!I1112</f>
        <v>20.108419096827031</v>
      </c>
      <c r="J1222" s="39">
        <f>[2]Emissions!J1112</f>
        <v>24.50051684165582</v>
      </c>
      <c r="K1222" s="39">
        <f>[2]Emissions!K1112</f>
        <v>28.15785404377835</v>
      </c>
      <c r="L1222" s="39">
        <f>[2]Emissions!L1112</f>
        <v>28.491074535305611</v>
      </c>
      <c r="M1222" s="39">
        <f>[2]Emissions!M1112</f>
        <v>29.743199054618799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91367.645871339046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132973.13147783469</v>
      </c>
      <c r="J1224" s="39">
        <f>[2]Emissions!J1973</f>
        <v>146841.62667999999</v>
      </c>
      <c r="K1224" s="39">
        <f>[2]Emissions!K1973</f>
        <v>146841.62667999999</v>
      </c>
      <c r="L1224" s="39">
        <f>[2]Emissions!L1973</f>
        <v>146841.62667999999</v>
      </c>
      <c r="M1224" s="39">
        <f>[2]Emissions!M1973</f>
        <v>146841.62667999999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104.4633879439865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3044.5156088350318</v>
      </c>
      <c r="G1229" s="39">
        <f>[2]Emissions!G2345</f>
        <v>3044.5156088350318</v>
      </c>
      <c r="H1229" s="39">
        <f>[2]Emissions!H2345</f>
        <v>3044.5156088350318</v>
      </c>
      <c r="I1229" s="39">
        <f>[2]Emissions!I2345</f>
        <v>3044.5156088350318</v>
      </c>
      <c r="J1229" s="39">
        <f>[2]Emissions!J2345</f>
        <v>11706.87820157456</v>
      </c>
      <c r="K1229" s="39">
        <f>[2]Emissions!K2345</f>
        <v>11706.87820157456</v>
      </c>
      <c r="L1229" s="39">
        <f>[2]Emissions!L2345</f>
        <v>9196.985052634278</v>
      </c>
      <c r="M1229" s="39">
        <f>[2]Emissions!M2345</f>
        <v>5853.439100787301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0</v>
      </c>
      <c r="H1231" s="39">
        <f>[2]Emissions!H2271</f>
        <v>0</v>
      </c>
      <c r="I1231" s="39">
        <f>[2]Emissions!I2271</f>
        <v>181.25494728100551</v>
      </c>
      <c r="J1231" s="39">
        <f>[2]Emissions!J2271</f>
        <v>1078.9266184770879</v>
      </c>
      <c r="K1231" s="39">
        <f>[2]Emissions!K2271</f>
        <v>6058.227399501573</v>
      </c>
      <c r="L1231" s="39">
        <f>[2]Emissions!L2271</f>
        <v>5876.9724522205679</v>
      </c>
      <c r="M1231" s="39">
        <f>[2]Emissions!M2271</f>
        <v>11320.112229132281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1.6310984574044589</v>
      </c>
      <c r="G1232" s="39">
        <f>[2]Emissions!G2059</f>
        <v>1.6310984574044589</v>
      </c>
      <c r="H1232" s="39">
        <f>[2]Emissions!H2059</f>
        <v>60.23689698936176</v>
      </c>
      <c r="I1232" s="39">
        <f>[2]Emissions!I2059</f>
        <v>358.91687598601749</v>
      </c>
      <c r="J1232" s="39">
        <f>[2]Emissions!J2059</f>
        <v>1527.007518774622</v>
      </c>
      <c r="K1232" s="39">
        <f>[2]Emissions!K2059</f>
        <v>1468.4017202426639</v>
      </c>
      <c r="L1232" s="39">
        <f>[2]Emissions!L2059</f>
        <v>1168.090642788532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2.82201646090535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0.16783174141935481</v>
      </c>
      <c r="F1237" s="39">
        <f>[2]Emissions!F59</f>
        <v>0.12587380606451609</v>
      </c>
      <c r="G1237" s="39">
        <f>[2]Emissions!G59</f>
        <v>8.3915870709677418E-2</v>
      </c>
      <c r="H1237" s="39">
        <f>[2]Emissions!H59</f>
        <v>4.1957935354838723E-2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254.80128221969761</v>
      </c>
      <c r="H1241" s="39">
        <f>[2]Emissions!H819</f>
        <v>254.80128221969761</v>
      </c>
      <c r="I1241" s="39">
        <f>[2]Emissions!I819</f>
        <v>254.80128221969761</v>
      </c>
      <c r="J1241" s="39">
        <f>[2]Emissions!J819</f>
        <v>254.80128221969761</v>
      </c>
      <c r="K1241" s="39">
        <f>[2]Emissions!K819</f>
        <v>38.242951517973992</v>
      </c>
      <c r="L1241" s="39">
        <f>[2]Emissions!L819</f>
        <v>254.80128221969761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783.41263821052621</v>
      </c>
      <c r="F1242" s="39">
        <f>[2]Emissions!F380</f>
        <v>933.67020252631562</v>
      </c>
      <c r="G1242" s="39">
        <f>[2]Emissions!G380</f>
        <v>1060.802455578948</v>
      </c>
      <c r="H1242" s="39">
        <f>[2]Emissions!H380</f>
        <v>326.35165905797697</v>
      </c>
      <c r="I1242" s="39">
        <f>[2]Emissions!I380</f>
        <v>374.7151136353753</v>
      </c>
      <c r="J1242" s="39">
        <f>[2]Emissions!J380</f>
        <v>193.3663978879579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2.283542767874237E-5</v>
      </c>
      <c r="K1243" s="39">
        <f>[2]Emissions!K359</f>
        <v>0</v>
      </c>
      <c r="L1243" s="39">
        <f>[2]Emissions!L359</f>
        <v>2.2835427678738291E-5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73237.845268386809</v>
      </c>
      <c r="F1245" s="39">
        <f>[2]Emissions!F2281</f>
        <v>83105.252221700168</v>
      </c>
      <c r="G1245" s="39">
        <f>[2]Emissions!G2281</f>
        <v>136092.70385870119</v>
      </c>
      <c r="H1245" s="39">
        <f>[2]Emissions!H2281</f>
        <v>146264.12034270581</v>
      </c>
      <c r="I1245" s="39">
        <f>[2]Emissions!I2281</f>
        <v>137059.51151463139</v>
      </c>
      <c r="J1245" s="39">
        <f>[2]Emissions!J2281</f>
        <v>133844.60899016939</v>
      </c>
      <c r="K1245" s="39">
        <f>[2]Emissions!K2281</f>
        <v>94693.149299643395</v>
      </c>
      <c r="L1245" s="39">
        <f>[2]Emissions!L2281</f>
        <v>84521.73281563881</v>
      </c>
      <c r="M1245" s="39">
        <f>[2]Emissions!M2281</f>
        <v>17162.24416090074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381413.0449006554</v>
      </c>
      <c r="H1246" s="39">
        <f>[2]Emissions!H2173</f>
        <v>408040.74454706541</v>
      </c>
      <c r="I1246" s="39">
        <f>[2]Emissions!I2173</f>
        <v>384986.04605822108</v>
      </c>
      <c r="J1246" s="39">
        <f>[2]Emissions!J2173</f>
        <v>382970.28841109353</v>
      </c>
      <c r="K1246" s="39">
        <f>[2]Emissions!K2173</f>
        <v>372067.70734435268</v>
      </c>
      <c r="L1246" s="39">
        <f>[2]Emissions!L2173</f>
        <v>345440.00769794278</v>
      </c>
      <c r="M1246" s="39">
        <f>[2]Emissions!M2173</f>
        <v>197125.09583939091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4.0772946296829016</v>
      </c>
      <c r="F1248" s="39">
        <f>[2]Emissions!F1746</f>
        <v>249.28351970408531</v>
      </c>
      <c r="G1248" s="39">
        <f>[2]Emissions!G1746</f>
        <v>310.03588362799508</v>
      </c>
      <c r="H1248" s="39">
        <f>[2]Emissions!H1746</f>
        <v>344.79033932504058</v>
      </c>
      <c r="I1248" s="39">
        <f>[2]Emissions!I1746</f>
        <v>319.75822649664332</v>
      </c>
      <c r="J1248" s="39">
        <f>[2]Emissions!J1746</f>
        <v>361.23432185883172</v>
      </c>
      <c r="K1248" s="39">
        <f>[2]Emissions!K1746</f>
        <v>387.11532884287078</v>
      </c>
      <c r="L1248" s="39">
        <f>[2]Emissions!L1746</f>
        <v>371.72297771754262</v>
      </c>
      <c r="M1248" s="39">
        <f>[2]Emissions!M1746</f>
        <v>357.02439767151748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243.456228567685</v>
      </c>
      <c r="F1250" s="39">
        <f>[2]Emissions!F1239</f>
        <v>302.16300346365381</v>
      </c>
      <c r="G1250" s="39">
        <f>[2]Emissions!G1239</f>
        <v>338.25371601519458</v>
      </c>
      <c r="H1250" s="39">
        <f>[2]Emissions!H1239</f>
        <v>412.08892249334161</v>
      </c>
      <c r="I1250" s="39">
        <f>[2]Emissions!I1239</f>
        <v>436.3400456334877</v>
      </c>
      <c r="J1250" s="39">
        <f>[2]Emissions!J1239</f>
        <v>481.46116278529468</v>
      </c>
      <c r="K1250" s="39">
        <f>[2]Emissions!K1239</f>
        <v>485.02547833943993</v>
      </c>
      <c r="L1250" s="39">
        <f>[2]Emissions!L1239</f>
        <v>489.200457321572</v>
      </c>
      <c r="M1250" s="39">
        <f>[2]Emissions!M1239</f>
        <v>494.36763715203068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6315.4454092406513</v>
      </c>
      <c r="F1251" s="39">
        <f>[2]Emissions!F658</f>
        <v>5638.0748577315808</v>
      </c>
      <c r="G1251" s="39">
        <f>[2]Emissions!G658</f>
        <v>0</v>
      </c>
      <c r="H1251" s="39">
        <f>[2]Emissions!H658</f>
        <v>5813.3569549028198</v>
      </c>
      <c r="I1251" s="39">
        <f>[2]Emissions!I658</f>
        <v>10410.679201116989</v>
      </c>
      <c r="J1251" s="39">
        <f>[2]Emissions!J658</f>
        <v>3978.8878318321422</v>
      </c>
      <c r="K1251" s="39">
        <f>[2]Emissions!K658</f>
        <v>3576.0895028376872</v>
      </c>
      <c r="L1251" s="39">
        <f>[2]Emissions!L658</f>
        <v>5332.8085036317761</v>
      </c>
      <c r="M1251" s="39">
        <f>[2]Emissions!M658</f>
        <v>6186.828066486657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1.7263277262444161</v>
      </c>
      <c r="F1252" s="39">
        <f>[2]Emissions!F54</f>
        <v>1.8821974873931411</v>
      </c>
      <c r="G1252" s="39">
        <f>[2]Emissions!G54</f>
        <v>1.9634247023589331</v>
      </c>
      <c r="H1252" s="39">
        <f>[2]Emissions!H54</f>
        <v>2.2939134641269221</v>
      </c>
      <c r="I1252" s="39">
        <f>[2]Emissions!I54</f>
        <v>2.4390078598685272</v>
      </c>
      <c r="J1252" s="39">
        <f>[2]Emissions!J54</f>
        <v>2.5772849996002121</v>
      </c>
      <c r="K1252" s="39">
        <f>[2]Emissions!K54</f>
        <v>2.706571520310423</v>
      </c>
      <c r="L1252" s="39">
        <f>[2]Emissions!L54</f>
        <v>2.8333881443790072</v>
      </c>
      <c r="M1252" s="39">
        <f>[2]Emissions!M54</f>
        <v>2.9537970376850562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4.9461971132646514E-6</v>
      </c>
      <c r="J1254" s="39">
        <f>[2]Emissions!J1089</f>
        <v>6.3593962884834861E-6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1963.566</v>
      </c>
      <c r="J1255" s="39">
        <f>[2]Emissions!J666</f>
        <v>1821.508750085487</v>
      </c>
      <c r="K1255" s="39">
        <f>[2]Emissions!K666</f>
        <v>0</v>
      </c>
      <c r="L1255" s="39">
        <f>[2]Emissions!L666</f>
        <v>0</v>
      </c>
      <c r="M1255" s="39">
        <f>[2]Emissions!M666</f>
        <v>9.3017281273348011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249.97815156897849</v>
      </c>
      <c r="F1256" s="39">
        <f>[2]Emissions!F375</f>
        <v>100.1210987348334</v>
      </c>
      <c r="G1256" s="39">
        <f>[2]Emissions!G375</f>
        <v>0</v>
      </c>
      <c r="H1256" s="39">
        <f>[2]Emissions!H375</f>
        <v>75.707668760890627</v>
      </c>
      <c r="I1256" s="39">
        <f>[2]Emissions!I375</f>
        <v>89.992134564832241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4.6851291691132886</v>
      </c>
      <c r="F1257" s="39">
        <f>[2]Emissions!F132</f>
        <v>5.3220744187702822</v>
      </c>
      <c r="G1257" s="39">
        <f>[2]Emissions!G132</f>
        <v>5.4642158677074706</v>
      </c>
      <c r="H1257" s="39">
        <f>[2]Emissions!H132</f>
        <v>1.5357280181378761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1595.7113055419479</v>
      </c>
      <c r="G1258" s="39">
        <f>[2]Emissions!G518</f>
        <v>1595.7113055419479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20524.308731227011</v>
      </c>
      <c r="F1259" s="39">
        <f>[2]Emissions!F2112</f>
        <v>51803.49352552765</v>
      </c>
      <c r="G1259" s="39">
        <f>[2]Emissions!G2112</f>
        <v>68559.674829167212</v>
      </c>
      <c r="H1259" s="39">
        <f>[2]Emissions!H2112</f>
        <v>53717.053068384812</v>
      </c>
      <c r="I1259" s="39">
        <f>[2]Emissions!I2112</f>
        <v>68266.017764921358</v>
      </c>
      <c r="J1259" s="39">
        <f>[2]Emissions!J2112</f>
        <v>51509.83646128187</v>
      </c>
      <c r="K1259" s="39">
        <f>[2]Emissions!K2112</f>
        <v>45297.021733149952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0.85546461679368258</v>
      </c>
      <c r="H1260" s="39">
        <f>[2]Emissions!H1776</f>
        <v>0.42773230839684129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2230.434017096105</v>
      </c>
      <c r="F1262" s="39">
        <f>[2]Emissions!F1363</f>
        <v>2230.434017096105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0</v>
      </c>
      <c r="L1263" s="39">
        <f>[2]Emissions!L1049</f>
        <v>0</v>
      </c>
      <c r="M1263" s="39">
        <f>[2]Emissions!M1049</f>
        <v>0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0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2577.0693395061721</v>
      </c>
      <c r="I1266" s="39">
        <f>[2]Emissions!I1429</f>
        <v>904.23485596707803</v>
      </c>
      <c r="J1266" s="39">
        <f>[2]Emissions!J1429</f>
        <v>452.11742798353919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1074.587037394444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537.29351869722211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42068.023779237017</v>
      </c>
      <c r="F1268" s="39">
        <f>[2]Emissions!F1201</f>
        <v>48292.804895379159</v>
      </c>
      <c r="G1268" s="39">
        <f>[2]Emissions!G1201</f>
        <v>59611.473962715369</v>
      </c>
      <c r="H1268" s="39">
        <f>[2]Emissions!H1201</f>
        <v>93641.136907357664</v>
      </c>
      <c r="I1268" s="39">
        <f>[2]Emissions!I1201</f>
        <v>100766.00479130189</v>
      </c>
      <c r="J1268" s="39">
        <f>[2]Emissions!J1201</f>
        <v>108001.3268409608</v>
      </c>
      <c r="K1268" s="39">
        <f>[2]Emissions!K1201</f>
        <v>85484.200623640791</v>
      </c>
      <c r="L1268" s="39">
        <f>[2]Emissions!L1201</f>
        <v>83380.423586917808</v>
      </c>
      <c r="M1268" s="39">
        <f>[2]Emissions!M1201</f>
        <v>75757.299733834618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13610.692355573779</v>
      </c>
      <c r="F1269" s="39">
        <f>[2]Emissions!F1194</f>
        <v>10888.553884459019</v>
      </c>
      <c r="G1269" s="39">
        <f>[2]Emissions!G1194</f>
        <v>8166.4154133442671</v>
      </c>
      <c r="H1269" s="39">
        <f>[2]Emissions!H1194</f>
        <v>5312.8237541797625</v>
      </c>
      <c r="I1269" s="39">
        <f>[2]Emissions!I1194</f>
        <v>2656.4118770898822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5092.6635373736126</v>
      </c>
      <c r="F1270" s="39">
        <f>[2]Emissions!F885</f>
        <v>8811.7606982531433</v>
      </c>
      <c r="G1270" s="39">
        <f>[2]Emissions!G885</f>
        <v>8669.3548913361374</v>
      </c>
      <c r="H1270" s="39">
        <f>[2]Emissions!H885</f>
        <v>5306.604160491639</v>
      </c>
      <c r="I1270" s="39">
        <f>[2]Emissions!I885</f>
        <v>4357.3385448594818</v>
      </c>
      <c r="J1270" s="39">
        <f>[2]Emissions!J885</f>
        <v>7173.1998531630506</v>
      </c>
      <c r="K1270" s="39">
        <f>[2]Emissions!K885</f>
        <v>7195.9694579323022</v>
      </c>
      <c r="L1270" s="39">
        <f>[2]Emissions!L885</f>
        <v>6654.087843746157</v>
      </c>
      <c r="M1270" s="39">
        <f>[2]Emissions!M885</f>
        <v>6755.2475957363486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7354.3570406952758</v>
      </c>
      <c r="F1271" s="39">
        <f>[2]Emissions!F878</f>
        <v>4464.8432815786737</v>
      </c>
      <c r="G1271" s="39">
        <f>[2]Emissions!G878</f>
        <v>4560.6411998915619</v>
      </c>
      <c r="H1271" s="39">
        <f>[2]Emissions!H878</f>
        <v>4241.6011174997402</v>
      </c>
      <c r="I1271" s="39">
        <f>[2]Emissions!I878</f>
        <v>2123.8065478110721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6982.6555911604337</v>
      </c>
      <c r="H1273" s="39">
        <f>[2]Emissions!H1849</f>
        <v>13705.80750766082</v>
      </c>
      <c r="I1273" s="39">
        <f>[2]Emissions!I1849</f>
        <v>17664.761790680761</v>
      </c>
      <c r="J1273" s="39">
        <f>[2]Emissions!J1849</f>
        <v>17664.761790680761</v>
      </c>
      <c r="K1273" s="39">
        <f>[2]Emissions!K1849</f>
        <v>17664.67712301579</v>
      </c>
      <c r="L1273" s="39">
        <f>[2]Emissions!L1849</f>
        <v>17664.615974433309</v>
      </c>
      <c r="M1273" s="39">
        <f>[2]Emissions!M1849</f>
        <v>17664.615974433309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7.7521424851111096</v>
      </c>
      <c r="F1275" s="39">
        <f>[2]Emissions!F1751</f>
        <v>5.258326164583333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38942.349196240721</v>
      </c>
      <c r="F1277" s="39">
        <f>[2]Emissions!F1223</f>
        <v>38942.349196240713</v>
      </c>
      <c r="G1277" s="39">
        <f>[2]Emissions!G1223</f>
        <v>31771.536837900599</v>
      </c>
      <c r="H1277" s="39">
        <f>[2]Emissions!H1223</f>
        <v>8653.4034660291363</v>
      </c>
      <c r="I1277" s="39">
        <f>[2]Emissions!I1223</f>
        <v>4326.70173301457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0</v>
      </c>
      <c r="F1280" s="39">
        <f>[2]Emissions!F225</f>
        <v>0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0.66627432321428581</v>
      </c>
      <c r="G1281" s="39">
        <f>[2]Emissions!G1594</f>
        <v>0.44418288214285812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8840.7894082155799</v>
      </c>
      <c r="F1282" s="39">
        <f>[2]Emissions!F1017</f>
        <v>10418.565403926799</v>
      </c>
      <c r="G1282" s="39">
        <f>[2]Emissions!G1017</f>
        <v>5563.6190943835254</v>
      </c>
      <c r="H1282" s="39">
        <f>[2]Emissions!H1017</f>
        <v>17129.350584746451</v>
      </c>
      <c r="I1282" s="39">
        <f>[2]Emissions!I1017</f>
        <v>18902.90640487081</v>
      </c>
      <c r="J1282" s="39">
        <f>[2]Emissions!J1017</f>
        <v>34944.353493201546</v>
      </c>
      <c r="K1282" s="39">
        <f>[2]Emissions!K1017</f>
        <v>49615.318547178264</v>
      </c>
      <c r="L1282" s="39">
        <f>[2]Emissions!L1017</f>
        <v>31594.369004105291</v>
      </c>
      <c r="M1282" s="39">
        <f>[2]Emissions!M1017</f>
        <v>20874.600508208099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564.37408837897249</v>
      </c>
      <c r="F1286" s="39">
        <f>[2]Emissions!F1141</f>
        <v>659.88354116805704</v>
      </c>
      <c r="G1286" s="39">
        <f>[2]Emissions!G1141</f>
        <v>705.43605501954187</v>
      </c>
      <c r="H1286" s="39">
        <f>[2]Emissions!H1141</f>
        <v>780.75140041962266</v>
      </c>
      <c r="I1286" s="39">
        <f>[2]Emissions!I1141</f>
        <v>712.20280565468727</v>
      </c>
      <c r="J1286" s="39">
        <f>[2]Emissions!J1141</f>
        <v>701.2020046868605</v>
      </c>
      <c r="K1286" s="39">
        <f>[2]Emissions!K1141</f>
        <v>694.6757948282426</v>
      </c>
      <c r="L1286" s="39">
        <f>[2]Emissions!L1141</f>
        <v>691.45580668855803</v>
      </c>
      <c r="M1286" s="39">
        <f>[2]Emissions!M1141</f>
        <v>689.96157479944191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670.89723524999999</v>
      </c>
      <c r="F1290" s="39">
        <f>[2]Emissions!F1096</f>
        <v>536.71778819999997</v>
      </c>
      <c r="G1290" s="39">
        <f>[2]Emissions!G1096</f>
        <v>486.22926510000002</v>
      </c>
      <c r="H1290" s="39">
        <f>[2]Emissions!H1096</f>
        <v>324.15284339999999</v>
      </c>
      <c r="I1290" s="39">
        <f>[2]Emissions!I1096</f>
        <v>162.07642169999991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90.033445783132535</v>
      </c>
      <c r="I1291" s="39">
        <f>[2]Emissions!I922</f>
        <v>90.033445783132535</v>
      </c>
      <c r="J1291" s="39">
        <f>[2]Emissions!J922</f>
        <v>45.016722891566268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4.7487095541401267E-4</v>
      </c>
      <c r="F1292" s="39">
        <f>[2]Emissions!F235</f>
        <v>2.9142365017671272E-3</v>
      </c>
      <c r="G1292" s="39">
        <f>[2]Emissions!G235</f>
        <v>1.794071713055383E-2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2.7509124999999999E-2</v>
      </c>
      <c r="I1296" s="39">
        <f>[2]Emissions!I2199</f>
        <v>2.7509124999999999E-2</v>
      </c>
      <c r="J1296" s="39">
        <f>[2]Emissions!J2199</f>
        <v>2.7509124999999999E-2</v>
      </c>
      <c r="K1296" s="39">
        <f>[2]Emissions!K2199</f>
        <v>2.7509124999999999E-2</v>
      </c>
      <c r="L1296" s="39">
        <f>[2]Emissions!L2199</f>
        <v>0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0.15683604305157589</v>
      </c>
      <c r="H1297" s="39">
        <f>[2]Emissions!H2192</f>
        <v>0.15683604305157589</v>
      </c>
      <c r="I1297" s="39">
        <f>[2]Emissions!I2192</f>
        <v>0.15683604305157589</v>
      </c>
      <c r="J1297" s="39">
        <f>[2]Emissions!J2192</f>
        <v>2.5665066618911232E-3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12.428749556785061</v>
      </c>
      <c r="F1298" s="39">
        <f>[2]Emissions!F1449</f>
        <v>0</v>
      </c>
      <c r="G1298" s="39">
        <f>[2]Emissions!G1449</f>
        <v>25.530441209082241</v>
      </c>
      <c r="H1298" s="39">
        <f>[2]Emissions!H1449</f>
        <v>30.410114583107379</v>
      </c>
      <c r="I1298" s="39">
        <f>[2]Emissions!I1449</f>
        <v>13.103596628668139</v>
      </c>
      <c r="J1298" s="39">
        <f>[2]Emissions!J1449</f>
        <v>8.0942962857740284</v>
      </c>
      <c r="K1298" s="39">
        <f>[2]Emissions!K1449</f>
        <v>13.103596628668139</v>
      </c>
      <c r="L1298" s="39">
        <f>[2]Emissions!L1449</f>
        <v>4.8006776532259874</v>
      </c>
      <c r="M1298" s="39">
        <f>[2]Emissions!M1449</f>
        <v>3.06470350929661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1592.4379905015189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0.1513198354257988</v>
      </c>
      <c r="G1303" s="39">
        <f>[2]Emissions!G870</f>
        <v>0.14549329642796141</v>
      </c>
      <c r="H1303" s="39">
        <f>[2]Emissions!H870</f>
        <v>2.4829299647677661</v>
      </c>
      <c r="I1303" s="39">
        <f>[2]Emissions!I870</f>
        <v>4.0170581028956391</v>
      </c>
      <c r="J1303" s="39">
        <f>[2]Emissions!J870</f>
        <v>4.017058102895632</v>
      </c>
      <c r="K1303" s="39">
        <f>[2]Emissions!K870</f>
        <v>4.0170581028956329</v>
      </c>
      <c r="L1303" s="39">
        <f>[2]Emissions!L870</f>
        <v>3.8718106636965142</v>
      </c>
      <c r="M1303" s="39">
        <f>[2]Emissions!M870</f>
        <v>2.7027173790321548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3635.7275825415932</v>
      </c>
      <c r="F1304" s="39">
        <f>[2]Emissions!F1126</f>
        <v>2908.5820660332738</v>
      </c>
      <c r="G1304" s="39">
        <f>[2]Emissions!G1126</f>
        <v>2181.4365495249581</v>
      </c>
      <c r="H1304" s="39">
        <f>[2]Emissions!H1126</f>
        <v>2081.0105262653342</v>
      </c>
      <c r="I1304" s="39">
        <f>[2]Emissions!I1126</f>
        <v>1160.3789642354841</v>
      </c>
      <c r="J1304" s="39">
        <f>[2]Emissions!J1126</f>
        <v>1151.3137344715051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0</v>
      </c>
      <c r="J1306" s="39">
        <f>[2]Emissions!J1208</f>
        <v>0</v>
      </c>
      <c r="K1306" s="39">
        <f>[2]Emissions!K1208</f>
        <v>0</v>
      </c>
      <c r="L1306" s="39">
        <f>[2]Emissions!L1208</f>
        <v>0</v>
      </c>
      <c r="M1306" s="39">
        <f>[2]Emissions!M1208</f>
        <v>0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8821.3358066163255</v>
      </c>
      <c r="I1307" s="39">
        <f>[2]Emissions!I892</f>
        <v>14896.49010832676</v>
      </c>
      <c r="J1307" s="39">
        <f>[2]Emissions!J892</f>
        <v>15078.1541741242</v>
      </c>
      <c r="K1307" s="39">
        <f>[2]Emissions!K892</f>
        <v>15409.923176350811</v>
      </c>
      <c r="L1307" s="39">
        <f>[2]Emissions!L892</f>
        <v>16297.44038106253</v>
      </c>
      <c r="M1307" s="39">
        <f>[2]Emissions!M892</f>
        <v>16284.96247205826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0</v>
      </c>
      <c r="J1308" s="39">
        <f>[2]Emissions!J2324</f>
        <v>0</v>
      </c>
      <c r="K1308" s="39">
        <f>[2]Emissions!K2324</f>
        <v>0</v>
      </c>
      <c r="L1308" s="39">
        <f>[2]Emissions!L2324</f>
        <v>0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941.29605510333874</v>
      </c>
      <c r="F1311" s="39">
        <f>[2]Emissions!F1103</f>
        <v>2278.959078534032</v>
      </c>
      <c r="G1311" s="39">
        <f>[2]Emissions!G1103</f>
        <v>218.30143278292391</v>
      </c>
      <c r="H1311" s="39">
        <f>[2]Emissions!H1103</f>
        <v>1206.741485320008</v>
      </c>
      <c r="I1311" s="39">
        <f>[2]Emissions!I1103</f>
        <v>877.8814489826824</v>
      </c>
      <c r="J1311" s="39">
        <f>[2]Emissions!J1103</f>
        <v>438.94072449134109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116279.8198506441</v>
      </c>
      <c r="F1312" s="39">
        <f>[2]Emissions!F1023</f>
        <v>98934.455285260541</v>
      </c>
      <c r="G1312" s="39">
        <f>[2]Emissions!G1023</f>
        <v>79147.564228208415</v>
      </c>
      <c r="H1312" s="39">
        <f>[2]Emissions!H1023</f>
        <v>55681.347335791063</v>
      </c>
      <c r="I1312" s="39">
        <f>[2]Emissions!I1023</f>
        <v>38187.92327596504</v>
      </c>
      <c r="J1312" s="39">
        <f>[2]Emissions!J1023</f>
        <v>18814.42856734075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0.1160083626344819</v>
      </c>
      <c r="F1313" s="39">
        <f>[2]Emissions!F5</f>
        <v>0.1720949409784879</v>
      </c>
      <c r="G1313" s="39">
        <f>[2]Emissions!G5</f>
        <v>0.22060854631728621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5.8352050344733342E-2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3.2976426076833528E-4</v>
      </c>
      <c r="I1316" s="39">
        <f>[2]Emissions!I2159</f>
        <v>1.9558968813977772E-3</v>
      </c>
      <c r="J1316" s="39">
        <f>[2]Emissions!J2159</f>
        <v>1.151544580556782E-2</v>
      </c>
      <c r="K1316" s="39">
        <f>[2]Emissions!K2159</f>
        <v>6.7459867837501505E-2</v>
      </c>
      <c r="L1316" s="39">
        <f>[2]Emissions!L2159</f>
        <v>6.8817957973417346E-2</v>
      </c>
      <c r="M1316" s="39">
        <f>[2]Emissions!M2159</f>
        <v>0.81127509217524352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6884.0199535360443</v>
      </c>
      <c r="G1318" s="39">
        <f>[2]Emissions!G2145</f>
        <v>9168.7646780860432</v>
      </c>
      <c r="H1318" s="39">
        <f>[2]Emissions!H2145</f>
        <v>7569.6326096399207</v>
      </c>
      <c r="I1318" s="39">
        <f>[2]Emissions!I2145</f>
        <v>13759.418312644701</v>
      </c>
      <c r="J1318" s="39">
        <f>[2]Emissions!J2145</f>
        <v>18554.08800941319</v>
      </c>
      <c r="K1318" s="39">
        <f>[2]Emissions!K2145</f>
        <v>18609.199922959171</v>
      </c>
      <c r="L1318" s="39">
        <f>[2]Emissions!L2145</f>
        <v>18602.532539754298</v>
      </c>
      <c r="M1318" s="39">
        <f>[2]Emissions!M2145</f>
        <v>18583.79339592324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61.498569910299302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0</v>
      </c>
      <c r="L1322" s="39">
        <f>[2]Emissions!L338</f>
        <v>1.3684617304303419E-5</v>
      </c>
      <c r="M1322" s="39">
        <f>[2]Emissions!M338</f>
        <v>1.812611590224019E-5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66113.273684416388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0</v>
      </c>
      <c r="L1325" s="39">
        <f>[2]Emissions!L2052</f>
        <v>0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3541.8475063552251</v>
      </c>
      <c r="G1326" s="39">
        <f>[2]Emissions!G1961</f>
        <v>0</v>
      </c>
      <c r="H1326" s="39">
        <f>[2]Emissions!H1961</f>
        <v>8588.0451080386156</v>
      </c>
      <c r="I1326" s="39">
        <f>[2]Emissions!I1961</f>
        <v>13300.57563596721</v>
      </c>
      <c r="J1326" s="39">
        <f>[2]Emissions!J1961</f>
        <v>17447.289625502839</v>
      </c>
      <c r="K1326" s="39">
        <f>[2]Emissions!K1961</f>
        <v>20450.163661648359</v>
      </c>
      <c r="L1326" s="39">
        <f>[2]Emissions!L1961</f>
        <v>20441.193756444169</v>
      </c>
      <c r="M1326" s="39">
        <f>[2]Emissions!M1961</f>
        <v>9720.7371406202146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1341.7546028615379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335.43865071538448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</v>
      </c>
      <c r="G1328" s="39">
        <f>[2]Emissions!G1808</f>
        <v>13.4034840992647</v>
      </c>
      <c r="H1328" s="39">
        <f>[2]Emissions!H1808</f>
        <v>4.4678280330882369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60.750416666666673</v>
      </c>
      <c r="I1330" s="39">
        <f>[2]Emissions!I1442</f>
        <v>40.500277777777768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7.3184984906902338E-3</v>
      </c>
      <c r="F1331" s="39">
        <f>[2]Emissions!F1186</f>
        <v>5.2781021351912009E-3</v>
      </c>
      <c r="G1331" s="39">
        <f>[2]Emissions!G1186</f>
        <v>4.8789989937934901E-3</v>
      </c>
      <c r="H1331" s="39">
        <f>[2]Emissions!H1186</f>
        <v>3.6592492453451191E-3</v>
      </c>
      <c r="I1331" s="39">
        <f>[2]Emissions!I1186</f>
        <v>2.439499496896745E-3</v>
      </c>
      <c r="J1331" s="39">
        <f>[2]Emissions!J1186</f>
        <v>1.2197497484483749E-3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8.2394139424952897</v>
      </c>
      <c r="F1333" s="39">
        <f>[2]Emissions!F1601</f>
        <v>8.2265137411794491</v>
      </c>
      <c r="G1333" s="39">
        <f>[2]Emissions!G1601</f>
        <v>8.2265137411794491</v>
      </c>
      <c r="H1333" s="39">
        <f>[2]Emissions!H1601</f>
        <v>11.53750560540475</v>
      </c>
      <c r="I1333" s="39">
        <f>[2]Emissions!I1601</f>
        <v>14.040899440781949</v>
      </c>
      <c r="J1333" s="39">
        <f>[2]Emissions!J1601</f>
        <v>14.53055155167544</v>
      </c>
      <c r="K1333" s="39">
        <f>[2]Emissions!K1601</f>
        <v>15.01493622476505</v>
      </c>
      <c r="L1333" s="39">
        <f>[2]Emissions!L1601</f>
        <v>15.59609112622131</v>
      </c>
      <c r="M1333" s="39">
        <f>[2]Emissions!M1601</f>
        <v>16.285371186542388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30.69891749999999</v>
      </c>
      <c r="F1334" s="39">
        <f>[2]Emissions!F1531</f>
        <v>12.92586</v>
      </c>
      <c r="G1334" s="39">
        <f>[2]Emissions!G1531</f>
        <v>9.7349069999999944</v>
      </c>
      <c r="H1334" s="39">
        <f>[2]Emissions!H1531</f>
        <v>6.462930000000001</v>
      </c>
      <c r="I1334" s="39">
        <f>[2]Emissions!I1531</f>
        <v>3.2314649999999991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638.64804800000013</v>
      </c>
      <c r="F1335" s="39">
        <f>[2]Emissions!F1524</f>
        <v>510.91843840000001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75.149848619998039</v>
      </c>
      <c r="F1337" s="39">
        <f>[2]Emissions!F686</f>
        <v>72.693652268997511</v>
      </c>
      <c r="G1337" s="39">
        <f>[2]Emissions!G686</f>
        <v>274.19448046767587</v>
      </c>
      <c r="H1337" s="39">
        <f>[2]Emissions!H686</f>
        <v>287.59623407438409</v>
      </c>
      <c r="I1337" s="39">
        <f>[2]Emissions!I686</f>
        <v>334.11926480040802</v>
      </c>
      <c r="J1337" s="39">
        <f>[2]Emissions!J686</f>
        <v>380.80486773052468</v>
      </c>
      <c r="K1337" s="39">
        <f>[2]Emissions!K686</f>
        <v>390.79144893095412</v>
      </c>
      <c r="L1337" s="39">
        <f>[2]Emissions!L686</f>
        <v>377.26639660249612</v>
      </c>
      <c r="M1337" s="39">
        <f>[2]Emissions!M686</f>
        <v>388.15436723434209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1231.9476480390431</v>
      </c>
      <c r="F1341" s="39">
        <f>[2]Emissions!F1271</f>
        <v>5240.4757334818478</v>
      </c>
      <c r="G1341" s="39">
        <f>[2]Emissions!G1271</f>
        <v>8169.55329456867</v>
      </c>
      <c r="H1341" s="39">
        <f>[2]Emissions!H1271</f>
        <v>12828.308567592319</v>
      </c>
      <c r="I1341" s="39">
        <f>[2]Emissions!I1271</f>
        <v>16299.54595587778</v>
      </c>
      <c r="J1341" s="39">
        <f>[2]Emissions!J1271</f>
        <v>19688.180623910612</v>
      </c>
      <c r="K1341" s="39">
        <f>[2]Emissions!K1271</f>
        <v>22808.137915463321</v>
      </c>
      <c r="L1341" s="39">
        <f>[2]Emissions!L1271</f>
        <v>22950.01869745164</v>
      </c>
      <c r="M1341" s="39">
        <f>[2]Emissions!M1271</f>
        <v>23070.82035987276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43.539083860032598</v>
      </c>
      <c r="F1342" s="39">
        <f>[2]Emissions!F1166</f>
        <v>51.678858891668298</v>
      </c>
      <c r="G1342" s="39">
        <f>[2]Emissions!G1166</f>
        <v>10.717436548297661</v>
      </c>
      <c r="H1342" s="39">
        <f>[2]Emissions!H1166</f>
        <v>68.859039393541707</v>
      </c>
      <c r="I1342" s="39">
        <f>[2]Emissions!I1166</f>
        <v>75.780241468855948</v>
      </c>
      <c r="J1342" s="39">
        <f>[2]Emissions!J1166</f>
        <v>83.604506067978548</v>
      </c>
      <c r="K1342" s="39">
        <f>[2]Emissions!K1166</f>
        <v>78.797927558629823</v>
      </c>
      <c r="L1342" s="39">
        <f>[2]Emissions!L1166</f>
        <v>78.041719613372535</v>
      </c>
      <c r="M1342" s="39">
        <f>[2]Emissions!M1166</f>
        <v>77.482925014994407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639.29249997365787</v>
      </c>
      <c r="F1344" s="39">
        <f>[2]Emissions!F1402</f>
        <v>739.46256442596484</v>
      </c>
      <c r="G1344" s="39">
        <f>[2]Emissions!G1402</f>
        <v>798.53853455674357</v>
      </c>
      <c r="H1344" s="39">
        <f>[2]Emissions!H1402</f>
        <v>977.31397655426474</v>
      </c>
      <c r="I1344" s="39">
        <f>[2]Emissions!I1402</f>
        <v>1750.521792821929</v>
      </c>
      <c r="J1344" s="39">
        <f>[2]Emissions!J1402</f>
        <v>1972.9234550312231</v>
      </c>
      <c r="K1344" s="39">
        <f>[2]Emissions!K1402</f>
        <v>2154.648960377001</v>
      </c>
      <c r="L1344" s="39">
        <f>[2]Emissions!L1402</f>
        <v>2175.096012836419</v>
      </c>
      <c r="M1344" s="39">
        <f>[2]Emissions!M1402</f>
        <v>2197.0507550588209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3.5029536180357459</v>
      </c>
      <c r="F1346" s="39">
        <f>[2]Emissions!F856</f>
        <v>31.687345802223771</v>
      </c>
      <c r="G1346" s="39">
        <f>[2]Emissions!G856</f>
        <v>57.041536900878832</v>
      </c>
      <c r="H1346" s="39">
        <f>[2]Emissions!H856</f>
        <v>25.35419109865661</v>
      </c>
      <c r="I1346" s="39">
        <f>[2]Emissions!I856</f>
        <v>0</v>
      </c>
      <c r="J1346" s="39">
        <f>[2]Emissions!J856</f>
        <v>30.652034353359522</v>
      </c>
      <c r="K1346" s="39">
        <f>[2]Emissions!K856</f>
        <v>43.086622050733659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37.869515215428237</v>
      </c>
      <c r="F1347" s="39">
        <f>[2]Emissions!F787</f>
        <v>198.10033139299301</v>
      </c>
      <c r="G1347" s="39">
        <f>[2]Emissions!G787</f>
        <v>305.30026678697533</v>
      </c>
      <c r="H1347" s="39">
        <f>[2]Emissions!H787</f>
        <v>534.2166901710699</v>
      </c>
      <c r="I1347" s="39">
        <f>[2]Emissions!I787</f>
        <v>657.06563386642631</v>
      </c>
      <c r="J1347" s="39">
        <f>[2]Emissions!J787</f>
        <v>792.73567264276141</v>
      </c>
      <c r="K1347" s="39">
        <f>[2]Emissions!K787</f>
        <v>813.28770636804302</v>
      </c>
      <c r="L1347" s="39">
        <f>[2]Emissions!L787</f>
        <v>813.2877063680429</v>
      </c>
      <c r="M1347" s="39">
        <f>[2]Emissions!M787</f>
        <v>814.70926380241292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1685.6976308793851</v>
      </c>
      <c r="F1348" s="39">
        <f>[2]Emissions!F1584</f>
        <v>37232.294803658981</v>
      </c>
      <c r="G1348" s="39">
        <f>[2]Emissions!G1584</f>
        <v>38674.94455858897</v>
      </c>
      <c r="H1348" s="39">
        <f>[2]Emissions!H1584</f>
        <v>45995.71885629544</v>
      </c>
      <c r="I1348" s="39">
        <f>[2]Emissions!I1584</f>
        <v>45995.718856295498</v>
      </c>
      <c r="J1348" s="39">
        <f>[2]Emissions!J1584</f>
        <v>64252.64227310654</v>
      </c>
      <c r="K1348" s="39">
        <f>[2]Emissions!K1584</f>
        <v>64579.967054497967</v>
      </c>
      <c r="L1348" s="39">
        <f>[2]Emissions!L1584</f>
        <v>64673.377363987507</v>
      </c>
      <c r="M1348" s="39">
        <f>[2]Emissions!M1584</f>
        <v>64766.756037186817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210.13168724279839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52.532921810699598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3057.3948002500001</v>
      </c>
      <c r="J1351" s="39">
        <f>[2]Emissions!J780</f>
        <v>1528.6974001250001</v>
      </c>
      <c r="K1351" s="39">
        <f>[2]Emissions!K780</f>
        <v>0</v>
      </c>
      <c r="L1351" s="39">
        <f>[2]Emissions!L780</f>
        <v>0</v>
      </c>
      <c r="M1351" s="39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13.589108251748231</v>
      </c>
      <c r="G1352" s="39">
        <f>[2]Emissions!G849</f>
        <v>10.191831188811181</v>
      </c>
      <c r="H1352" s="39">
        <f>[2]Emissions!H849</f>
        <v>6.7945541258741233</v>
      </c>
      <c r="I1352" s="39">
        <f>[2]Emissions!I849</f>
        <v>3.3972770629370612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195705.99741397941</v>
      </c>
      <c r="F1355" s="39">
        <f>[2]Emissions!F438</f>
        <v>205267.52846918211</v>
      </c>
      <c r="G1355" s="39">
        <f>[2]Emissions!G438</f>
        <v>147829.1007041421</v>
      </c>
      <c r="H1355" s="39">
        <f>[2]Emissions!H438</f>
        <v>8676.3834034796637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0</v>
      </c>
      <c r="L1357" s="39">
        <f>[2]Emissions!L344</f>
        <v>-3.9398821466799082E-5</v>
      </c>
      <c r="M1357" s="39">
        <f>[2]Emissions!M344</f>
        <v>-5.2186158256269978E-5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973.4931656171982</v>
      </c>
      <c r="F1358" s="39">
        <f>[2]Emissions!F527</f>
        <v>1508.7589460230949</v>
      </c>
      <c r="G1358" s="39">
        <f>[2]Emissions!G527</f>
        <v>1781.1417908669571</v>
      </c>
      <c r="H1358" s="39">
        <f>[2]Emissions!H527</f>
        <v>1781.1417908669571</v>
      </c>
      <c r="I1358" s="39">
        <f>[2]Emissions!I527</f>
        <v>1781.1417908669571</v>
      </c>
      <c r="J1358" s="39">
        <f>[2]Emissions!J527</f>
        <v>1781.1417908669571</v>
      </c>
      <c r="K1358" s="39">
        <f>[2]Emissions!K527</f>
        <v>807.64862524975933</v>
      </c>
      <c r="L1358" s="39">
        <f>[2]Emissions!L527</f>
        <v>272.3828448438631</v>
      </c>
      <c r="M1358" s="39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0</v>
      </c>
      <c r="J1360" s="39">
        <f>[2]Emissions!J331</f>
        <v>0</v>
      </c>
      <c r="K1360" s="39">
        <f>[2]Emissions!K331</f>
        <v>0</v>
      </c>
      <c r="L1360" s="39">
        <f>[2]Emissions!L331</f>
        <v>0</v>
      </c>
      <c r="M1360" s="39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1.4222388334835949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2680.0245757724701</v>
      </c>
      <c r="G1364" s="39">
        <f>[2]Emissions!G349</f>
        <v>2839.9771395032421</v>
      </c>
      <c r="H1364" s="39">
        <f>[2]Emissions!H349</f>
        <v>2365.7009572062011</v>
      </c>
      <c r="I1364" s="39">
        <f>[2]Emissions!I349</f>
        <v>1354.76756905095</v>
      </c>
      <c r="J1364" s="39">
        <f>[2]Emissions!J349</f>
        <v>861.6994153035389</v>
      </c>
      <c r="K1364" s="39">
        <f>[2]Emissions!K349</f>
        <v>0</v>
      </c>
      <c r="L1364" s="39">
        <f>[2]Emissions!L349</f>
        <v>0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518031.8268048942</v>
      </c>
      <c r="F1368" s="39">
        <f>[2]Emissions!F444</f>
        <v>518031.82680489431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151059.5670262471</v>
      </c>
      <c r="F1371" s="39">
        <f>[2]Emissions!F397</f>
        <v>102232.9186759068</v>
      </c>
      <c r="G1371" s="39">
        <f>[2]Emissions!G397</f>
        <v>71942.734870815257</v>
      </c>
      <c r="H1371" s="39">
        <f>[2]Emissions!H397</f>
        <v>47961.823247210181</v>
      </c>
      <c r="I1371" s="39">
        <f>[2]Emissions!I397</f>
        <v>23980.91162360509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0</v>
      </c>
      <c r="J1372" s="39">
        <f>[2]Emissions!J325</f>
        <v>0</v>
      </c>
      <c r="K1372" s="39">
        <f>[2]Emissions!K325</f>
        <v>0</v>
      </c>
      <c r="L1372" s="39">
        <f>[2]Emissions!L325</f>
        <v>0</v>
      </c>
      <c r="M1372" s="39">
        <f>[2]Emissions!M325</f>
        <v>0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4.1250109915966389E-4</v>
      </c>
      <c r="F1373" s="39">
        <f>[2]Emissions!F229</f>
        <v>2.3064520538772469E-3</v>
      </c>
      <c r="G1373" s="39">
        <f>[2]Emissions!G229</f>
        <v>1.5577760965466441E-2</v>
      </c>
      <c r="H1373" s="39">
        <f>[2]Emissions!H229</f>
        <v>1.4195786999308589E-2</v>
      </c>
      <c r="I1373" s="39">
        <f>[2]Emissions!I229</f>
        <v>6.4927470825163862E-3</v>
      </c>
      <c r="J1373" s="39">
        <f>[2]Emissions!J229</f>
        <v>7.3705210477217507E-3</v>
      </c>
      <c r="K1373" s="39">
        <f>[2]Emissions!K229</f>
        <v>1.1889334945431341E-2</v>
      </c>
      <c r="L1373" s="39">
        <f>[2]Emissions!L229</f>
        <v>3.9672063570415028E-2</v>
      </c>
      <c r="M1373" s="39">
        <f>[2]Emissions!M229</f>
        <v>9.5735297767674463E-2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2138.359517082692</v>
      </c>
      <c r="G1374" s="39">
        <f>[2]Emissions!G145</f>
        <v>1762.220274893062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0.26654364000000003</v>
      </c>
      <c r="F1375" s="39">
        <f>[2]Emissions!F136</f>
        <v>1.5140713474601659</v>
      </c>
      <c r="G1375" s="39">
        <f>[2]Emissions!G136</f>
        <v>13.955425341221449</v>
      </c>
      <c r="H1375" s="39">
        <f>[2]Emissions!H136</f>
        <v>14.194992622474141</v>
      </c>
      <c r="I1375" s="39">
        <f>[2]Emissions!I136</f>
        <v>15.535326391180901</v>
      </c>
      <c r="J1375" s="39">
        <f>[2]Emissions!J136</f>
        <v>15.3826695791809</v>
      </c>
      <c r="K1375" s="39">
        <f>[2]Emissions!K136</f>
        <v>14.59648293753926</v>
      </c>
      <c r="L1375" s="39">
        <f>[2]Emissions!L136</f>
        <v>9.758770566627998</v>
      </c>
      <c r="M1375" s="39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46.851913608159677</v>
      </c>
      <c r="I1377" s="39">
        <f>[2]Emissions!I140</f>
        <v>381.83286906349832</v>
      </c>
      <c r="J1377" s="39">
        <f>[2]Emissions!J140</f>
        <v>381.87314912699622</v>
      </c>
      <c r="K1377" s="39">
        <f>[2]Emissions!K140</f>
        <v>381.87803908348332</v>
      </c>
      <c r="L1377" s="39">
        <f>[2]Emissions!L140</f>
        <v>381.96379316207071</v>
      </c>
      <c r="M1377" s="39">
        <f>[2]Emissions!M140</f>
        <v>381.91036667565402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</v>
      </c>
      <c r="K1379" s="39">
        <f>[2]Emissions!K629</f>
        <v>0</v>
      </c>
      <c r="L1379" s="39">
        <f>[2]Emissions!L629</f>
        <v>0</v>
      </c>
      <c r="M1379" s="39">
        <f>[2]Emissions!M629</f>
        <v>0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6.5413917665476057E-5</v>
      </c>
      <c r="J1380" s="39">
        <f>[2]Emissions!J623</f>
        <v>4.2104803858512239E-4</v>
      </c>
      <c r="K1380" s="39">
        <f>[2]Emissions!K623</f>
        <v>4.2104803858512249E-4</v>
      </c>
      <c r="L1380" s="39">
        <f>[2]Emissions!L623</f>
        <v>4.2104803858512038E-4</v>
      </c>
      <c r="M1380" s="39">
        <f>[2]Emissions!M623</f>
        <v>1.7354945100878739E-4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9873.0205487970925</v>
      </c>
      <c r="H1385" s="39">
        <f>[2]Emissions!H418</f>
        <v>6582.0136991980617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200.4866319444445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3.9148385034933758E-8</v>
      </c>
      <c r="J1389" s="39">
        <f>[2]Emissions!J1088</f>
        <v>1.5038008363637211E-8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1030.1740406090089</v>
      </c>
      <c r="F1390" s="39">
        <f>[2]Emissions!F1111</f>
        <v>5895.558302899939</v>
      </c>
      <c r="G1390" s="39">
        <f>[2]Emissions!G1111</f>
        <v>9470.7041337504634</v>
      </c>
      <c r="H1390" s="39">
        <f>[2]Emissions!H1111</f>
        <v>14492.91057200718</v>
      </c>
      <c r="I1390" s="39">
        <f>[2]Emissions!I1111</f>
        <v>16039.237804767399</v>
      </c>
      <c r="J1390" s="39">
        <f>[2]Emissions!J1111</f>
        <v>19542.541562853839</v>
      </c>
      <c r="K1390" s="39">
        <f>[2]Emissions!K1111</f>
        <v>22459.772441850309</v>
      </c>
      <c r="L1390" s="39">
        <f>[2]Emissions!L1111</f>
        <v>22725.561745290401</v>
      </c>
      <c r="M1390" s="39">
        <f>[2]Emissions!M1111</f>
        <v>23724.303756272919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38.17877907178913</v>
      </c>
      <c r="F1391" s="39">
        <f>[2]Emissions!F1294</f>
        <v>57.161669297623703</v>
      </c>
      <c r="G1391" s="39">
        <f>[2]Emissions!G1294</f>
        <v>68.322620188670456</v>
      </c>
      <c r="H1391" s="39">
        <f>[2]Emissions!H1294</f>
        <v>68.322620188670456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1297.8313548795379</v>
      </c>
      <c r="H1392" s="39">
        <f>[2]Emissions!H673</f>
        <v>11252.80936433834</v>
      </c>
      <c r="I1392" s="39">
        <f>[2]Emissions!I673</f>
        <v>17314.84317272449</v>
      </c>
      <c r="J1392" s="39">
        <f>[2]Emissions!J673</f>
        <v>22901.721740464469</v>
      </c>
      <c r="K1392" s="39">
        <f>[2]Emissions!K673</f>
        <v>20056.31363299258</v>
      </c>
      <c r="L1392" s="39">
        <f>[2]Emissions!L673</f>
        <v>21665.81736393959</v>
      </c>
      <c r="M1392" s="39">
        <f>[2]Emissions!M673</f>
        <v>22348.766113594949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11.198085681465511</v>
      </c>
      <c r="F1394" s="39">
        <f>[2]Emissions!F1140</f>
        <v>13.093146170145999</v>
      </c>
      <c r="G1394" s="39">
        <f>[2]Emissions!G1140</f>
        <v>13.996980991089339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13.91297065223557</v>
      </c>
      <c r="K1394" s="39">
        <f>[2]Emissions!K1140</f>
        <v>13.78348019780678</v>
      </c>
      <c r="L1394" s="39">
        <f>[2]Emissions!L1140</f>
        <v>13.719590476744189</v>
      </c>
      <c r="M1394" s="39">
        <f>[2]Emissions!M1140</f>
        <v>13.689942523255811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1.4238744607733429</v>
      </c>
      <c r="H1397" s="39">
        <f>[2]Emissions!H337</f>
        <v>2.5897105367340489</v>
      </c>
      <c r="I1397" s="39">
        <f>[2]Emissions!I337</f>
        <v>0.97930230380699357</v>
      </c>
      <c r="J1397" s="39">
        <f>[2]Emissions!J337</f>
        <v>1.3679143291272291</v>
      </c>
      <c r="K1397" s="39">
        <f>[2]Emissions!K337</f>
        <v>1.266367146293176</v>
      </c>
      <c r="L1397" s="39">
        <f>[2]Emissions!L337</f>
        <v>0.88147492879892519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</v>
      </c>
      <c r="G1403" s="39">
        <f>[2]Emissions!G1824</f>
        <v>1236.6711967575</v>
      </c>
      <c r="H1403" s="39">
        <f>[2]Emissions!H1824</f>
        <v>618.33559837874986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3.1546887324258838E-2</v>
      </c>
      <c r="F1406" s="39">
        <f>[2]Emissions!F1993</f>
        <v>4.0505858218105581E-2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3658.6083504273511</v>
      </c>
      <c r="G1407" s="39">
        <f>[2]Emissions!G1972</f>
        <v>3943.3211366543419</v>
      </c>
      <c r="H1407" s="39">
        <f>[2]Emissions!H1972</f>
        <v>4769.272675213675</v>
      </c>
      <c r="I1407" s="39">
        <f>[2]Emissions!I1972</f>
        <v>5324.6048376068366</v>
      </c>
      <c r="J1407" s="39">
        <f>[2]Emissions!J1972</f>
        <v>5879.9369999999999</v>
      </c>
      <c r="K1407" s="39">
        <f>[2]Emissions!K1972</f>
        <v>5879.9369999999999</v>
      </c>
      <c r="L1407" s="39">
        <f>[2]Emissions!L1972</f>
        <v>5879.9369999999999</v>
      </c>
      <c r="M1407" s="39">
        <f>[2]Emissions!M1972</f>
        <v>5879.9369999999999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3.1310641896006512E-2</v>
      </c>
      <c r="G1408" s="39">
        <f>[2]Emissions!G1937</f>
        <v>5.232053645641685E-2</v>
      </c>
      <c r="H1408" s="39">
        <f>[2]Emissions!H1937</f>
        <v>5.6528469124214158E-2</v>
      </c>
      <c r="I1408" s="39">
        <f>[2]Emissions!I1937</f>
        <v>6.0731440328915427E-2</v>
      </c>
      <c r="J1408" s="39">
        <f>[2]Emissions!J1937</f>
        <v>6.493441153361669E-2</v>
      </c>
      <c r="K1408" s="39">
        <f>[2]Emissions!K1937</f>
        <v>6.493441153361669E-2</v>
      </c>
      <c r="L1408" s="39">
        <f>[2]Emissions!L1937</f>
        <v>6.2898620862990529E-2</v>
      </c>
      <c r="M1408" s="39">
        <f>[2]Emissions!M1937</f>
        <v>6.4934411533616704E-2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0</v>
      </c>
      <c r="K1410" s="39">
        <f>[2]Emissions!K1839</f>
        <v>17155.27660938177</v>
      </c>
      <c r="L1410" s="39">
        <f>[2]Emissions!L1839</f>
        <v>26685.264270029591</v>
      </c>
      <c r="M1410" s="39">
        <f>[2]Emissions!M1839</f>
        <v>35709.054853621397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636.34293460972674</v>
      </c>
      <c r="L1411" s="39">
        <f>[2]Emissions!L2043</f>
        <v>638.04440000219302</v>
      </c>
      <c r="M1411" s="39">
        <f>[2]Emissions!M2043</f>
        <v>635.71557294656975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6.2989968721783294</v>
      </c>
      <c r="F1412" s="39">
        <f>[2]Emissions!F2008</f>
        <v>4.730504497742662</v>
      </c>
      <c r="G1412" s="39">
        <f>[2]Emissions!G2008</f>
        <v>4.1457110616534978</v>
      </c>
      <c r="H1412" s="39">
        <f>[2]Emissions!H2008</f>
        <v>1.5192530595138301</v>
      </c>
      <c r="I1412" s="39">
        <f>[2]Emissions!I2008</f>
        <v>0.75962652975691536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0</v>
      </c>
      <c r="L1413" s="39">
        <f>[2]Emissions!L1952</f>
        <v>0</v>
      </c>
      <c r="M1413" s="39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</v>
      </c>
      <c r="J1414" s="39">
        <f>[2]Emissions!J1917</f>
        <v>0</v>
      </c>
      <c r="K1414" s="39">
        <f>[2]Emissions!K1917</f>
        <v>0</v>
      </c>
      <c r="L1414" s="39">
        <f>[2]Emissions!L1917</f>
        <v>0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0</v>
      </c>
      <c r="F1415" s="39">
        <f>[2]Emissions!F1882</f>
        <v>0</v>
      </c>
      <c r="G1415" s="39">
        <f>[2]Emissions!G1882</f>
        <v>0</v>
      </c>
      <c r="H1415" s="39">
        <f>[2]Emissions!H1882</f>
        <v>-7040.8611386722296</v>
      </c>
      <c r="I1415" s="39">
        <f>[2]Emissions!I1882</f>
        <v>-9550.1753458158128</v>
      </c>
      <c r="J1415" s="39">
        <f>[2]Emissions!J1882</f>
        <v>-12072.65167262061</v>
      </c>
      <c r="K1415" s="39">
        <f>[2]Emissions!K1882</f>
        <v>0</v>
      </c>
      <c r="L1415" s="39">
        <f>[2]Emissions!L1882</f>
        <v>-17554.588398391301</v>
      </c>
      <c r="M1415" s="39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0</v>
      </c>
      <c r="I1416" s="39">
        <f>[2]Emissions!I1756</f>
        <v>0</v>
      </c>
      <c r="J1416" s="39">
        <f>[2]Emissions!J1756</f>
        <v>0</v>
      </c>
      <c r="K1416" s="39">
        <f>[2]Emissions!K1756</f>
        <v>0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-24.21290838188607</v>
      </c>
      <c r="F1419" s="39">
        <f>[2]Emissions!F1897</f>
        <v>-36.031113663520948</v>
      </c>
      <c r="G1419" s="39">
        <f>[2]Emissions!G1897</f>
        <v>0</v>
      </c>
      <c r="H1419" s="39">
        <f>[2]Emissions!H1897</f>
        <v>-486.5447241666667</v>
      </c>
      <c r="I1419" s="39">
        <f>[2]Emissions!I1897</f>
        <v>-459.78476433749989</v>
      </c>
      <c r="J1419" s="39">
        <f>[2]Emissions!J1897</f>
        <v>-875.78050350000024</v>
      </c>
      <c r="K1419" s="39">
        <f>[2]Emissions!K1897</f>
        <v>-1070.3983931666669</v>
      </c>
      <c r="L1419" s="39">
        <f>[2]Emissions!L1897</f>
        <v>-1265.016282833333</v>
      </c>
      <c r="M1419" s="39">
        <f>[2]Emissions!M1897</f>
        <v>-459.78476433748961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1649.8647289943699</v>
      </c>
      <c r="M1421" s="39">
        <f>[2]Emissions!M2038</f>
        <v>1636.8236138861521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0</v>
      </c>
      <c r="I1423" s="39">
        <f>[2]Emissions!I1947</f>
        <v>0</v>
      </c>
      <c r="J1423" s="39">
        <f>[2]Emissions!J1947</f>
        <v>0</v>
      </c>
      <c r="K1423" s="39">
        <f>[2]Emissions!K1947</f>
        <v>0</v>
      </c>
      <c r="L1423" s="39">
        <f>[2]Emissions!L1947</f>
        <v>0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32.411831483769959</v>
      </c>
      <c r="H1424" s="39">
        <f>[2]Emissions!H1912</f>
        <v>53.75774843458948</v>
      </c>
      <c r="I1424" s="39">
        <f>[2]Emissions!I1912</f>
        <v>65.830276960674311</v>
      </c>
      <c r="J1424" s="39">
        <f>[2]Emissions!J1912</f>
        <v>77.360798303861557</v>
      </c>
      <c r="K1424" s="39">
        <f>[2]Emissions!K1912</f>
        <v>79.694023059891606</v>
      </c>
      <c r="L1424" s="39">
        <f>[2]Emissions!L1912</f>
        <v>79.694023059891606</v>
      </c>
      <c r="M1424" s="39">
        <f>[2]Emissions!M1912</f>
        <v>56.361472461136607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-681.43246053780865</v>
      </c>
      <c r="F1425" s="39">
        <f>[2]Emissions!F1877</f>
        <v>0</v>
      </c>
      <c r="G1425" s="39">
        <f>[2]Emissions!G1877</f>
        <v>0</v>
      </c>
      <c r="H1425" s="39">
        <f>[2]Emissions!H1877</f>
        <v>-881.10426997076206</v>
      </c>
      <c r="I1425" s="39">
        <f>[2]Emissions!I1877</f>
        <v>-1093.249323237919</v>
      </c>
      <c r="J1425" s="39">
        <f>[2]Emissions!J1877</f>
        <v>-1263.449834083797</v>
      </c>
      <c r="K1425" s="39">
        <f>[2]Emissions!K1877</f>
        <v>-2031.4030275</v>
      </c>
      <c r="L1425" s="39">
        <f>[2]Emissions!L1877</f>
        <v>-1585.9599898137519</v>
      </c>
      <c r="M1425" s="39">
        <f>[2]Emissions!M1877</f>
        <v>-2578.4354557500001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0</v>
      </c>
      <c r="J1428" s="39">
        <f>[2]Emissions!J1892</f>
        <v>0</v>
      </c>
      <c r="K1428" s="39">
        <f>[2]Emissions!K1892</f>
        <v>0</v>
      </c>
      <c r="L1428" s="39">
        <f>[2]Emissions!L1892</f>
        <v>0</v>
      </c>
      <c r="M1428" s="39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1.9677310269913091</v>
      </c>
      <c r="H1429" s="39">
        <f>[2]Emissions!H1766</f>
        <v>3.981845953484338</v>
      </c>
      <c r="I1429" s="39">
        <f>[2]Emissions!I1766</f>
        <v>3.981845953484338</v>
      </c>
      <c r="J1429" s="39">
        <f>[2]Emissions!J1766</f>
        <v>3.9818459534843398</v>
      </c>
      <c r="K1429" s="39">
        <f>[2]Emissions!K1766</f>
        <v>3.9818220939098281</v>
      </c>
      <c r="L1429" s="39">
        <f>[2]Emissions!L1766</f>
        <v>3.9818037750804689</v>
      </c>
      <c r="M1429" s="39">
        <f>[2]Emissions!M1766</f>
        <v>3.9818037750804689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2163.4125305097468</v>
      </c>
      <c r="F1430" s="39">
        <f>[2]Emissions!F1745</f>
        <v>132269.83555498769</v>
      </c>
      <c r="G1430" s="39">
        <f>[2]Emissions!G1745</f>
        <v>164505.0398530142</v>
      </c>
      <c r="H1430" s="39">
        <f>[2]Emissions!H1745</f>
        <v>182945.7540458666</v>
      </c>
      <c r="I1430" s="39">
        <f>[2]Emissions!I1745</f>
        <v>169663.71497911899</v>
      </c>
      <c r="J1430" s="39">
        <f>[2]Emissions!J1745</f>
        <v>191670.9311782961</v>
      </c>
      <c r="K1430" s="39">
        <f>[2]Emissions!K1745</f>
        <v>205403.39348402721</v>
      </c>
      <c r="L1430" s="39">
        <f>[2]Emissions!L1745</f>
        <v>197236.21197692811</v>
      </c>
      <c r="M1430" s="39">
        <f>[2]Emissions!M1745</f>
        <v>189437.14540450709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0</v>
      </c>
      <c r="I1433" s="39">
        <f>[2]Emissions!I1942</f>
        <v>0</v>
      </c>
      <c r="J1433" s="39">
        <f>[2]Emissions!J1942</f>
        <v>0</v>
      </c>
      <c r="K1433" s="39">
        <f>[2]Emissions!K1942</f>
        <v>0</v>
      </c>
      <c r="L1433" s="39">
        <f>[2]Emissions!L1942</f>
        <v>0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3956.9444269769169</v>
      </c>
      <c r="H1434" s="39">
        <f>[2]Emissions!H1907</f>
        <v>6562.9251213894668</v>
      </c>
      <c r="I1434" s="39">
        <f>[2]Emissions!I1907</f>
        <v>8036.7796456156584</v>
      </c>
      <c r="J1434" s="39">
        <f>[2]Emissions!J1907</f>
        <v>9444.4641262630994</v>
      </c>
      <c r="K1434" s="39">
        <f>[2]Emissions!K1907</f>
        <v>9729.3119818951</v>
      </c>
      <c r="L1434" s="39">
        <f>[2]Emissions!L1907</f>
        <v>9729.3119818951</v>
      </c>
      <c r="M1434" s="39">
        <f>[2]Emissions!M1907</f>
        <v>6880.7964296304299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43973.490029463617</v>
      </c>
      <c r="F1435" s="39">
        <f>[2]Emissions!F1844</f>
        <v>40482.849618637993</v>
      </c>
      <c r="G1435" s="39">
        <f>[2]Emissions!G1844</f>
        <v>25408.238167212588</v>
      </c>
      <c r="H1435" s="39">
        <f>[2]Emissions!H1844</f>
        <v>25408.238167212588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933.9745744820118</v>
      </c>
      <c r="G1437" s="39">
        <f>[2]Emissions!G2013</f>
        <v>700.4809308615088</v>
      </c>
      <c r="H1437" s="39">
        <f>[2]Emissions!H2013</f>
        <v>466.98728724100579</v>
      </c>
      <c r="I1437" s="39">
        <f>[2]Emissions!I2013</f>
        <v>233.49364362050289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-18141.542836347609</v>
      </c>
      <c r="F1439" s="39">
        <f>[2]Emissions!F1887</f>
        <v>-16195.750246912539</v>
      </c>
      <c r="G1439" s="39">
        <f>[2]Emissions!G1887</f>
        <v>-14708.86904254726</v>
      </c>
      <c r="H1439" s="39">
        <f>[2]Emissions!H1887</f>
        <v>-16699.25989163596</v>
      </c>
      <c r="I1439" s="39">
        <f>[2]Emissions!I1887</f>
        <v>-19021.42817759173</v>
      </c>
      <c r="J1439" s="39">
        <f>[2]Emissions!J1887</f>
        <v>-11429.623623472051</v>
      </c>
      <c r="K1439" s="39">
        <f>[2]Emissions!K1887</f>
        <v>-10272.558259694209</v>
      </c>
      <c r="L1439" s="39">
        <f>[2]Emissions!L1887</f>
        <v>-15318.852058339149</v>
      </c>
      <c r="M1439" s="39">
        <f>[2]Emissions!M1887</f>
        <v>-17772.080845645469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612.27218892857138</v>
      </c>
      <c r="F1440" s="39">
        <f>[2]Emissions!F1790</f>
        <v>459.20414169642851</v>
      </c>
      <c r="G1440" s="39">
        <f>[2]Emissions!G1790</f>
        <v>306.13609446428569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949.5201229936996</v>
      </c>
      <c r="I1441" s="39">
        <f>[2]Emissions!I1872</f>
        <v>1109.749230248503</v>
      </c>
      <c r="J1441" s="39">
        <f>[2]Emissions!J1872</f>
        <v>1262.5657572629459</v>
      </c>
      <c r="K1441" s="39">
        <f>[2]Emissions!K1872</f>
        <v>1317.390531028042</v>
      </c>
      <c r="L1441" s="39">
        <f>[2]Emissions!L1872</f>
        <v>1366.753985508908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4.5487897125567313E-2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0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6975.4513933399467</v>
      </c>
      <c r="H1445" s="39">
        <f>[2]Emissions!H1848</f>
        <v>13691.666849098239</v>
      </c>
      <c r="I1445" s="39">
        <f>[2]Emissions!I1848</f>
        <v>17646.53657009951</v>
      </c>
      <c r="J1445" s="39">
        <f>[2]Emissions!J1848</f>
        <v>17646.53657009951</v>
      </c>
      <c r="K1445" s="39">
        <f>[2]Emissions!K1848</f>
        <v>17646.451989788489</v>
      </c>
      <c r="L1445" s="39">
        <f>[2]Emissions!L1848</f>
        <v>17646.39090429468</v>
      </c>
      <c r="M1445" s="39">
        <f>[2]Emissions!M1848</f>
        <v>17646.39090429468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11023.11344052863</v>
      </c>
      <c r="I1448" s="39">
        <f>[2]Emissions!I1780</f>
        <v>0</v>
      </c>
      <c r="J1448" s="39">
        <f>[2]Emissions!J1780</f>
        <v>0</v>
      </c>
      <c r="K1448" s="39">
        <f>[2]Emissions!K1780</f>
        <v>58603.150054852267</v>
      </c>
      <c r="L1448" s="39">
        <f>[2]Emissions!L1780</f>
        <v>56267.542031315221</v>
      </c>
      <c r="M1448" s="39">
        <f>[2]Emissions!M1780</f>
        <v>56267.542031315199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62.215608494086027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145.0586009428761</v>
      </c>
      <c r="G1451" s="39">
        <f>[2]Emissions!G1960</f>
        <v>0</v>
      </c>
      <c r="H1451" s="39">
        <f>[2]Emissions!H1960</f>
        <v>351.7288098855405</v>
      </c>
      <c r="I1451" s="39">
        <f>[2]Emissions!I1960</f>
        <v>544.73347314541456</v>
      </c>
      <c r="J1451" s="39">
        <f>[2]Emissions!J1960</f>
        <v>714.56476281922892</v>
      </c>
      <c r="K1451" s="39">
        <f>[2]Emissions!K1960</f>
        <v>837.54936498218524</v>
      </c>
      <c r="L1451" s="39">
        <f>[2]Emissions!L1960</f>
        <v>837.18199685095578</v>
      </c>
      <c r="M1451" s="39">
        <f>[2]Emissions!M1960</f>
        <v>398.11892726089621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124.6009681198952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</v>
      </c>
      <c r="F1456" s="39">
        <f>[2]Emissions!F1812</f>
        <v>8.3604205384615362</v>
      </c>
      <c r="G1456" s="39">
        <f>[2]Emissions!G1812</f>
        <v>8.360420538461538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0.1073423713235294</v>
      </c>
      <c r="G1457" s="39">
        <f>[2]Emissions!G1807</f>
        <v>0.1073423713235294</v>
      </c>
      <c r="H1457" s="39">
        <f>[2]Emissions!H1807</f>
        <v>3.578079044117647E-2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4113.2868025999551</v>
      </c>
      <c r="F1461" s="39">
        <f>[2]Emissions!F1750</f>
        <v>2790.0678629279159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329.36075238449268</v>
      </c>
      <c r="F1462" s="39">
        <f>[2]Emissions!F1741</f>
        <v>142.84287129807689</v>
      </c>
      <c r="G1462" s="39">
        <f>[2]Emissions!G1741</f>
        <v>95.2285808653846</v>
      </c>
      <c r="H1462" s="39">
        <f>[2]Emissions!H1741</f>
        <v>47.614290432692293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</v>
      </c>
      <c r="K1463" s="39">
        <f>[2]Emissions!K1982</f>
        <v>0</v>
      </c>
      <c r="L1463" s="39">
        <f>[2]Emissions!L1982</f>
        <v>0</v>
      </c>
      <c r="M1463" s="39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1341.7546028615379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335.43865071538448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174758.8152152118</v>
      </c>
      <c r="F1467" s="39">
        <f>[2]Emissions!F1740</f>
        <v>75792.427510759604</v>
      </c>
      <c r="G1467" s="39">
        <f>[2]Emissions!G1740</f>
        <v>50528.285007173079</v>
      </c>
      <c r="H1467" s="39">
        <f>[2]Emissions!H1740</f>
        <v>25264.142503586521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983.865513495654</v>
      </c>
      <c r="H1470" s="39">
        <f>[2]Emissions!H1765</f>
        <v>1990.9229767421691</v>
      </c>
      <c r="I1470" s="39">
        <f>[2]Emissions!I1765</f>
        <v>1990.9229767421691</v>
      </c>
      <c r="J1470" s="39">
        <f>[2]Emissions!J1765</f>
        <v>1990.92297674217</v>
      </c>
      <c r="K1470" s="39">
        <f>[2]Emissions!K1765</f>
        <v>1990.9110469549139</v>
      </c>
      <c r="L1470" s="39">
        <f>[2]Emissions!L1765</f>
        <v>1990.9018875402339</v>
      </c>
      <c r="M1470" s="39">
        <f>[2]Emissions!M1765</f>
        <v>1990.9018875402339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615.80293293750003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3864.6934941747641</v>
      </c>
      <c r="F1473" s="39">
        <f>[2]Emissions!F1992</f>
        <v>4962.2241688199838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0</v>
      </c>
      <c r="K1474" s="39">
        <f>[2]Emissions!K1838</f>
        <v>17137.577038674659</v>
      </c>
      <c r="L1474" s="39">
        <f>[2]Emissions!L1838</f>
        <v>26657.73234894549</v>
      </c>
      <c r="M1474" s="39">
        <f>[2]Emissions!M1838</f>
        <v>35672.212839606873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26.06182667343591</v>
      </c>
      <c r="L1475" s="39">
        <f>[2]Emissions!L2042</f>
        <v>26.131511262888448</v>
      </c>
      <c r="M1475" s="39">
        <f>[2]Emissions!M2042</f>
        <v>26.03613268040559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6.8807338148984176E-4</v>
      </c>
      <c r="G1476" s="39">
        <f>[2]Emissions!G2007</f>
        <v>6.0301251805869067E-4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0</v>
      </c>
      <c r="L1477" s="39">
        <f>[2]Emissions!L1951</f>
        <v>0</v>
      </c>
      <c r="M1477" s="39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4.9614630960156758E-6</v>
      </c>
      <c r="H1478" s="39">
        <f>[2]Emissions!H1916</f>
        <v>0</v>
      </c>
      <c r="I1478" s="39">
        <f>[2]Emissions!I1916</f>
        <v>0</v>
      </c>
      <c r="J1478" s="39">
        <f>[2]Emissions!J1916</f>
        <v>0</v>
      </c>
      <c r="K1478" s="39">
        <f>[2]Emissions!K1916</f>
        <v>0</v>
      </c>
      <c r="L1478" s="39">
        <f>[2]Emissions!L1916</f>
        <v>0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0</v>
      </c>
      <c r="F1479" s="39">
        <f>[2]Emissions!F1881</f>
        <v>0</v>
      </c>
      <c r="G1479" s="39">
        <f>[2]Emissions!G1881</f>
        <v>0</v>
      </c>
      <c r="H1479" s="39">
        <f>[2]Emissions!H1881</f>
        <v>-288.36291352923803</v>
      </c>
      <c r="I1479" s="39">
        <f>[2]Emissions!I1881</f>
        <v>-391.13346126208108</v>
      </c>
      <c r="J1479" s="39">
        <f>[2]Emissions!J1881</f>
        <v>-494.44307191620243</v>
      </c>
      <c r="K1479" s="39">
        <f>[2]Emissions!K1881</f>
        <v>0</v>
      </c>
      <c r="L1479" s="39">
        <f>[2]Emissions!L1881</f>
        <v>-718.95925181124767</v>
      </c>
      <c r="M1479" s="39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0</v>
      </c>
      <c r="I1480" s="39">
        <f>[2]Emissions!I1755</f>
        <v>0</v>
      </c>
      <c r="J1480" s="39">
        <f>[2]Emissions!J1755</f>
        <v>0</v>
      </c>
      <c r="K1480" s="39">
        <f>[2]Emissions!K1755</f>
        <v>0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1.00392759970127</v>
      </c>
      <c r="F1483" s="39">
        <f>[2]Emissions!F1896</f>
        <v>1.4939398805078421</v>
      </c>
      <c r="G1483" s="39">
        <f>[2]Emissions!G1896</f>
        <v>0</v>
      </c>
      <c r="H1483" s="39">
        <f>[2]Emissions!H1896</f>
        <v>20.17335833333334</v>
      </c>
      <c r="I1483" s="39">
        <f>[2]Emissions!I1896</f>
        <v>19.063823625000001</v>
      </c>
      <c r="J1483" s="39">
        <f>[2]Emissions!J1896</f>
        <v>36.312045000000012</v>
      </c>
      <c r="K1483" s="39">
        <f>[2]Emissions!K1896</f>
        <v>44.381388333333327</v>
      </c>
      <c r="L1483" s="39">
        <f>[2]Emissions!L1896</f>
        <v>52.45073166666667</v>
      </c>
      <c r="M1483" s="39">
        <f>[2]Emissions!M1896</f>
        <v>19.063823624999571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70.486957946213494</v>
      </c>
      <c r="M1485" s="39">
        <f>[2]Emissions!M2037</f>
        <v>69.929804068049776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0</v>
      </c>
      <c r="I1487" s="39">
        <f>[2]Emissions!I1946</f>
        <v>0</v>
      </c>
      <c r="J1487" s="39">
        <f>[2]Emissions!J1946</f>
        <v>0</v>
      </c>
      <c r="K1487" s="39">
        <f>[2]Emissions!K1946</f>
        <v>0</v>
      </c>
      <c r="L1487" s="39">
        <f>[2]Emissions!L1946</f>
        <v>0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3956.9444269769169</v>
      </c>
      <c r="H1488" s="39">
        <f>[2]Emissions!H1911</f>
        <v>6562.9251213894668</v>
      </c>
      <c r="I1488" s="39">
        <f>[2]Emissions!I1911</f>
        <v>8036.7796456156584</v>
      </c>
      <c r="J1488" s="39">
        <f>[2]Emissions!J1911</f>
        <v>9444.4641262630994</v>
      </c>
      <c r="K1488" s="39">
        <f>[2]Emissions!K1911</f>
        <v>9729.3119818951</v>
      </c>
      <c r="L1488" s="39">
        <f>[2]Emissions!L1911</f>
        <v>9729.3119818951</v>
      </c>
      <c r="M1488" s="39">
        <f>[2]Emissions!M1911</f>
        <v>6880.7964296304299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-16688.51264560752</v>
      </c>
      <c r="F1489" s="39">
        <f>[2]Emissions!F1876</f>
        <v>0</v>
      </c>
      <c r="G1489" s="39">
        <f>[2]Emissions!G1876</f>
        <v>0</v>
      </c>
      <c r="H1489" s="39">
        <f>[2]Emissions!H1876</f>
        <v>-21578.543147035751</v>
      </c>
      <c r="I1489" s="39">
        <f>[2]Emissions!I1876</f>
        <v>-26774.047630866531</v>
      </c>
      <c r="J1489" s="39">
        <f>[2]Emissions!J1876</f>
        <v>-30942.316009655791</v>
      </c>
      <c r="K1489" s="39">
        <f>[2]Emissions!K1876</f>
        <v>-49749.750820504341</v>
      </c>
      <c r="L1489" s="39">
        <f>[2]Emissions!L1876</f>
        <v>-38840.699376935321</v>
      </c>
      <c r="M1489" s="39">
        <f>[2]Emissions!M1876</f>
        <v>-63146.760979372462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9.5298601005867578</v>
      </c>
      <c r="F1490" s="39">
        <f>[2]Emissions!F2017</f>
        <v>7.6238880804694036</v>
      </c>
      <c r="G1490" s="39">
        <f>[2]Emissions!G2017</f>
        <v>5.7179160603520511</v>
      </c>
      <c r="H1490" s="39">
        <f>[2]Emissions!H2017</f>
        <v>3.8119440402347009</v>
      </c>
      <c r="I1490" s="39">
        <f>[2]Emissions!I2017</f>
        <v>1.9059720201173509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0</v>
      </c>
      <c r="J1492" s="39">
        <f>[2]Emissions!J1891</f>
        <v>0</v>
      </c>
      <c r="K1492" s="39">
        <f>[2]Emissions!K1891</f>
        <v>0</v>
      </c>
      <c r="L1492" s="39">
        <f>[2]Emissions!L1891</f>
        <v>0</v>
      </c>
      <c r="M1492" s="39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0</v>
      </c>
      <c r="I1495" s="39">
        <f>[2]Emissions!I1941</f>
        <v>0</v>
      </c>
      <c r="J1495" s="39">
        <f>[2]Emissions!J1941</f>
        <v>0</v>
      </c>
      <c r="K1495" s="39">
        <f>[2]Emissions!K1941</f>
        <v>0</v>
      </c>
      <c r="L1495" s="39">
        <f>[2]Emissions!L1941</f>
        <v>0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0.16205915741884991</v>
      </c>
      <c r="H1496" s="39">
        <f>[2]Emissions!H1906</f>
        <v>0.26878874217294751</v>
      </c>
      <c r="I1496" s="39">
        <f>[2]Emissions!I1906</f>
        <v>0.32915138480337158</v>
      </c>
      <c r="J1496" s="39">
        <f>[2]Emissions!J1906</f>
        <v>0.38680399151930789</v>
      </c>
      <c r="K1496" s="39">
        <f>[2]Emissions!K1906</f>
        <v>0.39847011529945808</v>
      </c>
      <c r="L1496" s="39">
        <f>[2]Emissions!L1906</f>
        <v>0.39847011529945808</v>
      </c>
      <c r="M1496" s="39">
        <f>[2]Emissions!M1906</f>
        <v>0.28180736230568321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0.27335079710178162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43928.121370377732</v>
      </c>
      <c r="F1498" s="39">
        <f>[2]Emissions!F1843</f>
        <v>40441.082349268589</v>
      </c>
      <c r="G1498" s="39">
        <f>[2]Emissions!G1843</f>
        <v>25382.023789081391</v>
      </c>
      <c r="H1498" s="39">
        <f>[2]Emissions!H1843</f>
        <v>25382.023789081391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7500.7220867613214</v>
      </c>
      <c r="H1499" s="39">
        <f>[2]Emissions!H1794</f>
        <v>3750.3610433806589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1163.437087279967</v>
      </c>
      <c r="F1500" s="39">
        <f>[2]Emissions!F2012</f>
        <v>930.74966982397325</v>
      </c>
      <c r="G1500" s="39">
        <f>[2]Emissions!G2012</f>
        <v>698.0622523679798</v>
      </c>
      <c r="H1500" s="39">
        <f>[2]Emissions!H2012</f>
        <v>465.37483491198651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-775.0587939197211</v>
      </c>
      <c r="F1502" s="39">
        <f>[2]Emissions!F1886</f>
        <v>-691.92894817342108</v>
      </c>
      <c r="G1502" s="39">
        <f>[2]Emissions!G1886</f>
        <v>-628.40511432130143</v>
      </c>
      <c r="H1502" s="39">
        <f>[2]Emissions!H1886</f>
        <v>-713.44032576057896</v>
      </c>
      <c r="I1502" s="39">
        <f>[2]Emissions!I1886</f>
        <v>-812.65002182818557</v>
      </c>
      <c r="J1502" s="39">
        <f>[2]Emissions!J1886</f>
        <v>-488.30633538046362</v>
      </c>
      <c r="K1502" s="39">
        <f>[2]Emissions!K1886</f>
        <v>-438.87318113190901</v>
      </c>
      <c r="L1502" s="39">
        <f>[2]Emissions!L1886</f>
        <v>-654.4653400030968</v>
      </c>
      <c r="M1502" s="39">
        <f>[2]Emissions!M1886</f>
        <v>-759.2743169600742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133423.59304709631</v>
      </c>
      <c r="J1504" s="39">
        <f>[2]Emissions!J1971</f>
        <v>147339.06935020001</v>
      </c>
      <c r="K1504" s="39">
        <f>[2]Emissions!K1971</f>
        <v>147339.06935020001</v>
      </c>
      <c r="L1504" s="39">
        <f>[2]Emissions!L1971</f>
        <v>147339.06935020001</v>
      </c>
      <c r="M1504" s="39">
        <f>[2]Emissions!M1971</f>
        <v>147339.06935020001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3922.8998862700241</v>
      </c>
      <c r="G1505" s="39">
        <f>[2]Emissions!G1936</f>
        <v>6555.2225724456484</v>
      </c>
      <c r="H1505" s="39">
        <f>[2]Emissions!H1936</f>
        <v>7082.4330537497508</v>
      </c>
      <c r="I1505" s="39">
        <f>[2]Emissions!I1936</f>
        <v>7609.0219149963714</v>
      </c>
      <c r="J1505" s="39">
        <f>[2]Emissions!J1936</f>
        <v>8135.610776242992</v>
      </c>
      <c r="K1505" s="39">
        <f>[2]Emissions!K1936</f>
        <v>8135.6107762429929</v>
      </c>
      <c r="L1505" s="39">
        <f>[2]Emissions!L1936</f>
        <v>7880.5472417171304</v>
      </c>
      <c r="M1505" s="39">
        <f>[2]Emissions!M1936</f>
        <v>8135.6107762429911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5.6799220877458403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0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11110.65095700259</v>
      </c>
      <c r="I1509" s="39">
        <f>[2]Emissions!I1784</f>
        <v>0</v>
      </c>
      <c r="J1509" s="39">
        <f>[2]Emissions!J1784</f>
        <v>0</v>
      </c>
      <c r="K1509" s="39">
        <f>[2]Emissions!K1784</f>
        <v>59068.533473160482</v>
      </c>
      <c r="L1509" s="39">
        <f>[2]Emissions!L1784</f>
        <v>56714.377756456699</v>
      </c>
      <c r="M1509" s="39">
        <f>[2]Emissions!M1784</f>
        <v>56714.37775645667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1280.8096318349531</v>
      </c>
      <c r="I1510" s="39">
        <f>[2]Emissions!I1779</f>
        <v>0</v>
      </c>
      <c r="J1510" s="39">
        <f>[2]Emissions!J1779</f>
        <v>0</v>
      </c>
      <c r="K1510" s="39">
        <f>[2]Emissions!K1779</f>
        <v>6809.2811936555954</v>
      </c>
      <c r="L1510" s="39">
        <f>[2]Emissions!L1779</f>
        <v>6537.8996761853541</v>
      </c>
      <c r="M1510" s="39">
        <f>[2]Emissions!M1779</f>
        <v>6537.8996761853523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77.521424851111078</v>
      </c>
      <c r="F1515" s="39">
        <f>[2]Emissions!F1749</f>
        <v>52.583261645833311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0</v>
      </c>
      <c r="K1517" s="39">
        <f>[2]Emissions!K1981</f>
        <v>0</v>
      </c>
      <c r="L1517" s="39">
        <f>[2]Emissions!L1981</f>
        <v>0</v>
      </c>
      <c r="M1517" s="39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</v>
      </c>
      <c r="G1519" s="39">
        <f>[2]Emissions!G1806</f>
        <v>13.4034840992647</v>
      </c>
      <c r="H1519" s="39">
        <f>[2]Emissions!H1806</f>
        <v>4.4678280330882369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3293.6075238449271</v>
      </c>
      <c r="F1522" s="39">
        <f>[2]Emissions!F1739</f>
        <v>1428.428712980769</v>
      </c>
      <c r="G1522" s="39">
        <f>[2]Emissions!G1739</f>
        <v>952.2858086538464</v>
      </c>
      <c r="H1522" s="39">
        <f>[2]Emissions!H1739</f>
        <v>476.14290432692292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55.736136923076913</v>
      </c>
      <c r="F1523" s="39">
        <f>[2]Emissions!F1810</f>
        <v>41.802102692307678</v>
      </c>
      <c r="G1523" s="39">
        <f>[2]Emissions!G1810</f>
        <v>41.802102692307692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1967.731026991308</v>
      </c>
      <c r="H1528" s="39">
        <f>[2]Emissions!H1764</f>
        <v>3981.8459534843382</v>
      </c>
      <c r="I1528" s="39">
        <f>[2]Emissions!I1764</f>
        <v>3981.8459534843382</v>
      </c>
      <c r="J1528" s="39">
        <f>[2]Emissions!J1764</f>
        <v>3981.8459534843391</v>
      </c>
      <c r="K1528" s="39">
        <f>[2]Emissions!K1764</f>
        <v>3981.8220939098278</v>
      </c>
      <c r="L1528" s="39">
        <f>[2]Emissions!L1764</f>
        <v>3981.8037750804679</v>
      </c>
      <c r="M1528" s="39">
        <f>[2]Emissions!M1764</f>
        <v>3981.8037750804679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23.949555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5.9873887499999983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3851.3491608366021</v>
      </c>
      <c r="F1531" s="39">
        <f>[2]Emissions!F1991</f>
        <v>4945.090190793725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0</v>
      </c>
      <c r="K1532" s="39">
        <f>[2]Emissions!K1837</f>
        <v>32.29848669181051</v>
      </c>
      <c r="L1532" s="39">
        <f>[2]Emissions!L1837</f>
        <v>50.24073190528739</v>
      </c>
      <c r="M1532" s="39">
        <f>[2]Emissions!M1837</f>
        <v>67.229952581241747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-24.20140884756222</v>
      </c>
      <c r="F1535" s="39">
        <f>[2]Emissions!F1895</f>
        <v>-36.014001261253313</v>
      </c>
      <c r="G1535" s="39">
        <f>[2]Emissions!G1895</f>
        <v>0</v>
      </c>
      <c r="H1535" s="39">
        <f>[2]Emissions!H1895</f>
        <v>-486.31364751666672</v>
      </c>
      <c r="I1535" s="39">
        <f>[2]Emissions!I1895</f>
        <v>-459.56639690324988</v>
      </c>
      <c r="J1535" s="39">
        <f>[2]Emissions!J1895</f>
        <v>-875.36456553000016</v>
      </c>
      <c r="K1535" s="39">
        <f>[2]Emissions!K1895</f>
        <v>-1069.8900245366669</v>
      </c>
      <c r="L1535" s="39">
        <f>[2]Emissions!L1895</f>
        <v>-1264.415483543333</v>
      </c>
      <c r="M1535" s="39">
        <f>[2]Emissions!M1895</f>
        <v>-459.56639690323959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1655.82792563662</v>
      </c>
      <c r="M1537" s="39">
        <f>[2]Emissions!M2036</f>
        <v>1642.7396753103089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</v>
      </c>
      <c r="I1539" s="39">
        <f>[2]Emissions!I1945</f>
        <v>0</v>
      </c>
      <c r="J1539" s="39">
        <f>[2]Emissions!J1945</f>
        <v>0</v>
      </c>
      <c r="K1539" s="39">
        <f>[2]Emissions!K1945</f>
        <v>0</v>
      </c>
      <c r="L1539" s="39">
        <f>[2]Emissions!L1945</f>
        <v>0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162.05915741884979</v>
      </c>
      <c r="H1540" s="39">
        <f>[2]Emissions!H1910</f>
        <v>268.78874217294748</v>
      </c>
      <c r="I1540" s="39">
        <f>[2]Emissions!I1910</f>
        <v>329.15138480337163</v>
      </c>
      <c r="J1540" s="39">
        <f>[2]Emissions!J1910</f>
        <v>386.80399151930789</v>
      </c>
      <c r="K1540" s="39">
        <f>[2]Emissions!K1910</f>
        <v>398.47011529945809</v>
      </c>
      <c r="L1540" s="39">
        <f>[2]Emissions!L1910</f>
        <v>398.47011529945809</v>
      </c>
      <c r="M1540" s="39">
        <f>[2]Emissions!M1910</f>
        <v>281.80736230568311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-16638.309244798169</v>
      </c>
      <c r="F1541" s="39">
        <f>[2]Emissions!F1875</f>
        <v>0</v>
      </c>
      <c r="G1541" s="39">
        <f>[2]Emissions!G1875</f>
        <v>0</v>
      </c>
      <c r="H1541" s="39">
        <f>[2]Emissions!H1875</f>
        <v>-21513.629258452769</v>
      </c>
      <c r="I1541" s="39">
        <f>[2]Emissions!I1875</f>
        <v>-26693.504309059179</v>
      </c>
      <c r="J1541" s="39">
        <f>[2]Emissions!J1875</f>
        <v>-30849.233448879379</v>
      </c>
      <c r="K1541" s="39">
        <f>[2]Emissions!K1875</f>
        <v>-49600.090588124993</v>
      </c>
      <c r="L1541" s="39">
        <f>[2]Emissions!L1875</f>
        <v>-38723.85641795244</v>
      </c>
      <c r="M1541" s="39">
        <f>[2]Emissions!M1875</f>
        <v>-62956.799044562489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13.14634638774962</v>
      </c>
      <c r="H1542" s="39">
        <f>[2]Emissions!H1847</f>
        <v>25.8041214645651</v>
      </c>
      <c r="I1542" s="39">
        <f>[2]Emissions!I1847</f>
        <v>33.257701790613467</v>
      </c>
      <c r="J1542" s="39">
        <f>[2]Emissions!J1847</f>
        <v>33.257701790613467</v>
      </c>
      <c r="K1542" s="39">
        <f>[2]Emissions!K1847</f>
        <v>33.257542385579512</v>
      </c>
      <c r="L1542" s="39">
        <f>[2]Emissions!L1847</f>
        <v>33.257427260261373</v>
      </c>
      <c r="M1542" s="39">
        <f>[2]Emissions!M1847</f>
        <v>33.257427260261373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1163.437087279967</v>
      </c>
      <c r="F1544" s="39">
        <f>[2]Emissions!F2016</f>
        <v>930.74966982397325</v>
      </c>
      <c r="G1544" s="39">
        <f>[2]Emissions!G2016</f>
        <v>698.0622523679798</v>
      </c>
      <c r="H1544" s="39">
        <f>[2]Emissions!H2016</f>
        <v>465.37483491198651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0</v>
      </c>
      <c r="J1546" s="39">
        <f>[2]Emissions!J1890</f>
        <v>0</v>
      </c>
      <c r="K1546" s="39">
        <f>[2]Emissions!K1890</f>
        <v>0</v>
      </c>
      <c r="L1546" s="39">
        <f>[2]Emissions!L1890</f>
        <v>0</v>
      </c>
      <c r="M1546" s="39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31.546887324258851</v>
      </c>
      <c r="F1548" s="39">
        <f>[2]Emissions!F1996</f>
        <v>40.505858218105587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31.310641896006508</v>
      </c>
      <c r="G1549" s="39">
        <f>[2]Emissions!G1940</f>
        <v>52.320536456416853</v>
      </c>
      <c r="H1549" s="39">
        <f>[2]Emissions!H1940</f>
        <v>56.528469124214162</v>
      </c>
      <c r="I1549" s="39">
        <f>[2]Emissions!I1940</f>
        <v>60.731440328915433</v>
      </c>
      <c r="J1549" s="39">
        <f>[2]Emissions!J1940</f>
        <v>64.934411533616696</v>
      </c>
      <c r="K1549" s="39">
        <f>[2]Emissions!K1940</f>
        <v>64.934411533616711</v>
      </c>
      <c r="L1549" s="39">
        <f>[2]Emissions!L1940</f>
        <v>62.898620862990533</v>
      </c>
      <c r="M1549" s="39">
        <f>[2]Emissions!M1940</f>
        <v>64.934411533616696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82.789523879339868</v>
      </c>
      <c r="F1551" s="39">
        <f>[2]Emissions!F1842</f>
        <v>76.217644834656241</v>
      </c>
      <c r="G1551" s="39">
        <f>[2]Emissions!G1842</f>
        <v>47.836456443802092</v>
      </c>
      <c r="H1551" s="39">
        <f>[2]Emissions!H1842</f>
        <v>47.836456443802092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14949.645946339289</v>
      </c>
      <c r="F1552" s="39">
        <f>[2]Emissions!F1793</f>
        <v>11212.23445975446</v>
      </c>
      <c r="G1552" s="39">
        <f>[2]Emissions!G1793</f>
        <v>7474.8229731696429</v>
      </c>
      <c r="H1552" s="39">
        <f>[2]Emissions!H1793</f>
        <v>3737.4114865848201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4.7649300502933777E-2</v>
      </c>
      <c r="F1553" s="39">
        <f>[2]Emissions!F2011</f>
        <v>3.8119440402347021E-2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9.5298601005867553E-3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-18198.644001224991</v>
      </c>
      <c r="F1556" s="39">
        <f>[2]Emissions!F1885</f>
        <v>-16246.72695895431</v>
      </c>
      <c r="G1556" s="39">
        <f>[2]Emissions!G1885</f>
        <v>-14755.16574200303</v>
      </c>
      <c r="H1556" s="39">
        <f>[2]Emissions!H1885</f>
        <v>-16751.82141856915</v>
      </c>
      <c r="I1556" s="39">
        <f>[2]Emissions!I1885</f>
        <v>-19081.29881353322</v>
      </c>
      <c r="J1556" s="39">
        <f>[2]Emissions!J1885</f>
        <v>-11465.598778887321</v>
      </c>
      <c r="K1556" s="39">
        <f>[2]Emissions!K1885</f>
        <v>-10304.89150985881</v>
      </c>
      <c r="L1556" s="39">
        <f>[2]Emissions!L1885</f>
        <v>-15367.06870148831</v>
      </c>
      <c r="M1556" s="39">
        <f>[2]Emissions!M1885</f>
        <v>-17828.019115490311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3909.6554847480129</v>
      </c>
      <c r="G1559" s="39">
        <f>[2]Emissions!G1935</f>
        <v>6533.0909855245854</v>
      </c>
      <c r="H1559" s="39">
        <f>[2]Emissions!H1935</f>
        <v>7058.5215113102086</v>
      </c>
      <c r="I1559" s="39">
        <f>[2]Emissions!I1935</f>
        <v>7583.3325157372401</v>
      </c>
      <c r="J1559" s="39">
        <f>[2]Emissions!J1935</f>
        <v>8108.1435201642716</v>
      </c>
      <c r="K1559" s="39">
        <f>[2]Emissions!K1935</f>
        <v>8108.1435201642707</v>
      </c>
      <c r="L1559" s="39">
        <f>[2]Emissions!L1935</f>
        <v>7853.9411250920839</v>
      </c>
      <c r="M1559" s="39">
        <f>[2]Emissions!M1935</f>
        <v>8108.1435201642716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11043.65935525336</v>
      </c>
      <c r="G1561" s="39">
        <f>[2]Emissions!G1774</f>
        <v>7362.4395701689027</v>
      </c>
      <c r="H1561" s="39">
        <f>[2]Emissions!H1774</f>
        <v>3681.2197850844518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638.5477651462993</v>
      </c>
      <c r="L1562" s="39">
        <f>[2]Emissions!L2041</f>
        <v>640.25512585503327</v>
      </c>
      <c r="M1562" s="39">
        <f>[2]Emissions!M2041</f>
        <v>637.91822977133211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54.64196543069329</v>
      </c>
      <c r="F1563" s="39">
        <f>[2]Emissions!F2006</f>
        <v>41.03575037115462</v>
      </c>
      <c r="G1563" s="39">
        <f>[2]Emissions!G2006</f>
        <v>35.96283743480798</v>
      </c>
      <c r="H1563" s="39">
        <f>[2]Emissions!H2006</f>
        <v>13.17907832675608</v>
      </c>
      <c r="I1563" s="39">
        <f>[2]Emissions!I2006</f>
        <v>6.5895391633780402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0</v>
      </c>
      <c r="L1564" s="39">
        <f>[2]Emissions!L1950</f>
        <v>0</v>
      </c>
      <c r="M1564" s="39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0.62162005747877203</v>
      </c>
      <c r="H1565" s="39">
        <f>[2]Emissions!H1915</f>
        <v>0</v>
      </c>
      <c r="I1565" s="39">
        <f>[2]Emissions!I1915</f>
        <v>0</v>
      </c>
      <c r="J1565" s="39">
        <f>[2]Emissions!J1915</f>
        <v>0</v>
      </c>
      <c r="K1565" s="39">
        <f>[2]Emissions!K1915</f>
        <v>0</v>
      </c>
      <c r="L1565" s="39">
        <f>[2]Emissions!L1915</f>
        <v>0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0</v>
      </c>
      <c r="F1566" s="39">
        <f>[2]Emissions!F1880</f>
        <v>0</v>
      </c>
      <c r="G1566" s="39">
        <f>[2]Emissions!G1880</f>
        <v>0</v>
      </c>
      <c r="H1566" s="39">
        <f>[2]Emissions!H1880</f>
        <v>-7062.1057957216399</v>
      </c>
      <c r="I1566" s="39">
        <f>[2]Emissions!I1880</f>
        <v>-9578.9914516851968</v>
      </c>
      <c r="J1566" s="39">
        <f>[2]Emissions!J1880</f>
        <v>-12109.078941872251</v>
      </c>
      <c r="K1566" s="39">
        <f>[2]Emissions!K1880</f>
        <v>0</v>
      </c>
      <c r="L1566" s="39">
        <f>[2]Emissions!L1880</f>
        <v>-17607.556523003081</v>
      </c>
      <c r="M1566" s="39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0</v>
      </c>
      <c r="I1567" s="39">
        <f>[2]Emissions!I1754</f>
        <v>0</v>
      </c>
      <c r="J1567" s="39">
        <f>[2]Emissions!J1754</f>
        <v>0</v>
      </c>
      <c r="K1567" s="39">
        <f>[2]Emissions!K1754</f>
        <v>0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11023.11344052863</v>
      </c>
      <c r="I1568" s="39">
        <f>[2]Emissions!I1783</f>
        <v>0</v>
      </c>
      <c r="J1568" s="39">
        <f>[2]Emissions!J1783</f>
        <v>0</v>
      </c>
      <c r="K1568" s="39">
        <f>[2]Emissions!K1783</f>
        <v>58603.150054852267</v>
      </c>
      <c r="L1568" s="39">
        <f>[2]Emissions!L1783</f>
        <v>56267.542031315221</v>
      </c>
      <c r="M1568" s="39">
        <f>[2]Emissions!M1783</f>
        <v>56267.542031315199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3554.1194639949931</v>
      </c>
      <c r="G1569" s="39">
        <f>[2]Emissions!G1959</f>
        <v>0</v>
      </c>
      <c r="H1569" s="39">
        <f>[2]Emissions!H1959</f>
        <v>8617.8013653549315</v>
      </c>
      <c r="I1569" s="39">
        <f>[2]Emissions!I1959</f>
        <v>13346.66008779531</v>
      </c>
      <c r="J1569" s="39">
        <f>[2]Emissions!J1959</f>
        <v>17507.741804437352</v>
      </c>
      <c r="K1569" s="39">
        <f>[2]Emissions!K1959</f>
        <v>20521.020337925849</v>
      </c>
      <c r="L1569" s="39">
        <f>[2]Emissions!L1959</f>
        <v>20512.01935337776</v>
      </c>
      <c r="M1569" s="39">
        <f>[2]Emissions!M1959</f>
        <v>9754.4180018664865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7420.9066882512197</v>
      </c>
      <c r="H1570" s="39">
        <f>[2]Emissions!H1778</f>
        <v>3710.4533441256099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33017.95166499183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66113.273684416388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0.2274394856278367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0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40.772946296829012</v>
      </c>
      <c r="F1576" s="39">
        <f>[2]Emissions!F1744</f>
        <v>2492.835197040853</v>
      </c>
      <c r="G1576" s="39">
        <f>[2]Emissions!G1744</f>
        <v>3100.3588362799519</v>
      </c>
      <c r="H1576" s="39">
        <f>[2]Emissions!H1744</f>
        <v>3447.9033932504071</v>
      </c>
      <c r="I1576" s="39">
        <f>[2]Emissions!I1744</f>
        <v>3197.5822649664319</v>
      </c>
      <c r="J1576" s="39">
        <f>[2]Emissions!J1744</f>
        <v>3612.3432185883171</v>
      </c>
      <c r="K1576" s="39">
        <f>[2]Emissions!K1744</f>
        <v>3871.153288428708</v>
      </c>
      <c r="L1576" s="39">
        <f>[2]Emissions!L1744</f>
        <v>3717.2297771754261</v>
      </c>
      <c r="M1576" s="39">
        <f>[2]Emissions!M1744</f>
        <v>3570.243976715175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2165.6468879668141</v>
      </c>
      <c r="F1577" s="39">
        <f>[2]Emissions!F1748</f>
        <v>132406.44292378551</v>
      </c>
      <c r="G1577" s="39">
        <f>[2]Emissions!G1748</f>
        <v>164674.9395172424</v>
      </c>
      <c r="H1577" s="39">
        <f>[2]Emissions!H1748</f>
        <v>183134.69915181669</v>
      </c>
      <c r="I1577" s="39">
        <f>[2]Emissions!I1748</f>
        <v>169838.94248723911</v>
      </c>
      <c r="J1577" s="39">
        <f>[2]Emissions!J1748</f>
        <v>191868.88758667471</v>
      </c>
      <c r="K1577" s="39">
        <f>[2]Emissions!K1748</f>
        <v>205615.5326842331</v>
      </c>
      <c r="L1577" s="39">
        <f>[2]Emissions!L1748</f>
        <v>197439.91616871729</v>
      </c>
      <c r="M1577" s="39">
        <f>[2]Emissions!M1748</f>
        <v>189632.79477443109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82.742099528519006</v>
      </c>
      <c r="F1578" s="39">
        <f>[2]Emissions!F703</f>
        <v>66.193679622815083</v>
      </c>
      <c r="G1578" s="39">
        <f>[2]Emissions!G703</f>
        <v>49.64525971711133</v>
      </c>
      <c r="H1578" s="39">
        <f>[2]Emissions!H703</f>
        <v>33.096839811407541</v>
      </c>
      <c r="I1578" s="39">
        <f>[2]Emissions!I703</f>
        <v>16.548419905703732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1.241687582646362</v>
      </c>
      <c r="I1579" s="39">
        <f>[2]Emissions!I1034</f>
        <v>1.2471440369299971</v>
      </c>
      <c r="J1579" s="39">
        <f>[2]Emissions!J1034</f>
        <v>9.0707278072839177</v>
      </c>
      <c r="K1579" s="39">
        <f>[2]Emissions!K1034</f>
        <v>52.679878605785333</v>
      </c>
      <c r="L1579" s="39">
        <f>[2]Emissions!L1034</f>
        <v>328.66218870441782</v>
      </c>
      <c r="M1579" s="39">
        <f>[2]Emissions!M1034</f>
        <v>862.40113797615413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1683.9584502711141</v>
      </c>
      <c r="F1580" s="39">
        <f>[2]Emissions!F1583</f>
        <v>37193.881221093659</v>
      </c>
      <c r="G1580" s="39">
        <f>[2]Emissions!G1583</f>
        <v>38635.042554593638</v>
      </c>
      <c r="H1580" s="39">
        <f>[2]Emissions!H1583</f>
        <v>45948.263808110663</v>
      </c>
      <c r="I1580" s="39">
        <f>[2]Emissions!I1583</f>
        <v>45948.263808110722</v>
      </c>
      <c r="J1580" s="39">
        <f>[2]Emissions!J1583</f>
        <v>64186.351054904342</v>
      </c>
      <c r="K1580" s="39">
        <f>[2]Emissions!K1583</f>
        <v>64513.338126316237</v>
      </c>
      <c r="L1580" s="39">
        <f>[2]Emissions!L1583</f>
        <v>64606.652061820387</v>
      </c>
      <c r="M1580" s="39">
        <f>[2]Emissions!M1583</f>
        <v>64699.934393674339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63.324464433364291</v>
      </c>
      <c r="F1582" s="39">
        <f>[2]Emissions!F1072</f>
        <v>2505.777420577208</v>
      </c>
      <c r="G1582" s="39">
        <f>[2]Emissions!G1072</f>
        <v>4621.6852780296358</v>
      </c>
      <c r="H1582" s="39">
        <f>[2]Emissions!H1072</f>
        <v>7155.5440493344049</v>
      </c>
      <c r="I1582" s="39">
        <f>[2]Emissions!I1072</f>
        <v>9367.5681957715096</v>
      </c>
      <c r="J1582" s="39">
        <f>[2]Emissions!J1072</f>
        <v>9796.2665794662862</v>
      </c>
      <c r="K1582" s="39">
        <f>[2]Emissions!K1072</f>
        <v>10337.90311717863</v>
      </c>
      <c r="L1582" s="39">
        <f>[2]Emissions!L1072</f>
        <v>10957.018457333899</v>
      </c>
      <c r="M1582" s="39">
        <f>[2]Emissions!M1072</f>
        <v>10472.190376021899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0</v>
      </c>
      <c r="H1583" s="39">
        <f>[2]Emissions!H1424</f>
        <v>93.887148617072199</v>
      </c>
      <c r="I1583" s="39">
        <f>[2]Emissions!I1424</f>
        <v>374.82193321573999</v>
      </c>
      <c r="J1583" s="39">
        <f>[2]Emissions!J1424</f>
        <v>486.57857216483569</v>
      </c>
      <c r="K1583" s="39">
        <f>[2]Emissions!K1424</f>
        <v>461.30296224301333</v>
      </c>
      <c r="L1583" s="39">
        <f>[2]Emissions!L1424</f>
        <v>444.74141401337249</v>
      </c>
      <c r="M1583" s="39">
        <f>[2]Emissions!M1424</f>
        <v>432.8729449426603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5.7621462500000007</v>
      </c>
      <c r="J1584" s="39">
        <f>[2]Emissions!J779</f>
        <v>2.8810731249999999</v>
      </c>
      <c r="K1584" s="39">
        <f>[2]Emissions!K779</f>
        <v>0</v>
      </c>
      <c r="L1584" s="39">
        <f>[2]Emissions!L779</f>
        <v>0</v>
      </c>
      <c r="M1584" s="39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175.28134715998061</v>
      </c>
      <c r="F1585" s="39">
        <f>[2]Emissions!F1319</f>
        <v>0</v>
      </c>
      <c r="G1585" s="39">
        <f>[2]Emissions!G1319</f>
        <v>1468.7847147406931</v>
      </c>
      <c r="H1585" s="39">
        <f>[2]Emissions!H1319</f>
        <v>1755.3486075310991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2090.569590661501</v>
      </c>
      <c r="F1587" s="39">
        <f>[2]Emissions!F1327</f>
        <v>939.49316364162678</v>
      </c>
      <c r="G1587" s="39">
        <f>[2]Emissions!G1327</f>
        <v>0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1.9687785138331419E-3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1.123792776623188E-2</v>
      </c>
      <c r="H1595" s="39">
        <f>[2]Emissions!H818</f>
        <v>1.123792776623189E-2</v>
      </c>
      <c r="I1595" s="39">
        <f>[2]Emissions!I818</f>
        <v>1.123792776623189E-2</v>
      </c>
      <c r="J1595" s="39">
        <f>[2]Emissions!J818</f>
        <v>1.123792776623188E-2</v>
      </c>
      <c r="K1595" s="39">
        <f>[2]Emissions!K818</f>
        <v>1.6866929513955011E-3</v>
      </c>
      <c r="L1595" s="39">
        <f>[2]Emissions!L818</f>
        <v>1.123792776623189E-2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1.5079808454172871E-3</v>
      </c>
      <c r="F1596" s="39">
        <f>[2]Emissions!F1080</f>
        <v>1.329784262295084E-3</v>
      </c>
      <c r="G1596" s="39">
        <f>[2]Emissions!G1080</f>
        <v>1.167512369597612E-4</v>
      </c>
      <c r="H1596" s="39">
        <f>[2]Emissions!H1080</f>
        <v>3.997756860611989E-4</v>
      </c>
      <c r="I1596" s="39">
        <f>[2]Emissions!I1080</f>
        <v>3.2011784813709433E-4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13244.55792990569</v>
      </c>
      <c r="G1597" s="39">
        <f>[2]Emissions!G1238</f>
        <v>9933.4184474292633</v>
      </c>
      <c r="H1597" s="39">
        <f>[2]Emissions!H1238</f>
        <v>6622.278964952844</v>
      </c>
      <c r="I1597" s="39">
        <f>[2]Emissions!I1238</f>
        <v>3311.1394824764202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552.23741991076326</v>
      </c>
      <c r="F1598" s="39">
        <f>[2]Emissions!F826</f>
        <v>430.35569300880002</v>
      </c>
      <c r="G1598" s="39">
        <f>[2]Emissions!G826</f>
        <v>389.59768806660009</v>
      </c>
      <c r="H1598" s="39">
        <f>[2]Emissions!H826</f>
        <v>259.73179204439998</v>
      </c>
      <c r="I1598" s="39">
        <f>[2]Emissions!I826</f>
        <v>129.86589602219999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0</v>
      </c>
      <c r="F1599" s="39">
        <f>[2]Emissions!F1246</f>
        <v>271.26780092329142</v>
      </c>
      <c r="G1599" s="39">
        <f>[2]Emissions!G1246</f>
        <v>357.09938005400068</v>
      </c>
      <c r="H1599" s="39">
        <f>[2]Emissions!H1246</f>
        <v>657.77217507781313</v>
      </c>
      <c r="I1599" s="39">
        <f>[2]Emissions!I1246</f>
        <v>834.96896828621686</v>
      </c>
      <c r="J1599" s="39">
        <f>[2]Emissions!J1246</f>
        <v>1013.985498107386</v>
      </c>
      <c r="K1599" s="39">
        <f>[2]Emissions!K1246</f>
        <v>1167.243853909981</v>
      </c>
      <c r="L1599" s="39">
        <f>[2]Emissions!L1246</f>
        <v>1177.50209833552</v>
      </c>
      <c r="M1599" s="39">
        <f>[2]Emissions!M1246</f>
        <v>1181.641076710375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28005.39699999999</v>
      </c>
      <c r="H1600" s="39">
        <f>[2]Emissions!H665</f>
        <v>39583.599999999999</v>
      </c>
      <c r="I1600" s="39">
        <f>[2]Emissions!I665</f>
        <v>51161.803</v>
      </c>
      <c r="J1600" s="39">
        <f>[2]Emissions!J665</f>
        <v>47460.422432782972</v>
      </c>
      <c r="K1600" s="39">
        <f>[2]Emissions!K665</f>
        <v>0</v>
      </c>
      <c r="L1600" s="39">
        <f>[2]Emissions!L665</f>
        <v>0</v>
      </c>
      <c r="M1600" s="39">
        <f>[2]Emissions!M665</f>
        <v>242.36169398444571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1067.5265425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533.76327124999989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19.401363168724281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1.687031123521622</v>
      </c>
      <c r="F1605" s="39">
        <f>[2]Emissions!F1200</f>
        <v>1.9695079130817299</v>
      </c>
      <c r="G1605" s="39">
        <f>[2]Emissions!G1200</f>
        <v>2.5657646356663899</v>
      </c>
      <c r="H1605" s="39">
        <f>[2]Emissions!H1200</f>
        <v>4.7246123721463089</v>
      </c>
      <c r="I1605" s="39">
        <f>[2]Emissions!I1200</f>
        <v>5.3009435119106714</v>
      </c>
      <c r="J1605" s="39">
        <f>[2]Emissions!J1200</f>
        <v>5.8862092980790006</v>
      </c>
      <c r="K1605" s="39">
        <f>[2]Emissions!K1200</f>
        <v>5.7806518606404023</v>
      </c>
      <c r="L1605" s="39">
        <f>[2]Emissions!L1200</f>
        <v>5.8315234245869432</v>
      </c>
      <c r="M1605" s="39">
        <f>[2]Emissions!M1200</f>
        <v>5.8311068800782024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0.54425364017706579</v>
      </c>
      <c r="F1606" s="39">
        <f>[2]Emissions!F1193</f>
        <v>0.43540291214165261</v>
      </c>
      <c r="G1606" s="39">
        <f>[2]Emissions!G1193</f>
        <v>0.32655218410623948</v>
      </c>
      <c r="H1606" s="39">
        <f>[2]Emissions!H1193</f>
        <v>0.20971038080944349</v>
      </c>
      <c r="I1606" s="39">
        <f>[2]Emissions!I1193</f>
        <v>0.1048551904047217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9.5979335419781639E-2</v>
      </c>
      <c r="F1607" s="39">
        <f>[2]Emissions!F884</f>
        <v>0.1660716301970061</v>
      </c>
      <c r="G1607" s="39">
        <f>[2]Emissions!G884</f>
        <v>0.1633877665159468</v>
      </c>
      <c r="H1607" s="39">
        <f>[2]Emissions!H884</f>
        <v>0.1000113863643354</v>
      </c>
      <c r="I1607" s="39">
        <f>[2]Emissions!I884</f>
        <v>8.2120967675451989E-2</v>
      </c>
      <c r="J1607" s="39">
        <f>[2]Emissions!J884</f>
        <v>0.13519034777917549</v>
      </c>
      <c r="K1607" s="39">
        <f>[2]Emissions!K884</f>
        <v>0.13561947715665859</v>
      </c>
      <c r="L1607" s="39">
        <f>[2]Emissions!L884</f>
        <v>0.12540685721345951</v>
      </c>
      <c r="M1607" s="39">
        <f>[2]Emissions!M884</f>
        <v>0.1273133734590341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3.6646556603163093E-2</v>
      </c>
      <c r="J1608" s="39">
        <f>[2]Emissions!J863</f>
        <v>0.22989977618893501</v>
      </c>
      <c r="K1608" s="39">
        <f>[2]Emissions!K863</f>
        <v>1.429078851675889</v>
      </c>
      <c r="L1608" s="39">
        <f>[2]Emissions!L863</f>
        <v>1.4291724761325411</v>
      </c>
      <c r="M1608" s="39">
        <f>[2]Emissions!M863</f>
        <v>52.38929295282307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118.2750495561508</v>
      </c>
      <c r="H1609" s="39">
        <f>[2]Emissions!H1377</f>
        <v>126.5678353658537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38816.735963533363</v>
      </c>
      <c r="F1610" s="39">
        <f>[2]Emissions!F1222</f>
        <v>38816.735963533371</v>
      </c>
      <c r="G1610" s="39">
        <f>[2]Emissions!G1222</f>
        <v>31669.053923216179</v>
      </c>
      <c r="H1610" s="39">
        <f>[2]Emissions!H1222</f>
        <v>8596.3868813800273</v>
      </c>
      <c r="I1610" s="39">
        <f>[2]Emissions!I1222</f>
        <v>4298.1934406900164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47.800510538181257</v>
      </c>
      <c r="J1613" s="39">
        <f>[2]Emissions!J1133</f>
        <v>47.800510538181257</v>
      </c>
      <c r="K1613" s="39">
        <f>[2]Emissions!K1133</f>
        <v>140.02671656987189</v>
      </c>
      <c r="L1613" s="39">
        <f>[2]Emissions!L1133</f>
        <v>139.78914428664859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1.115221607595556E-5</v>
      </c>
      <c r="J1615" s="39">
        <f>[2]Emissions!J1087</f>
        <v>1.433856352622939E-5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6309.8878399975902</v>
      </c>
      <c r="F1616" s="39">
        <f>[2]Emissions!F657</f>
        <v>5633.1133721373026</v>
      </c>
      <c r="G1616" s="39">
        <f>[2]Emissions!G657</f>
        <v>0</v>
      </c>
      <c r="H1616" s="39">
        <f>[2]Emissions!H657</f>
        <v>5808.2412216935327</v>
      </c>
      <c r="I1616" s="39">
        <f>[2]Emissions!I657</f>
        <v>10401.5178408679</v>
      </c>
      <c r="J1616" s="39">
        <f>[2]Emissions!J657</f>
        <v>3975.3864248524501</v>
      </c>
      <c r="K1616" s="39">
        <f>[2]Emissions!K657</f>
        <v>3572.942556938619</v>
      </c>
      <c r="L1616" s="39">
        <f>[2]Emissions!L657</f>
        <v>5328.1156513310416</v>
      </c>
      <c r="M1616" s="39">
        <f>[2]Emissions!M657</f>
        <v>6181.3836800425761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11.39085724516638</v>
      </c>
      <c r="F1617" s="39">
        <f>[2]Emissions!F1110</f>
        <v>65.188463659197069</v>
      </c>
      <c r="G1617" s="39">
        <f>[2]Emissions!G1110</f>
        <v>104.71962459370791</v>
      </c>
      <c r="H1617" s="39">
        <f>[2]Emissions!H1110</f>
        <v>160.25124773587001</v>
      </c>
      <c r="I1617" s="39">
        <f>[2]Emissions!I1110</f>
        <v>177.3493224963949</v>
      </c>
      <c r="J1617" s="39">
        <f>[2]Emissions!J1110</f>
        <v>216.08611008932101</v>
      </c>
      <c r="K1617" s="39">
        <f>[2]Emissions!K1110</f>
        <v>248.34256306128239</v>
      </c>
      <c r="L1617" s="39">
        <f>[2]Emissions!L1110</f>
        <v>251.28145289293511</v>
      </c>
      <c r="M1617" s="39">
        <f>[2]Emissions!M1110</f>
        <v>262.32475938620178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6.5230649999999981</v>
      </c>
      <c r="F1618" s="39">
        <f>[2]Emissions!F1095</f>
        <v>5.2184520000000001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0.59549665153892184</v>
      </c>
      <c r="F1619" s="39">
        <f>[2]Emissions!F1293</f>
        <v>0.89158384554686987</v>
      </c>
      <c r="G1619" s="39">
        <f>[2]Emissions!G1293</f>
        <v>1.0656676964503089</v>
      </c>
      <c r="H1619" s="39">
        <f>[2]Emissions!H1293</f>
        <v>1.0656676964503089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150.799037748758</v>
      </c>
      <c r="H1621" s="39">
        <f>[2]Emissions!H672</f>
        <v>1307.4987113945469</v>
      </c>
      <c r="I1621" s="39">
        <f>[2]Emissions!I672</f>
        <v>2011.8651621418551</v>
      </c>
      <c r="J1621" s="39">
        <f>[2]Emissions!J672</f>
        <v>2661.0218563970539</v>
      </c>
      <c r="K1621" s="39">
        <f>[2]Emissions!K672</f>
        <v>2330.4050909783291</v>
      </c>
      <c r="L1621" s="39">
        <f>[2]Emissions!L672</f>
        <v>2517.4183057286941</v>
      </c>
      <c r="M1621" s="39">
        <f>[2]Emissions!M672</f>
        <v>2596.772232487001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0.25916102448565709</v>
      </c>
      <c r="F1622" s="39">
        <f>[2]Emissions!F1362</f>
        <v>0.25916102448565709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3140.6048583941711</v>
      </c>
      <c r="F1623" s="39">
        <f>[2]Emissions!F1334</f>
        <v>4255.9660093946559</v>
      </c>
      <c r="G1623" s="39">
        <f>[2]Emissions!G1334</f>
        <v>4865.5624077334969</v>
      </c>
      <c r="H1623" s="39">
        <f>[2]Emissions!H1334</f>
        <v>5963.6592281165822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3624.1589519550698</v>
      </c>
      <c r="F1625" s="39">
        <f>[2]Emissions!F1125</f>
        <v>2899.327161564056</v>
      </c>
      <c r="G1625" s="39">
        <f>[2]Emissions!G1125</f>
        <v>2174.495371173045</v>
      </c>
      <c r="H1625" s="39">
        <f>[2]Emissions!H1125</f>
        <v>2071.9320701244219</v>
      </c>
      <c r="I1625" s="39">
        <f>[2]Emissions!I1125</f>
        <v>1156.6867196234091</v>
      </c>
      <c r="J1625" s="39">
        <f>[2]Emissions!J1125</f>
        <v>1147.6503347857731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</v>
      </c>
      <c r="L1627" s="39">
        <f>[2]Emissions!L1048</f>
        <v>0</v>
      </c>
      <c r="M1627" s="39">
        <f>[2]Emissions!M1048</f>
        <v>0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240.15268288192809</v>
      </c>
      <c r="F1629" s="39">
        <f>[2]Emissions!F1383</f>
        <v>4335.57077317119</v>
      </c>
      <c r="G1629" s="39">
        <f>[2]Emissions!G1383</f>
        <v>4335.57077317119</v>
      </c>
      <c r="H1629" s="39">
        <f>[2]Emissions!H1383</f>
        <v>4668.6913961549417</v>
      </c>
      <c r="I1629" s="39">
        <f>[2]Emissions!I1383</f>
        <v>0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3407.628633160145</v>
      </c>
      <c r="F1630" s="39">
        <f>[2]Emissions!F942</f>
        <v>3407.628633160145</v>
      </c>
      <c r="G1630" s="39">
        <f>[2]Emissions!G942</f>
        <v>1879.045034077224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16.031254937934751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80.290304676928841</v>
      </c>
      <c r="G1633" s="39">
        <f>[2]Emissions!G869</f>
        <v>77.198743084676281</v>
      </c>
      <c r="H1633" s="39">
        <f>[2]Emissions!H869</f>
        <v>1317.442639305777</v>
      </c>
      <c r="I1633" s="39">
        <f>[2]Emissions!I869</f>
        <v>2131.4510293964258</v>
      </c>
      <c r="J1633" s="39">
        <f>[2]Emissions!J869</f>
        <v>2131.4510293964231</v>
      </c>
      <c r="K1633" s="39">
        <f>[2]Emissions!K869</f>
        <v>2131.4510293964231</v>
      </c>
      <c r="L1633" s="39">
        <f>[2]Emissions!L869</f>
        <v>2054.382738157371</v>
      </c>
      <c r="M1633" s="39">
        <f>[2]Emissions!M869</f>
        <v>1434.0618413144621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0.31519753086419738</v>
      </c>
      <c r="F1634" s="39">
        <f>[2]Emissions!F1428</f>
        <v>0.26266460905349792</v>
      </c>
      <c r="G1634" s="39">
        <f>[2]Emissions!G1428</f>
        <v>0.21013168724279829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5.2532921810699601E-2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0</v>
      </c>
      <c r="J1636" s="39">
        <f>[2]Emissions!J1207</f>
        <v>0</v>
      </c>
      <c r="K1636" s="39">
        <f>[2]Emissions!K1207</f>
        <v>0</v>
      </c>
      <c r="L1636" s="39">
        <f>[2]Emissions!L1207</f>
        <v>0</v>
      </c>
      <c r="M1636" s="39">
        <f>[2]Emissions!M1207</f>
        <v>0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8785.2041454251266</v>
      </c>
      <c r="I1637" s="39">
        <f>[2]Emissions!I891</f>
        <v>14835.47498030858</v>
      </c>
      <c r="J1637" s="39">
        <f>[2]Emissions!J891</f>
        <v>15016.394961012789</v>
      </c>
      <c r="K1637" s="39">
        <f>[2]Emissions!K891</f>
        <v>15346.805057349749</v>
      </c>
      <c r="L1637" s="39">
        <f>[2]Emissions!L891</f>
        <v>16230.68704494186</v>
      </c>
      <c r="M1637" s="39">
        <f>[2]Emissions!M891</f>
        <v>16218.2602447028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0.26459880960714088</v>
      </c>
      <c r="F1638" s="39">
        <f>[2]Emissions!F877</f>
        <v>0.24989635546250999</v>
      </c>
      <c r="G1638" s="39">
        <f>[2]Emissions!G877</f>
        <v>0.15994012423712359</v>
      </c>
      <c r="H1638" s="39">
        <f>[2]Emissions!H877</f>
        <v>0.15107370580240459</v>
      </c>
      <c r="I1638" s="39">
        <f>[2]Emissions!I877</f>
        <v>7.5593505540878139E-2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4.1042406040975106</v>
      </c>
      <c r="F1639" s="39">
        <f>[2]Emissions!F1022</f>
        <v>3.523899780001047</v>
      </c>
      <c r="G1639" s="39">
        <f>[2]Emissions!G1022</f>
        <v>2.819119824000837</v>
      </c>
      <c r="H1639" s="39">
        <f>[2]Emissions!H1022</f>
        <v>1.9308653692342479</v>
      </c>
      <c r="I1639" s="39">
        <f>[2]Emissions!I1022</f>
        <v>1.462231786038398</v>
      </c>
      <c r="J1639" s="39">
        <f>[2]Emissions!J1022</f>
        <v>0.67340583972541324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1567.2673961089531</v>
      </c>
      <c r="G1640" s="39">
        <f>[2]Emissions!G1278</f>
        <v>1290.3831093599999</v>
      </c>
      <c r="H1640" s="39">
        <f>[2]Emissions!H1278</f>
        <v>860.25540624000007</v>
      </c>
      <c r="I1640" s="39">
        <f>[2]Emissions!I1278</f>
        <v>430.12770312000009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25.249565425205478</v>
      </c>
      <c r="F1641" s="39">
        <f>[2]Emissions!F1607</f>
        <v>19.898039945205479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21.681881771872149</v>
      </c>
      <c r="J1641" s="39">
        <f>[2]Emissions!J1607</f>
        <v>0</v>
      </c>
      <c r="K1641" s="39">
        <f>[2]Emissions!K1607</f>
        <v>0</v>
      </c>
      <c r="L1641" s="39">
        <f>[2]Emissions!L1607</f>
        <v>952.69151084931536</v>
      </c>
      <c r="M1641" s="39">
        <f>[2]Emissions!M1607</f>
        <v>3118.0395104931522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-3385.5982841459859</v>
      </c>
      <c r="J1642" s="39">
        <f>[2]Emissions!J1593</f>
        <v>0</v>
      </c>
      <c r="K1642" s="39">
        <f>[2]Emissions!K1593</f>
        <v>0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0</v>
      </c>
      <c r="L1644" s="39">
        <f>[2]Emissions!L1139</f>
        <v>0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71.900078084132517</v>
      </c>
      <c r="F1645" s="39">
        <f>[2]Emissions!F1153</f>
        <v>59.916731736777088</v>
      </c>
      <c r="G1645" s="39">
        <f>[2]Emissions!G1153</f>
        <v>47.933385389421673</v>
      </c>
      <c r="H1645" s="39">
        <f>[2]Emissions!H1153</f>
        <v>35.950039042066237</v>
      </c>
      <c r="I1645" s="39">
        <f>[2]Emissions!I1153</f>
        <v>23.96669269471084</v>
      </c>
      <c r="J1645" s="39">
        <f>[2]Emissions!J1153</f>
        <v>11.98334634735542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0.88964567925947746</v>
      </c>
      <c r="F1646" s="39">
        <f>[2]Emissions!F1016</f>
        <v>1.048416749648216</v>
      </c>
      <c r="G1646" s="39">
        <f>[2]Emissions!G1016</f>
        <v>0.55986512740188255</v>
      </c>
      <c r="H1646" s="39">
        <f>[2]Emissions!H1016</f>
        <v>1.723720816387631</v>
      </c>
      <c r="I1646" s="39">
        <f>[2]Emissions!I1016</f>
        <v>1.90219314498228</v>
      </c>
      <c r="J1646" s="39">
        <f>[2]Emissions!J1016</f>
        <v>3.5164385966317671</v>
      </c>
      <c r="K1646" s="39">
        <f>[2]Emissions!K1016</f>
        <v>4.9927728998454839</v>
      </c>
      <c r="L1646" s="39">
        <f>[2]Emissions!L1016</f>
        <v>3.1793307786872269</v>
      </c>
      <c r="M1646" s="39">
        <f>[2]Emissions!M1016</f>
        <v>2.1006040627025171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1.229658352941176</v>
      </c>
      <c r="G1649" s="39">
        <f>[2]Emissions!G1517</f>
        <v>0.92224376470588243</v>
      </c>
      <c r="H1649" s="39">
        <f>[2]Emissions!H1517</f>
        <v>0.61482917647058843</v>
      </c>
      <c r="I1649" s="39">
        <f>[2]Emissions!I1517</f>
        <v>0.30741458823529427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5029.1538506160696</v>
      </c>
      <c r="G1650" s="39">
        <f>[2]Emissions!G1252</f>
        <v>4023.3230804928548</v>
      </c>
      <c r="H1650" s="39">
        <f>[2]Emissions!H1252</f>
        <v>3017.4923103696419</v>
      </c>
      <c r="I1650" s="39">
        <f>[2]Emissions!I1252</f>
        <v>2011.6615402464281</v>
      </c>
      <c r="J1650" s="39">
        <f>[2]Emissions!J1252</f>
        <v>1005.8307701232141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185.0127951698004</v>
      </c>
      <c r="F1651" s="39">
        <f>[2]Emissions!F1147</f>
        <v>1230.8558690799639</v>
      </c>
      <c r="G1651" s="39">
        <f>[2]Emissions!G1147</f>
        <v>1909.7476185648479</v>
      </c>
      <c r="H1651" s="39">
        <f>[2]Emissions!H1147</f>
        <v>3329.5842113457861</v>
      </c>
      <c r="I1651" s="39">
        <f>[2]Emissions!I1147</f>
        <v>4790.2313575958688</v>
      </c>
      <c r="J1651" s="39">
        <f>[2]Emissions!J1147</f>
        <v>5607.2169061292589</v>
      </c>
      <c r="K1651" s="39">
        <f>[2]Emissions!K1147</f>
        <v>7766.1288280808694</v>
      </c>
      <c r="L1651" s="39">
        <f>[2]Emissions!L1147</f>
        <v>7766.1288280808712</v>
      </c>
      <c r="M1651" s="39">
        <f>[2]Emissions!M1147</f>
        <v>7058.194495955986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3638.7935083800212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239.20268406862729</v>
      </c>
      <c r="F1654" s="39">
        <f>[2]Emissions!F679</f>
        <v>191.362147254902</v>
      </c>
      <c r="G1654" s="39">
        <f>[2]Emissions!G679</f>
        <v>143.52161044117639</v>
      </c>
      <c r="H1654" s="39">
        <f>[2]Emissions!H679</f>
        <v>95.681073627450999</v>
      </c>
      <c r="I1654" s="39">
        <f>[2]Emissions!I679</f>
        <v>47.840536813725492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389.41866944444439</v>
      </c>
      <c r="F1656" s="39">
        <f>[2]Emissions!F1455</f>
        <v>324.51555787037029</v>
      </c>
      <c r="G1656" s="39">
        <f>[2]Emissions!G1455</f>
        <v>259.6124462962963</v>
      </c>
      <c r="H1656" s="39">
        <f>[2]Emissions!H1455</f>
        <v>369.94773597222212</v>
      </c>
      <c r="I1656" s="39">
        <f>[2]Emissions!I1455</f>
        <v>129.80622314814809</v>
      </c>
      <c r="J1656" s="39">
        <f>[2]Emissions!J1455</f>
        <v>64.903111574074074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1551.936527990561</v>
      </c>
      <c r="F1657" s="39">
        <f>[2]Emissions!F1448</f>
        <v>0</v>
      </c>
      <c r="G1657" s="39">
        <f>[2]Emissions!G1448</f>
        <v>3187.9010923074029</v>
      </c>
      <c r="H1657" s="39">
        <f>[2]Emissions!H1448</f>
        <v>3797.2096409440078</v>
      </c>
      <c r="I1657" s="39">
        <f>[2]Emissions!I1448</f>
        <v>1636.2024323663629</v>
      </c>
      <c r="J1657" s="39">
        <f>[2]Emissions!J1448</f>
        <v>1010.707796216984</v>
      </c>
      <c r="K1657" s="39">
        <f>[2]Emissions!K1448</f>
        <v>1636.2024323663629</v>
      </c>
      <c r="L1657" s="39">
        <f>[2]Emissions!L1448</f>
        <v>599.44461629948489</v>
      </c>
      <c r="M1657" s="39">
        <f>[2]Emissions!M1448</f>
        <v>382.67931152750339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</v>
      </c>
      <c r="F1658" s="39">
        <f>[2]Emissions!F1185</f>
        <v>0.86100883993063215</v>
      </c>
      <c r="G1658" s="39">
        <f>[2]Emissions!G1185</f>
        <v>0.79590374647357498</v>
      </c>
      <c r="H1658" s="39">
        <f>[2]Emissions!H1185</f>
        <v>0.59692780985518146</v>
      </c>
      <c r="I1658" s="39">
        <f>[2]Emissions!I1185</f>
        <v>0.39795187323678749</v>
      </c>
      <c r="J1658" s="39">
        <f>[2]Emissions!J1185</f>
        <v>0.19897593661839399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5.4742952345187548E-3</v>
      </c>
      <c r="F1660" s="39">
        <f>[2]Emissions!F1172</f>
        <v>6.4989546233123856E-3</v>
      </c>
      <c r="G1660" s="39">
        <f>[2]Emissions!G1172</f>
        <v>9.1073881715705851E-4</v>
      </c>
      <c r="H1660" s="39">
        <f>[2]Emissions!H1172</f>
        <v>8.666542126559729E-3</v>
      </c>
      <c r="I1660" s="39">
        <f>[2]Emissions!I1172</f>
        <v>9.5412664991369987E-3</v>
      </c>
      <c r="J1660" s="39">
        <f>[2]Emissions!J1172</f>
        <v>1.053012289544953E-2</v>
      </c>
      <c r="K1660" s="39">
        <f>[2]Emissions!K1172</f>
        <v>9.9509695846239123E-3</v>
      </c>
      <c r="L1660" s="39">
        <f>[2]Emissions!L1172</f>
        <v>9.8594697852678308E-3</v>
      </c>
      <c r="M1660" s="39">
        <f>[2]Emissions!M1172</f>
        <v>9.7913973650103972E-3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3980.0761200000011</v>
      </c>
      <c r="F1661" s="39">
        <f>[2]Emissions!F1613</f>
        <v>3980.0761200000002</v>
      </c>
      <c r="G1661" s="39">
        <f>[2]Emissions!G1613</f>
        <v>2013.3462564007959</v>
      </c>
      <c r="H1661" s="39">
        <f>[2]Emissions!H1613</f>
        <v>0</v>
      </c>
      <c r="I1661" s="39">
        <f>[2]Emissions!I1613</f>
        <v>0</v>
      </c>
      <c r="J1661" s="39">
        <f>[2]Emissions!J1613</f>
        <v>0</v>
      </c>
      <c r="K1661" s="39">
        <f>[2]Emissions!K1613</f>
        <v>0</v>
      </c>
      <c r="L1661" s="39">
        <f>[2]Emissions!L1613</f>
        <v>0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11.772493922944779</v>
      </c>
      <c r="G1662" s="39">
        <f>[2]Emissions!G1543</f>
        <v>8.8293704422085888</v>
      </c>
      <c r="H1662" s="39">
        <f>[2]Emissions!H1543</f>
        <v>5.8862469614723922</v>
      </c>
      <c r="I1662" s="39">
        <f>[2]Emissions!I1543</f>
        <v>2.9431234807361961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12.05086041419186</v>
      </c>
      <c r="F1663" s="39">
        <f>[2]Emissions!F1414</f>
        <v>79.677875093013867</v>
      </c>
      <c r="G1663" s="39">
        <f>[2]Emissions!G1414</f>
        <v>79.677875093013867</v>
      </c>
      <c r="H1663" s="39">
        <f>[2]Emissions!H1414</f>
        <v>99.468518475009063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5.1146400000000014</v>
      </c>
      <c r="F1665" s="39">
        <f>[2]Emissions!F1523</f>
        <v>4.0917119999999993</v>
      </c>
      <c r="G1665" s="39">
        <f>[2]Emissions!G1523</f>
        <v>3.0687840000000008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10169.527109575551</v>
      </c>
      <c r="G1666" s="39">
        <f>[2]Emissions!G1408</f>
        <v>7273.698516867471</v>
      </c>
      <c r="H1666" s="39">
        <f>[2]Emissions!H1408</f>
        <v>10169.527109575551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140.88314764285721</v>
      </c>
      <c r="H1667" s="39">
        <f>[2]Emissions!H1724</f>
        <v>70.441573821428577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4.7199180151320883</v>
      </c>
      <c r="F1668" s="39">
        <f>[2]Emissions!F1510</f>
        <v>2.2899244760471462</v>
      </c>
      <c r="G1668" s="39">
        <f>[2]Emissions!G1510</f>
        <v>1.629439854352942</v>
      </c>
      <c r="H1668" s="39">
        <f>[2]Emissions!H1510</f>
        <v>1.0862932362352939</v>
      </c>
      <c r="I1668" s="39">
        <f>[2]Emissions!I1510</f>
        <v>0.5431466181176472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1.8610996421568628E-2</v>
      </c>
      <c r="F1669" s="39">
        <f>[2]Emissions!F685</f>
        <v>1.4888797137254901E-2</v>
      </c>
      <c r="G1669" s="39">
        <f>[2]Emissions!G685</f>
        <v>1.116659785294118E-2</v>
      </c>
      <c r="H1669" s="39">
        <f>[2]Emissions!H685</f>
        <v>7.4443985686274521E-3</v>
      </c>
      <c r="I1669" s="39">
        <f>[2]Emissions!I685</f>
        <v>3.722199284313726E-3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5226.2323853456792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2613.1161926728391</v>
      </c>
      <c r="I1670" s="39">
        <f>[2]Emissions!I1461</f>
        <v>1742.0774617818929</v>
      </c>
      <c r="J1670" s="39">
        <f>[2]Emissions!J1461</f>
        <v>871.03873089094679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0</v>
      </c>
      <c r="F1671" s="39">
        <f>[2]Emissions!F1347</f>
        <v>0</v>
      </c>
      <c r="G1671" s="39">
        <f>[2]Emissions!G1347</f>
        <v>167.78213281736049</v>
      </c>
      <c r="H1671" s="39">
        <f>[2]Emissions!H1347</f>
        <v>522.21672794269352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0</v>
      </c>
      <c r="M1674" s="39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1710.255244904007</v>
      </c>
      <c r="F1675" s="39">
        <f>[2]Emissions!F691</f>
        <v>1654.3572920943609</v>
      </c>
      <c r="G1675" s="39">
        <f>[2]Emissions!G691</f>
        <v>6240.0997068513379</v>
      </c>
      <c r="H1675" s="39">
        <f>[2]Emissions!H691</f>
        <v>6545.0959219825609</v>
      </c>
      <c r="I1675" s="39">
        <f>[2]Emissions!I691</f>
        <v>7603.8639537100298</v>
      </c>
      <c r="J1675" s="39">
        <f>[2]Emissions!J691</f>
        <v>8666.3317928200977</v>
      </c>
      <c r="K1675" s="39">
        <f>[2]Emissions!K691</f>
        <v>8893.6057420073903</v>
      </c>
      <c r="L1675" s="39">
        <f>[2]Emissions!L691</f>
        <v>8585.8035027864971</v>
      </c>
      <c r="M1675" s="39">
        <f>[2]Emissions!M691</f>
        <v>8833.5912125613395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63013.974804887403</v>
      </c>
      <c r="F1678" s="39">
        <f>[2]Emissions!F1625</f>
        <v>36440.310913822534</v>
      </c>
      <c r="G1678" s="39">
        <f>[2]Emissions!G1625</f>
        <v>28331.34128335576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0</v>
      </c>
      <c r="F1679" s="39">
        <f>[2]Emissions!F1555</f>
        <v>0</v>
      </c>
      <c r="G1679" s="39">
        <f>[2]Emissions!G1555</f>
        <v>0</v>
      </c>
      <c r="H1679" s="39">
        <f>[2]Emissions!H1555</f>
        <v>0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0.1734120409383634</v>
      </c>
      <c r="F1681" s="39">
        <f>[2]Emissions!F984</f>
        <v>9.7219963821694844E-2</v>
      </c>
      <c r="G1681" s="39">
        <f>[2]Emissions!G984</f>
        <v>1.7854043837461791E-2</v>
      </c>
      <c r="H1681" s="39">
        <f>[2]Emissions!H984</f>
        <v>3.3141627758647721E-2</v>
      </c>
      <c r="I1681" s="39">
        <f>[2]Emissions!I984</f>
        <v>4.6024804298667912E-2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562.21243554508112</v>
      </c>
      <c r="F1682" s="39">
        <f>[2]Emissions!F775</f>
        <v>587.28834936861801</v>
      </c>
      <c r="G1682" s="39">
        <f>[2]Emissions!G775</f>
        <v>3088.8338554025008</v>
      </c>
      <c r="H1682" s="39">
        <f>[2]Emissions!H775</f>
        <v>3397.660769839742</v>
      </c>
      <c r="I1682" s="39">
        <f>[2]Emissions!I775</f>
        <v>4080.7560669355062</v>
      </c>
      <c r="J1682" s="39">
        <f>[2]Emissions!J775</f>
        <v>4554.2766735336563</v>
      </c>
      <c r="K1682" s="39">
        <f>[2]Emissions!K775</f>
        <v>4030.7128126160242</v>
      </c>
      <c r="L1682" s="39">
        <f>[2]Emissions!L775</f>
        <v>4558.7643684059176</v>
      </c>
      <c r="M1682" s="39">
        <f>[2]Emissions!M775</f>
        <v>3937.54821335613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2951.5402075759998</v>
      </c>
      <c r="J1685" s="39">
        <f>[2]Emissions!J1619</f>
        <v>2951.5402075759989</v>
      </c>
      <c r="K1685" s="39">
        <f>[2]Emissions!K1619</f>
        <v>2951.809590645425</v>
      </c>
      <c r="L1685" s="39">
        <f>[2]Emissions!L1619</f>
        <v>2952.721805399307</v>
      </c>
      <c r="M1685" s="39">
        <f>[2]Emissions!M1619</f>
        <v>2952.587113864593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</v>
      </c>
      <c r="J1687" s="39">
        <f>[2]Emissions!J1028</f>
        <v>0</v>
      </c>
      <c r="K1687" s="39">
        <f>[2]Emissions!K1028</f>
        <v>0</v>
      </c>
      <c r="L1687" s="39">
        <f>[2]Emissions!L1028</f>
        <v>0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435.3116622902175</v>
      </c>
      <c r="F1689" s="39">
        <f>[2]Emissions!F1420</f>
        <v>369.70282264989709</v>
      </c>
      <c r="G1689" s="39">
        <f>[2]Emissions!G1420</f>
        <v>356.71187453147098</v>
      </c>
      <c r="H1689" s="39">
        <f>[2]Emissions!H1420</f>
        <v>269.92278754691353</v>
      </c>
      <c r="I1689" s="39">
        <f>[2]Emissions!I1420</f>
        <v>122.9137153087317</v>
      </c>
      <c r="J1689" s="39">
        <f>[2]Emissions!J1420</f>
        <v>86.195343489981056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209.6800816226669</v>
      </c>
      <c r="F1690" s="39">
        <f>[2]Emissions!F1270</f>
        <v>891.93999541062806</v>
      </c>
      <c r="G1690" s="39">
        <f>[2]Emissions!G1270</f>
        <v>1390.475158869411</v>
      </c>
      <c r="H1690" s="39">
        <f>[2]Emissions!H1270</f>
        <v>2183.4051080133781</v>
      </c>
      <c r="I1690" s="39">
        <f>[2]Emissions!I1270</f>
        <v>2774.217014725406</v>
      </c>
      <c r="J1690" s="39">
        <f>[2]Emissions!J1270</f>
        <v>3350.969764660445</v>
      </c>
      <c r="K1690" s="39">
        <f>[2]Emissions!K1270</f>
        <v>3881.9930598413071</v>
      </c>
      <c r="L1690" s="39">
        <f>[2]Emissions!L1270</f>
        <v>3906.141467442355</v>
      </c>
      <c r="M1690" s="39">
        <f>[2]Emissions!M1270</f>
        <v>3926.7021645441619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4.1984495767390514E-3</v>
      </c>
      <c r="F1691" s="39">
        <f>[2]Emissions!F1165</f>
        <v>3.358759661391241E-3</v>
      </c>
      <c r="G1691" s="39">
        <f>[2]Emissions!G1165</f>
        <v>2.5190697460434298E-3</v>
      </c>
      <c r="H1691" s="39">
        <f>[2]Emissions!H1165</f>
        <v>4.7748127346337824E-3</v>
      </c>
      <c r="I1691" s="39">
        <f>[2]Emissions!I1165</f>
        <v>8.3968991534780994E-4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1192.2077814512479</v>
      </c>
      <c r="F1692" s="39">
        <f>[2]Emissions!F978</f>
        <v>668.38725127415216</v>
      </c>
      <c r="G1692" s="39">
        <f>[2]Emissions!G978</f>
        <v>122.7465513825498</v>
      </c>
      <c r="H1692" s="39">
        <f>[2]Emissions!H978</f>
        <v>227.84869084070311</v>
      </c>
      <c r="I1692" s="39">
        <f>[2]Emissions!I978</f>
        <v>316.42052955334191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578.16054636697243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192.72018212232419</v>
      </c>
      <c r="J1696" s="39">
        <f>[2]Emissions!J1264</f>
        <v>96.360091061162038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36.54330511593669</v>
      </c>
      <c r="F1697" s="39">
        <f>[2]Emissions!F1159</f>
        <v>29.234644092749349</v>
      </c>
      <c r="G1697" s="39">
        <f>[2]Emissions!G1159</f>
        <v>21.925983069562019</v>
      </c>
      <c r="H1697" s="39">
        <f>[2]Emissions!H1159</f>
        <v>33.963777695988178</v>
      </c>
      <c r="I1697" s="39">
        <f>[2]Emissions!I1159</f>
        <v>7.3086610231873337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4615.9010777694148</v>
      </c>
      <c r="F1698" s="39">
        <f>[2]Emissions!F972</f>
        <v>2887.7826788333341</v>
      </c>
      <c r="G1698" s="39">
        <f>[2]Emissions!G972</f>
        <v>2310.2261430666672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67842.410732367309</v>
      </c>
      <c r="F1700" s="39">
        <f>[2]Emissions!F1643</f>
        <v>0</v>
      </c>
      <c r="G1700" s="39">
        <f>[2]Emissions!G1643</f>
        <v>0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1700.51296827432</v>
      </c>
      <c r="H1701" s="39">
        <f>[2]Emissions!H1473</f>
        <v>4869.6872007741686</v>
      </c>
      <c r="I1701" s="39">
        <f>[2]Emissions!I1473</f>
        <v>39.378169224066262</v>
      </c>
      <c r="J1701" s="39">
        <f>[2]Emissions!J1473</f>
        <v>0</v>
      </c>
      <c r="K1701" s="39">
        <f>[2]Emissions!K1473</f>
        <v>555.14434088825533</v>
      </c>
      <c r="L1701" s="39">
        <f>[2]Emissions!L1473</f>
        <v>858.33626516335437</v>
      </c>
      <c r="M1701" s="39">
        <f>[2]Emissions!M1473</f>
        <v>1065.149139908807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1988.5613000900721</v>
      </c>
      <c r="F1703" s="39">
        <f>[2]Emissions!F721</f>
        <v>1620.7290925957079</v>
      </c>
      <c r="G1703" s="39">
        <f>[2]Emissions!G721</f>
        <v>25.670849745000002</v>
      </c>
      <c r="H1703" s="39">
        <f>[2]Emissions!H721</f>
        <v>35867.782965699858</v>
      </c>
      <c r="I1703" s="39">
        <f>[2]Emissions!I721</f>
        <v>20086.77799364692</v>
      </c>
      <c r="J1703" s="39">
        <f>[2]Emissions!J721</f>
        <v>4269.4425356946613</v>
      </c>
      <c r="K1703" s="39">
        <f>[2]Emissions!K721</f>
        <v>19068.482287211809</v>
      </c>
      <c r="L1703" s="39">
        <f>[2]Emissions!L721</f>
        <v>19332.509800046231</v>
      </c>
      <c r="M1703" s="39">
        <f>[2]Emissions!M721</f>
        <v>19552.196037289279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29537.924520021999</v>
      </c>
      <c r="F1706" s="39">
        <f>[2]Emissions!F1579</f>
        <v>0</v>
      </c>
      <c r="G1706" s="39">
        <f>[2]Emissions!G1579</f>
        <v>0</v>
      </c>
      <c r="H1706" s="39">
        <f>[2]Emissions!H1579</f>
        <v>0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14698.767138499999</v>
      </c>
      <c r="I1707" s="39">
        <f>[2]Emissions!I1401</f>
        <v>9799.1780923333317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585.17794912988336</v>
      </c>
      <c r="F1708" s="39">
        <f>[2]Emissions!F1258</f>
        <v>0</v>
      </c>
      <c r="G1708" s="39">
        <f>[2]Emissions!G1258</f>
        <v>1737.247036479341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585.32098409999981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0</v>
      </c>
      <c r="F1711" s="39">
        <f>[2]Emissions!F1573</f>
        <v>0</v>
      </c>
      <c r="G1711" s="39">
        <f>[2]Emissions!G1573</f>
        <v>0</v>
      </c>
      <c r="H1711" s="39">
        <f>[2]Emissions!H1573</f>
        <v>0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292.74621913580251</v>
      </c>
      <c r="G1713" s="39">
        <f>[2]Emissions!G1467</f>
        <v>234.19697530864201</v>
      </c>
      <c r="H1713" s="39">
        <f>[2]Emissions!H1467</f>
        <v>229.6113349342902</v>
      </c>
      <c r="I1713" s="39">
        <f>[2]Emissions!I1467</f>
        <v>117.098487654321</v>
      </c>
      <c r="J1713" s="39">
        <f>[2]Emissions!J1467</f>
        <v>58.549243827160502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0</v>
      </c>
      <c r="J1714" s="39">
        <f>[2]Emissions!J1002</f>
        <v>0</v>
      </c>
      <c r="K1714" s="39">
        <f>[2]Emissions!K1002</f>
        <v>0</v>
      </c>
      <c r="L1714" s="39">
        <f>[2]Emissions!L1002</f>
        <v>0</v>
      </c>
      <c r="M1714" s="39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492.70441113912</v>
      </c>
      <c r="F1716" s="39">
        <f>[2]Emissions!F769</f>
        <v>416.69539413273782</v>
      </c>
      <c r="G1716" s="39">
        <f>[2]Emissions!G769</f>
        <v>382.99469055322697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11988.65265442752</v>
      </c>
      <c r="F1717" s="39">
        <f>[2]Emissions!F751</f>
        <v>6478.1711243166656</v>
      </c>
      <c r="G1717" s="39">
        <f>[2]Emissions!G751</f>
        <v>6643.3846420724449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0</v>
      </c>
      <c r="F1721" s="39">
        <f>[2]Emissions!F1567</f>
        <v>0</v>
      </c>
      <c r="G1721" s="39">
        <f>[2]Emissions!G1567</f>
        <v>0</v>
      </c>
      <c r="H1721" s="39">
        <f>[2]Emissions!H1567</f>
        <v>0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34.043048780487808</v>
      </c>
      <c r="F1722" s="39">
        <f>[2]Emissions!F1497</f>
        <v>27.234439024390241</v>
      </c>
      <c r="G1722" s="39">
        <f>[2]Emissions!G1497</f>
        <v>20.425829268292681</v>
      </c>
      <c r="H1722" s="39">
        <f>[2]Emissions!H1497</f>
        <v>13.617219512195121</v>
      </c>
      <c r="I1722" s="39">
        <f>[2]Emissions!I1497</f>
        <v>6.8086097560975611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3505.8836448645352</v>
      </c>
      <c r="F1723" s="39">
        <f>[2]Emissions!F1395</f>
        <v>3984.6203555967131</v>
      </c>
      <c r="G1723" s="39">
        <f>[2]Emissions!G1395</f>
        <v>3836.4532103049751</v>
      </c>
      <c r="H1723" s="39">
        <f>[2]Emissions!H1395</f>
        <v>1256.571795283664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0</v>
      </c>
      <c r="J1724" s="39">
        <f>[2]Emissions!J996</f>
        <v>0</v>
      </c>
      <c r="K1724" s="39">
        <f>[2]Emissions!K996</f>
        <v>0</v>
      </c>
      <c r="L1724" s="39">
        <f>[2]Emissions!L996</f>
        <v>0</v>
      </c>
      <c r="M1724" s="39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51.129218379075603</v>
      </c>
      <c r="F1726" s="39">
        <f>[2]Emissions!F763</f>
        <v>461.57388544657721</v>
      </c>
      <c r="G1726" s="39">
        <f>[2]Emissions!G763</f>
        <v>830.52310434032506</v>
      </c>
      <c r="H1726" s="39">
        <f>[2]Emissions!H763</f>
        <v>24636.357817607081</v>
      </c>
      <c r="I1726" s="39">
        <f>[2]Emissions!I763</f>
        <v>41862.779159299578</v>
      </c>
      <c r="J1726" s="39">
        <f>[2]Emissions!J763</f>
        <v>42820.257137675071</v>
      </c>
      <c r="K1726" s="39">
        <f>[2]Emissions!K763</f>
        <v>43935.25657473797</v>
      </c>
      <c r="L1726" s="39">
        <f>[2]Emissions!L763</f>
        <v>45806.398609437922</v>
      </c>
      <c r="M1726" s="39">
        <f>[2]Emissions!M763</f>
        <v>45806.398609437922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1567.7350433340439</v>
      </c>
      <c r="F1727" s="39">
        <f>[2]Emissions!F745</f>
        <v>7638.6878731928509</v>
      </c>
      <c r="G1727" s="39">
        <f>[2]Emissions!G745</f>
        <v>11509.225352592401</v>
      </c>
      <c r="H1727" s="39">
        <f>[2]Emissions!H745</f>
        <v>20349.401143000559</v>
      </c>
      <c r="I1727" s="39">
        <f>[2]Emissions!I745</f>
        <v>26569.05834113243</v>
      </c>
      <c r="J1727" s="39">
        <f>[2]Emissions!J745</f>
        <v>32188.387129040329</v>
      </c>
      <c r="K1727" s="39">
        <f>[2]Emissions!K745</f>
        <v>33039.754948262831</v>
      </c>
      <c r="L1727" s="39">
        <f>[2]Emissions!L745</f>
        <v>33039.754948262816</v>
      </c>
      <c r="M1727" s="39">
        <f>[2]Emissions!M745</f>
        <v>33423.983577798863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1.4459784383624689E-2</v>
      </c>
      <c r="F1728" s="39">
        <f>[2]Emissions!F709</f>
        <v>1.156782750689973E-2</v>
      </c>
      <c r="G1728" s="39">
        <f>[2]Emissions!G709</f>
        <v>8.675870630174793E-3</v>
      </c>
      <c r="H1728" s="39">
        <f>[2]Emissions!H709</f>
        <v>5.7839137534498623E-3</v>
      </c>
      <c r="I1728" s="39">
        <f>[2]Emissions!I709</f>
        <v>2.8919568767249229E-3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1197.778090776</v>
      </c>
      <c r="F1730" s="39">
        <f>[2]Emissions!F1655</f>
        <v>898.33356808200028</v>
      </c>
      <c r="G1730" s="39">
        <f>[2]Emissions!G1655</f>
        <v>898.333568081983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32976.783095199353</v>
      </c>
      <c r="I1731" s="39">
        <f>[2]Emissions!I1631</f>
        <v>64630.51640730659</v>
      </c>
      <c r="J1731" s="39">
        <f>[2]Emissions!J1631</f>
        <v>64630.516407306597</v>
      </c>
      <c r="K1731" s="39">
        <f>[2]Emissions!K1631</f>
        <v>5577.010758147916</v>
      </c>
      <c r="L1731" s="39">
        <f>[2]Emissions!L1631</f>
        <v>0</v>
      </c>
      <c r="M1731" s="39">
        <f>[2]Emissions!M1631</f>
        <v>7930.248412391079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0</v>
      </c>
      <c r="F1732" s="39">
        <f>[2]Emissions!F1561</f>
        <v>0</v>
      </c>
      <c r="G1732" s="39">
        <f>[2]Emissions!G1561</f>
        <v>0</v>
      </c>
      <c r="H1732" s="39">
        <f>[2]Emissions!H1561</f>
        <v>0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1.8033005464424061E-4</v>
      </c>
      <c r="I1733" s="39">
        <f>[2]Emissions!I1040</f>
        <v>1.809220076567814E-4</v>
      </c>
      <c r="J1733" s="39">
        <f>[2]Emissions!J1040</f>
        <v>1.315478948993703E-3</v>
      </c>
      <c r="K1733" s="39">
        <f>[2]Emissions!K1040</f>
        <v>7.6398799317946844E-3</v>
      </c>
      <c r="L1733" s="39">
        <f>[2]Emissions!L1040</f>
        <v>4.7694473380499723E-2</v>
      </c>
      <c r="M1733" s="39">
        <f>[2]Emissions!M1040</f>
        <v>0.12510771864988901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</v>
      </c>
      <c r="G1734" s="39">
        <f>[2]Emissions!G1491</f>
        <v>770.51023484487791</v>
      </c>
      <c r="H1734" s="39">
        <f>[2]Emissions!H1491</f>
        <v>513.67348989658524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1659.752630247149</v>
      </c>
      <c r="F1736" s="39">
        <f>[2]Emissions!F990</f>
        <v>3154.8996645319321</v>
      </c>
      <c r="G1736" s="39">
        <f>[2]Emissions!G990</f>
        <v>3424.813921857186</v>
      </c>
      <c r="H1736" s="39">
        <f>[2]Emissions!H990</f>
        <v>4298.2914441401017</v>
      </c>
      <c r="I1736" s="39">
        <f>[2]Emissions!I990</f>
        <v>4775.7073899064853</v>
      </c>
      <c r="J1736" s="39">
        <f>[2]Emissions!J990</f>
        <v>5314.6041598502779</v>
      </c>
      <c r="K1736" s="39">
        <f>[2]Emissions!K990</f>
        <v>5283.3509483721082</v>
      </c>
      <c r="L1736" s="39">
        <f>[2]Emissions!L990</f>
        <v>5274.4314417860096</v>
      </c>
      <c r="M1736" s="39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292.50133827225852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80.146683449657289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499.5639622166666</v>
      </c>
      <c r="F1740" s="39">
        <f>[2]Emissions!F1441</f>
        <v>219.10700097222221</v>
      </c>
      <c r="G1740" s="39">
        <f>[2]Emissions!G1441</f>
        <v>175.2856007777778</v>
      </c>
      <c r="H1740" s="39">
        <f>[2]Emissions!H1441</f>
        <v>249.7819811083333</v>
      </c>
      <c r="I1740" s="39">
        <f>[2]Emissions!I1441</f>
        <v>87.642800388888887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8.9353040559440584E-4</v>
      </c>
      <c r="G1741" s="39">
        <f>[2]Emissions!G855</f>
        <v>6.7014780419580419E-4</v>
      </c>
      <c r="H1741" s="39">
        <f>[2]Emissions!H855</f>
        <v>4.4676520279720281E-4</v>
      </c>
      <c r="I1741" s="39">
        <f>[2]Emissions!I855</f>
        <v>2.233826013986013E-4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4371.833037888</v>
      </c>
      <c r="F1742" s="39">
        <f>[2]Emissions!F1600</f>
        <v>4364.9881910698159</v>
      </c>
      <c r="G1742" s="39">
        <f>[2]Emissions!G1600</f>
        <v>4364.988191069815</v>
      </c>
      <c r="H1742" s="39">
        <f>[2]Emissions!H1600</f>
        <v>6121.8004742277608</v>
      </c>
      <c r="I1742" s="39">
        <f>[2]Emissions!I1600</f>
        <v>7450.1012432788993</v>
      </c>
      <c r="J1742" s="39">
        <f>[2]Emissions!J1600</f>
        <v>7709.9106533189897</v>
      </c>
      <c r="K1742" s="39">
        <f>[2]Emissions!K1600</f>
        <v>7966.9251608603336</v>
      </c>
      <c r="L1742" s="39">
        <f>[2]Emissions!L1600</f>
        <v>8275.2859515730252</v>
      </c>
      <c r="M1742" s="39">
        <f>[2]Emissions!M1600</f>
        <v>8641.0179515793916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2088.3574952940148</v>
      </c>
      <c r="G1743" s="39">
        <f>[2]Emissions!G786</f>
        <v>2232.5118671777</v>
      </c>
      <c r="H1743" s="39">
        <f>[2]Emissions!H786</f>
        <v>3359.8863534550342</v>
      </c>
      <c r="I1743" s="39">
        <f>[2]Emissions!I786</f>
        <v>4149.8579286509039</v>
      </c>
      <c r="J1743" s="39">
        <f>[2]Emissions!J786</f>
        <v>4150.033131501149</v>
      </c>
      <c r="K1743" s="39">
        <f>[2]Emissions!K786</f>
        <v>1694.37388695556</v>
      </c>
      <c r="L1743" s="39">
        <f>[2]Emissions!L786</f>
        <v>1633.203895755252</v>
      </c>
      <c r="M1743" s="39">
        <f>[2]Emissions!M786</f>
        <v>1187.1962171955311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1029.4555415760001</v>
      </c>
      <c r="H1744" s="39">
        <f>[2]Emissions!H1718</f>
        <v>514.72777078800004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82.394139424952883</v>
      </c>
      <c r="F1747" s="39">
        <f>[2]Emissions!F1599</f>
        <v>82.265137411794498</v>
      </c>
      <c r="G1747" s="39">
        <f>[2]Emissions!G1599</f>
        <v>82.265137411794484</v>
      </c>
      <c r="H1747" s="39">
        <f>[2]Emissions!H1599</f>
        <v>115.3750560540475</v>
      </c>
      <c r="I1747" s="39">
        <f>[2]Emissions!I1599</f>
        <v>140.40899440781939</v>
      </c>
      <c r="J1747" s="39">
        <f>[2]Emissions!J1599</f>
        <v>145.30551551675441</v>
      </c>
      <c r="K1747" s="39">
        <f>[2]Emissions!K1599</f>
        <v>150.14936224765049</v>
      </c>
      <c r="L1747" s="39">
        <f>[2]Emissions!L1599</f>
        <v>155.96091126221299</v>
      </c>
      <c r="M1747" s="39">
        <f>[2]Emissions!M1599</f>
        <v>162.85371186542389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2086.2028794290941</v>
      </c>
      <c r="G1748" s="39">
        <f>[2]Emissions!G785</f>
        <v>2230.2085232825639</v>
      </c>
      <c r="H1748" s="39">
        <f>[2]Emissions!H785</f>
        <v>3356.4198662957242</v>
      </c>
      <c r="I1748" s="39">
        <f>[2]Emissions!I785</f>
        <v>4145.576406090524</v>
      </c>
      <c r="J1748" s="39">
        <f>[2]Emissions!J785</f>
        <v>4145.7514281791691</v>
      </c>
      <c r="K1748" s="39">
        <f>[2]Emissions!K785</f>
        <v>1692.625754815268</v>
      </c>
      <c r="L1748" s="39">
        <f>[2]Emissions!L785</f>
        <v>1631.5188743772669</v>
      </c>
      <c r="M1748" s="39">
        <f>[2]Emissions!M785</f>
        <v>1185.9713542062641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2051.7008688000001</v>
      </c>
      <c r="F1749" s="39">
        <f>[2]Emissions!F1717</f>
        <v>1538.7756515999999</v>
      </c>
      <c r="G1749" s="39">
        <f>[2]Emissions!G1717</f>
        <v>1025.8504344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0</v>
      </c>
      <c r="J1750" s="39">
        <f>[2]Emissions!J1033</f>
        <v>0</v>
      </c>
      <c r="K1750" s="39">
        <f>[2]Emissions!K1033</f>
        <v>0</v>
      </c>
      <c r="L1750" s="39">
        <f>[2]Emissions!L1033</f>
        <v>0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499.11864398148151</v>
      </c>
      <c r="F1751" s="39">
        <f>[2]Emissions!F1440</f>
        <v>218.91168595679011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560.98291418027952</v>
      </c>
      <c r="F1752" s="39">
        <f>[2]Emissions!F854</f>
        <v>448.78633134422267</v>
      </c>
      <c r="G1752" s="39">
        <f>[2]Emissions!G854</f>
        <v>336.58974850816708</v>
      </c>
      <c r="H1752" s="39">
        <f>[2]Emissions!H854</f>
        <v>224.39316567211179</v>
      </c>
      <c r="I1752" s="39">
        <f>[2]Emissions!I854</f>
        <v>112.1965828360559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4986.3527588191591</v>
      </c>
      <c r="G1753" s="39">
        <f>[2]Emissions!G702</f>
        <v>4685.5459862511916</v>
      </c>
      <c r="H1753" s="39">
        <f>[2]Emissions!H702</f>
        <v>4384.5076457289742</v>
      </c>
      <c r="I1753" s="39">
        <f>[2]Emissions!I702</f>
        <v>4083.932441115252</v>
      </c>
      <c r="J1753" s="39">
        <f>[2]Emissions!J702</f>
        <v>4083.9324411152511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5.3003875109163779E-3</v>
      </c>
      <c r="F1754" s="39">
        <f>[2]Emissions!F1071</f>
        <v>0.2073000101803229</v>
      </c>
      <c r="G1754" s="39">
        <f>[2]Emissions!G1071</f>
        <v>0.38234657129486738</v>
      </c>
      <c r="H1754" s="39">
        <f>[2]Emissions!H1071</f>
        <v>0.60363528856207416</v>
      </c>
      <c r="I1754" s="39">
        <f>[2]Emissions!I1071</f>
        <v>0.78096683029373193</v>
      </c>
      <c r="J1754" s="39">
        <f>[2]Emissions!J1071</f>
        <v>0.8104335784080654</v>
      </c>
      <c r="K1754" s="39">
        <f>[2]Emissions!K1071</f>
        <v>0.85524253025660602</v>
      </c>
      <c r="L1754" s="39">
        <f>[2]Emissions!L1071</f>
        <v>0.90646121203697638</v>
      </c>
      <c r="M1754" s="39">
        <f>[2]Emissions!M1071</f>
        <v>0.86635195677497712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7.0187405429784038</v>
      </c>
      <c r="F1755" s="39">
        <f>[2]Emissions!F1318</f>
        <v>0</v>
      </c>
      <c r="G1755" s="39">
        <f>[2]Emissions!G1318</f>
        <v>58.814123654859571</v>
      </c>
      <c r="H1755" s="39">
        <f>[2]Emissions!H1318</f>
        <v>70.288919148335509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2082.006743287553</v>
      </c>
      <c r="F1756" s="39">
        <f>[2]Emissions!F1326</f>
        <v>935.64505611865002</v>
      </c>
      <c r="G1756" s="39">
        <f>[2]Emissions!G1326</f>
        <v>0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0.19687785138331421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2.2475855532463771</v>
      </c>
      <c r="H1763" s="39">
        <f>[2]Emissions!H817</f>
        <v>2.2475855532463771</v>
      </c>
      <c r="I1763" s="39">
        <f>[2]Emissions!I817</f>
        <v>2.2475855532463771</v>
      </c>
      <c r="J1763" s="39">
        <f>[2]Emissions!J817</f>
        <v>2.2475855532463771</v>
      </c>
      <c r="K1763" s="39">
        <f>[2]Emissions!K817</f>
        <v>0.33733859027910013</v>
      </c>
      <c r="L1763" s="39">
        <f>[2]Emissions!L817</f>
        <v>2.2475855532463771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240.13701548763649</v>
      </c>
      <c r="F1764" s="39">
        <f>[2]Emissions!F1079</f>
        <v>190.60933197633409</v>
      </c>
      <c r="G1764" s="39">
        <f>[2]Emissions!G1079</f>
        <v>153.66309137360611</v>
      </c>
      <c r="H1764" s="39">
        <f>[2]Emissions!H1079</f>
        <v>95.375615203824083</v>
      </c>
      <c r="I1764" s="39">
        <f>[2]Emissions!I1079</f>
        <v>47.802218287561438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16521.369094912308</v>
      </c>
      <c r="F1765" s="39">
        <f>[2]Emissions!F1237</f>
        <v>13217.09527592986</v>
      </c>
      <c r="G1765" s="39">
        <f>[2]Emissions!G1237</f>
        <v>9912.8214569473894</v>
      </c>
      <c r="H1765" s="39">
        <f>[2]Emissions!H1237</f>
        <v>6608.5476379649263</v>
      </c>
      <c r="I1765" s="39">
        <f>[2]Emissions!I1237</f>
        <v>3304.2738189824622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550.03403109976318</v>
      </c>
      <c r="F1766" s="39">
        <f>[2]Emissions!F825</f>
        <v>428.59298195999997</v>
      </c>
      <c r="G1766" s="39">
        <f>[2]Emissions!G825</f>
        <v>388.27565478000002</v>
      </c>
      <c r="H1766" s="39">
        <f>[2]Emissions!H825</f>
        <v>258.85043652000002</v>
      </c>
      <c r="I1766" s="39">
        <f>[2]Emissions!I825</f>
        <v>129.42521826000001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3927.132000000001</v>
      </c>
      <c r="J1768" s="39">
        <f>[2]Emissions!J664</f>
        <v>3643.017500170974</v>
      </c>
      <c r="K1768" s="39">
        <f>[2]Emissions!K664</f>
        <v>0</v>
      </c>
      <c r="L1768" s="39">
        <f>[2]Emissions!L664</f>
        <v>0</v>
      </c>
      <c r="M1768" s="39">
        <f>[2]Emissions!M664</f>
        <v>18.603456254669599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0.17117857737104791</v>
      </c>
      <c r="F1769" s="39">
        <f>[2]Emissions!F1124</f>
        <v>0.13694286189683841</v>
      </c>
      <c r="G1769" s="39">
        <f>[2]Emissions!G1124</f>
        <v>0.102707146422629</v>
      </c>
      <c r="H1769" s="39">
        <f>[2]Emissions!H1124</f>
        <v>0.1327981507025304</v>
      </c>
      <c r="I1769" s="39">
        <f>[2]Emissions!I1124</f>
        <v>5.4633361768613227E-2</v>
      </c>
      <c r="J1769" s="39">
        <f>[2]Emissions!J1124</f>
        <v>5.4206549500831959E-2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0.10330599074074071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5.165299537037036E-2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254.9768889772962</v>
      </c>
      <c r="F1773" s="39">
        <f>[2]Emissions!F1199</f>
        <v>297.67026434311668</v>
      </c>
      <c r="G1773" s="39">
        <f>[2]Emissions!G1199</f>
        <v>387.788153714994</v>
      </c>
      <c r="H1773" s="39">
        <f>[2]Emissions!H1199</f>
        <v>714.0751272915503</v>
      </c>
      <c r="I1773" s="39">
        <f>[2]Emissions!I1199</f>
        <v>801.18147582832228</v>
      </c>
      <c r="J1773" s="39">
        <f>[2]Emissions!J1199</f>
        <v>889.63820155282463</v>
      </c>
      <c r="K1773" s="39">
        <f>[2]Emissions!K1199</f>
        <v>873.68431271743339</v>
      </c>
      <c r="L1773" s="39">
        <f>[2]Emissions!L1199</f>
        <v>881.37301088763809</v>
      </c>
      <c r="M1773" s="39">
        <f>[2]Emissions!M1199</f>
        <v>881.31005459626999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98.140616218381126</v>
      </c>
      <c r="F1774" s="39">
        <f>[2]Emissions!F1192</f>
        <v>78.51249297470487</v>
      </c>
      <c r="G1774" s="39">
        <f>[2]Emissions!G1192</f>
        <v>58.884369731028663</v>
      </c>
      <c r="H1774" s="39">
        <f>[2]Emissions!H1192</f>
        <v>37.924400610455322</v>
      </c>
      <c r="I1774" s="39">
        <f>[2]Emissions!I1192</f>
        <v>18.96220030522765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9.5979335419781648</v>
      </c>
      <c r="F1775" s="39">
        <f>[2]Emissions!F883</f>
        <v>16.607163019700611</v>
      </c>
      <c r="G1775" s="39">
        <f>[2]Emissions!G883</f>
        <v>16.338776651594682</v>
      </c>
      <c r="H1775" s="39">
        <f>[2]Emissions!H883</f>
        <v>10.00113863643355</v>
      </c>
      <c r="I1775" s="39">
        <f>[2]Emissions!I883</f>
        <v>8.2120967675451961</v>
      </c>
      <c r="J1775" s="39">
        <f>[2]Emissions!J883</f>
        <v>13.51903477791755</v>
      </c>
      <c r="K1775" s="39">
        <f>[2]Emissions!K883</f>
        <v>13.56194771566585</v>
      </c>
      <c r="L1775" s="39">
        <f>[2]Emissions!L883</f>
        <v>12.540685721345939</v>
      </c>
      <c r="M1775" s="39">
        <f>[2]Emissions!M883</f>
        <v>12.731337345903411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7.9460836193454541E-4</v>
      </c>
      <c r="J1776" s="39">
        <f>[2]Emissions!J862</f>
        <v>4.9449923907490898E-3</v>
      </c>
      <c r="K1776" s="39">
        <f>[2]Emissions!K862</f>
        <v>3.0707427911083642E-2</v>
      </c>
      <c r="L1776" s="39">
        <f>[2]Emissions!L862</f>
        <v>3.0707427911083631E-2</v>
      </c>
      <c r="M1776" s="39">
        <f>[2]Emissions!M862</f>
        <v>1.12545385909091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62.731440218673463</v>
      </c>
      <c r="F1778" s="39">
        <f>[2]Emissions!F1376</f>
        <v>0</v>
      </c>
      <c r="G1778" s="39">
        <f>[2]Emissions!G1376</f>
        <v>0</v>
      </c>
      <c r="H1778" s="39">
        <f>[2]Emissions!H1376</f>
        <v>658.47059531814227</v>
      </c>
      <c r="I1778" s="39">
        <f>[2]Emissions!I1376</f>
        <v>0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1.551409485497566</v>
      </c>
      <c r="F1779" s="39">
        <f>[2]Emissions!F1221</f>
        <v>1.551409485497566</v>
      </c>
      <c r="G1779" s="39">
        <f>[2]Emissions!G1221</f>
        <v>1.2657342106087579</v>
      </c>
      <c r="H1779" s="39">
        <f>[2]Emissions!H1221</f>
        <v>0.79738782399430419</v>
      </c>
      <c r="I1779" s="39">
        <f>[2]Emissions!I1221</f>
        <v>0.39869391199715248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47.751193436780291</v>
      </c>
      <c r="J1782" s="39">
        <f>[2]Emissions!J1132</f>
        <v>47.751193436780291</v>
      </c>
      <c r="K1782" s="39">
        <f>[2]Emissions!K1132</f>
        <v>139.88224715516961</v>
      </c>
      <c r="L1782" s="39">
        <f>[2]Emissions!L1132</f>
        <v>139.644919981805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8.6700995360028565E-2</v>
      </c>
      <c r="F1784" s="39">
        <f>[2]Emissions!F1109</f>
        <v>0.2717917937978252</v>
      </c>
      <c r="G1784" s="39">
        <f>[2]Emissions!G1109</f>
        <v>0</v>
      </c>
      <c r="H1784" s="39">
        <f>[2]Emissions!H1109</f>
        <v>0.1419255298893991</v>
      </c>
      <c r="I1784" s="39">
        <f>[2]Emissions!I1109</f>
        <v>0.10415061538332659</v>
      </c>
      <c r="J1784" s="39">
        <f>[2]Emissions!J1109</f>
        <v>5.2075307691663332E-2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2.9243371953805939E-7</v>
      </c>
      <c r="J1785" s="39">
        <f>[2]Emissions!J1086</f>
        <v>1.5038008363637211E-7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78.158935514483488</v>
      </c>
      <c r="F1786" s="39">
        <f>[2]Emissions!F1292</f>
        <v>117.0203797280267</v>
      </c>
      <c r="G1786" s="39">
        <f>[2]Emissions!G1292</f>
        <v>139.86888515910309</v>
      </c>
      <c r="H1786" s="39">
        <f>[2]Emissions!H1292</f>
        <v>139.86888515910309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24.985856886386319</v>
      </c>
      <c r="F1788" s="39">
        <f>[2]Emissions!F656</f>
        <v>0</v>
      </c>
      <c r="G1788" s="39">
        <f>[2]Emissions!G656</f>
        <v>0</v>
      </c>
      <c r="H1788" s="39">
        <f>[2]Emissions!H656</f>
        <v>42.880463395</v>
      </c>
      <c r="I1788" s="39">
        <f>[2]Emissions!I656</f>
        <v>54.427368764999997</v>
      </c>
      <c r="J1788" s="39">
        <f>[2]Emissions!J656</f>
        <v>64.456073220000007</v>
      </c>
      <c r="K1788" s="39">
        <f>[2]Emissions!K656</f>
        <v>74.484777674999989</v>
      </c>
      <c r="L1788" s="39">
        <f>[2]Emissions!L656</f>
        <v>84.513705526249993</v>
      </c>
      <c r="M1788" s="39">
        <f>[2]Emissions!M656</f>
        <v>94.542633377499996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670.89723524999999</v>
      </c>
      <c r="F1789" s="39">
        <f>[2]Emissions!F1094</f>
        <v>536.71778819999997</v>
      </c>
      <c r="G1789" s="39">
        <f>[2]Emissions!G1094</f>
        <v>486.22926510000002</v>
      </c>
      <c r="H1789" s="39">
        <f>[2]Emissions!H1094</f>
        <v>324.15284339999999</v>
      </c>
      <c r="I1789" s="39">
        <f>[2]Emissions!I1094</f>
        <v>162.07642169999991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37.696149016095582</v>
      </c>
      <c r="F1791" s="39">
        <f>[2]Emissions!F1361</f>
        <v>37.696149016095582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59.189688247157378</v>
      </c>
      <c r="F1792" s="39">
        <f>[2]Emissions!F1333</f>
        <v>80.21044118723438</v>
      </c>
      <c r="G1792" s="39">
        <f>[2]Emissions!G1333</f>
        <v>91.699253820834855</v>
      </c>
      <c r="H1792" s="39">
        <f>[2]Emissions!H1333</f>
        <v>112.3946330214207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7.5739030430856469E-3</v>
      </c>
      <c r="F1794" s="39">
        <f>[2]Emissions!F793</f>
        <v>3.9620066278598591E-2</v>
      </c>
      <c r="G1794" s="39">
        <f>[2]Emissions!G793</f>
        <v>6.1060053357395068E-2</v>
      </c>
      <c r="H1794" s="39">
        <f>[2]Emissions!H793</f>
        <v>0.106843338034214</v>
      </c>
      <c r="I1794" s="39">
        <f>[2]Emissions!I793</f>
        <v>0.13141312677328529</v>
      </c>
      <c r="J1794" s="39">
        <f>[2]Emissions!J793</f>
        <v>0.15854713452855229</v>
      </c>
      <c r="K1794" s="39">
        <f>[2]Emissions!K793</f>
        <v>0.1626575412736086</v>
      </c>
      <c r="L1794" s="39">
        <f>[2]Emissions!L793</f>
        <v>0.1626575412736086</v>
      </c>
      <c r="M1794" s="39">
        <f>[2]Emissions!M793</f>
        <v>0.16294185276048259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0</v>
      </c>
      <c r="J1796" s="39">
        <f>[2]Emissions!J1206</f>
        <v>0</v>
      </c>
      <c r="K1796" s="39">
        <f>[2]Emissions!K1206</f>
        <v>0</v>
      </c>
      <c r="L1796" s="39">
        <f>[2]Emissions!L1206</f>
        <v>0</v>
      </c>
      <c r="M1796" s="39">
        <f>[2]Emissions!M1206</f>
        <v>0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0.42708819374939838</v>
      </c>
      <c r="I1797" s="39">
        <f>[2]Emissions!I890</f>
        <v>0.72121900730717436</v>
      </c>
      <c r="J1797" s="39">
        <f>[2]Emissions!J890</f>
        <v>0.73001433937835614</v>
      </c>
      <c r="K1797" s="39">
        <f>[2]Emissions!K890</f>
        <v>0.74607705675010938</v>
      </c>
      <c r="L1797" s="39">
        <f>[2]Emissions!L890</f>
        <v>0.78904652624899663</v>
      </c>
      <c r="M1797" s="39">
        <f>[2]Emissions!M890</f>
        <v>0.78844240372886709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47.900816367423239</v>
      </c>
      <c r="F1798" s="39">
        <f>[2]Emissions!F876</f>
        <v>40.608157762661442</v>
      </c>
      <c r="G1798" s="39">
        <f>[2]Emissions!G876</f>
        <v>28.620864337169479</v>
      </c>
      <c r="H1798" s="39">
        <f>[2]Emissions!H876</f>
        <v>27.247221939362259</v>
      </c>
      <c r="I1798" s="39">
        <f>[2]Emissions!I876</f>
        <v>13.629276233648699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69.245136000000002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4.7586817612524472E-2</v>
      </c>
      <c r="F1800" s="39">
        <f>[2]Emissions!F1606</f>
        <v>3.7501017612524459E-2</v>
      </c>
      <c r="G1800" s="39">
        <f>[2]Emissions!G1606</f>
        <v>3.7501017612524459E-2</v>
      </c>
      <c r="H1800" s="39">
        <f>[2]Emissions!H1606</f>
        <v>3.7501017612524459E-2</v>
      </c>
      <c r="I1800" s="39">
        <f>[2]Emissions!I1606</f>
        <v>4.0862950945857797E-2</v>
      </c>
      <c r="J1800" s="39">
        <f>[2]Emissions!J1606</f>
        <v>0</v>
      </c>
      <c r="K1800" s="39">
        <f>[2]Emissions!K1606</f>
        <v>0</v>
      </c>
      <c r="L1800" s="39">
        <f>[2]Emissions!L1606</f>
        <v>1.795498512720157</v>
      </c>
      <c r="M1800" s="39">
        <f>[2]Emissions!M1606</f>
        <v>5.8764408414872822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-3387.2069840328618</v>
      </c>
      <c r="J1801" s="39">
        <f>[2]Emissions!J1592</f>
        <v>0</v>
      </c>
      <c r="K1801" s="39">
        <f>[2]Emissions!K1592</f>
        <v>0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0</v>
      </c>
      <c r="L1803" s="39">
        <f>[2]Emissions!L1138</f>
        <v>0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2.2822746983529462E-3</v>
      </c>
      <c r="F1804" s="39">
        <f>[2]Emissions!F1152</f>
        <v>1.518355097949985E-2</v>
      </c>
      <c r="G1804" s="39">
        <f>[2]Emissions!G1152</f>
        <v>2.3558201291376389E-2</v>
      </c>
      <c r="H1804" s="39">
        <f>[2]Emissions!H1152</f>
        <v>4.1072974410314329E-2</v>
      </c>
      <c r="I1804" s="39">
        <f>[2]Emissions!I1152</f>
        <v>5.9091177000294662E-2</v>
      </c>
      <c r="J1804" s="39">
        <f>[2]Emissions!J1152</f>
        <v>6.9169320215343583E-2</v>
      </c>
      <c r="K1804" s="39">
        <f>[2]Emissions!K1152</f>
        <v>9.5801154251041465E-2</v>
      </c>
      <c r="L1804" s="39">
        <f>[2]Emissions!L1152</f>
        <v>9.5801154251041465E-2</v>
      </c>
      <c r="M1804" s="39">
        <f>[2]Emissions!M1152</f>
        <v>8.7068241412115069E-2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129.48904712625861</v>
      </c>
      <c r="F1805" s="39">
        <f>[2]Emissions!F1015</f>
        <v>152.59837603680509</v>
      </c>
      <c r="G1805" s="39">
        <f>[2]Emissions!G1015</f>
        <v>81.48907318567052</v>
      </c>
      <c r="H1805" s="39">
        <f>[2]Emissions!H1015</f>
        <v>250.88973197905079</v>
      </c>
      <c r="I1805" s="39">
        <f>[2]Emissions!I1015</f>
        <v>276.86660379094121</v>
      </c>
      <c r="J1805" s="39">
        <f>[2]Emissions!J1015</f>
        <v>511.82205879408218</v>
      </c>
      <c r="K1805" s="39">
        <f>[2]Emissions!K1015</f>
        <v>726.70437275313861</v>
      </c>
      <c r="L1805" s="39">
        <f>[2]Emissions!L1015</f>
        <v>462.75559206230912</v>
      </c>
      <c r="M1805" s="39">
        <f>[2]Emissions!M1015</f>
        <v>305.74556231791951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90.9466845882353</v>
      </c>
      <c r="F1807" s="39">
        <f>[2]Emissions!F1516</f>
        <v>72.757347670588231</v>
      </c>
      <c r="G1807" s="39">
        <f>[2]Emissions!G1516</f>
        <v>54.568010752941177</v>
      </c>
      <c r="H1807" s="39">
        <f>[2]Emissions!H1516</f>
        <v>36.378673835294109</v>
      </c>
      <c r="I1807" s="39">
        <f>[2]Emissions!I1516</f>
        <v>18.189336917647061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123.5330035793195</v>
      </c>
      <c r="F1808" s="39">
        <f>[2]Emissions!F1251</f>
        <v>102.94416964943289</v>
      </c>
      <c r="G1808" s="39">
        <f>[2]Emissions!G1251</f>
        <v>82.355335719546332</v>
      </c>
      <c r="H1808" s="39">
        <f>[2]Emissions!H1251</f>
        <v>61.766501789659777</v>
      </c>
      <c r="I1808" s="39">
        <f>[2]Emissions!I1251</f>
        <v>41.17766785977318</v>
      </c>
      <c r="J1808" s="39">
        <f>[2]Emissions!J1251</f>
        <v>20.588833929886579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16.9449058961765</v>
      </c>
      <c r="F1809" s="39">
        <f>[2]Emissions!F1146</f>
        <v>112.7313213887435</v>
      </c>
      <c r="G1809" s="39">
        <f>[2]Emissions!G1146</f>
        <v>174.9094901913613</v>
      </c>
      <c r="H1809" s="39">
        <f>[2]Emissions!H1146</f>
        <v>304.94913112830358</v>
      </c>
      <c r="I1809" s="39">
        <f>[2]Emissions!I1146</f>
        <v>438.72651889227387</v>
      </c>
      <c r="J1809" s="39">
        <f>[2]Emissions!J1146</f>
        <v>513.55238823676427</v>
      </c>
      <c r="K1809" s="39">
        <f>[2]Emissions!K1146</f>
        <v>711.28227671301249</v>
      </c>
      <c r="L1809" s="39">
        <f>[2]Emissions!L1146</f>
        <v>711.28227671301261</v>
      </c>
      <c r="M1809" s="39">
        <f>[2]Emissions!M1146</f>
        <v>646.44416307055258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422.80266813330758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2.1934405490728441E-2</v>
      </c>
      <c r="H1812" s="39">
        <f>[2]Emissions!H678</f>
        <v>0.19018163074829769</v>
      </c>
      <c r="I1812" s="39">
        <f>[2]Emissions!I678</f>
        <v>0.29263493267517893</v>
      </c>
      <c r="J1812" s="39">
        <f>[2]Emissions!J678</f>
        <v>0.38705772456684429</v>
      </c>
      <c r="K1812" s="39">
        <f>[2]Emissions!K678</f>
        <v>0.33896801323321152</v>
      </c>
      <c r="L1812" s="39">
        <f>[2]Emissions!L678</f>
        <v>0.36616993537871922</v>
      </c>
      <c r="M1812" s="39">
        <f>[2]Emissions!M678</f>
        <v>0.37771232472538208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1.262092592592593</v>
      </c>
      <c r="J1813" s="39">
        <f>[2]Emissions!J1454</f>
        <v>0.63104629629629627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62.143747783925321</v>
      </c>
      <c r="F1814" s="39">
        <f>[2]Emissions!F1447</f>
        <v>0</v>
      </c>
      <c r="G1814" s="39">
        <f>[2]Emissions!G1447</f>
        <v>127.6522060454113</v>
      </c>
      <c r="H1814" s="39">
        <f>[2]Emissions!H1447</f>
        <v>152.05057291553689</v>
      </c>
      <c r="I1814" s="39">
        <f>[2]Emissions!I1447</f>
        <v>65.517983143340729</v>
      </c>
      <c r="J1814" s="39">
        <f>[2]Emissions!J1447</f>
        <v>40.471481428870142</v>
      </c>
      <c r="K1814" s="39">
        <f>[2]Emissions!K1447</f>
        <v>65.517983143340729</v>
      </c>
      <c r="L1814" s="39">
        <f>[2]Emissions!L1447</f>
        <v>24.003388266129939</v>
      </c>
      <c r="M1814" s="39">
        <f>[2]Emissions!M1447</f>
        <v>15.32351754648305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0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9.6163647710328899</v>
      </c>
      <c r="F1817" s="39">
        <f>[2]Emissions!F1382</f>
        <v>173.6080128071753</v>
      </c>
      <c r="G1817" s="39">
        <f>[2]Emissions!G1382</f>
        <v>173.6080128071753</v>
      </c>
      <c r="H1817" s="39">
        <f>[2]Emissions!H1382</f>
        <v>186.94706604998439</v>
      </c>
      <c r="I1817" s="39">
        <f>[2]Emissions!I1382</f>
        <v>0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3393.1791554812662</v>
      </c>
      <c r="F1818" s="39">
        <f>[2]Emissions!F941</f>
        <v>3393.1791554812662</v>
      </c>
      <c r="G1818" s="39">
        <f>[2]Emissions!G941</f>
        <v>1871.077258770581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1592.4379905015189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5.7722692927710844</v>
      </c>
      <c r="I1820" s="39">
        <f>[2]Emissions!I927</f>
        <v>5.7722692927710844</v>
      </c>
      <c r="J1820" s="39">
        <f>[2]Emissions!J927</f>
        <v>2.8861346463855422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1.5131983542579881</v>
      </c>
      <c r="G1821" s="39">
        <f>[2]Emissions!G868</f>
        <v>1.454932964279614</v>
      </c>
      <c r="H1821" s="39">
        <f>[2]Emissions!H868</f>
        <v>24.829299647677662</v>
      </c>
      <c r="I1821" s="39">
        <f>[2]Emissions!I868</f>
        <v>40.170581028956391</v>
      </c>
      <c r="J1821" s="39">
        <f>[2]Emissions!J868</f>
        <v>40.170581028956327</v>
      </c>
      <c r="K1821" s="39">
        <f>[2]Emissions!K868</f>
        <v>40.170581028956327</v>
      </c>
      <c r="L1821" s="39">
        <f>[2]Emissions!L868</f>
        <v>38.718106636965139</v>
      </c>
      <c r="M1821" s="39">
        <f>[2]Emissions!M868</f>
        <v>27.027173790321559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212.03304089621381</v>
      </c>
      <c r="F1822" s="39">
        <f>[2]Emissions!F1171</f>
        <v>251.67331577469179</v>
      </c>
      <c r="G1822" s="39">
        <f>[2]Emissions!G1171</f>
        <v>345.78799040926322</v>
      </c>
      <c r="H1822" s="39">
        <f>[2]Emissions!H1171</f>
        <v>335.3398882425152</v>
      </c>
      <c r="I1822" s="39">
        <f>[2]Emissions!I1171</f>
        <v>369.04577712625451</v>
      </c>
      <c r="J1822" s="39">
        <f>[2]Emissions!J1171</f>
        <v>407.14953284747833</v>
      </c>
      <c r="K1822" s="39">
        <f>[2]Emissions!K1171</f>
        <v>383.7417491439918</v>
      </c>
      <c r="L1822" s="39">
        <f>[2]Emissions!L1171</f>
        <v>380.05905635472129</v>
      </c>
      <c r="M1822" s="39">
        <f>[2]Emissions!M1171</f>
        <v>377.33775614750112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2951.5402075759998</v>
      </c>
      <c r="F1823" s="39">
        <f>[2]Emissions!F1612</f>
        <v>2606.7084387300001</v>
      </c>
      <c r="G1823" s="39">
        <f>[2]Emissions!G1612</f>
        <v>2529.3254513540001</v>
      </c>
      <c r="H1823" s="39">
        <f>[2]Emissions!H1612</f>
        <v>2529.3254513539991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1931.4247842331281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772.56991369325158</v>
      </c>
      <c r="I1824" s="39">
        <f>[2]Emissions!I1542</f>
        <v>386.28495684662568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1497.1185587897689</v>
      </c>
      <c r="F1825" s="39">
        <f>[2]Emissions!F1413</f>
        <v>9898.6480157220922</v>
      </c>
      <c r="G1825" s="39">
        <f>[2]Emissions!G1413</f>
        <v>9898.6480157220922</v>
      </c>
      <c r="H1825" s="39">
        <f>[2]Emissions!H1413</f>
        <v>12357.30561187863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638.64804800000013</v>
      </c>
      <c r="F1827" s="39">
        <f>[2]Emissions!F1522</f>
        <v>510.91843840000001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409.29140500035749</v>
      </c>
      <c r="G1828" s="39">
        <f>[2]Emissions!G1407</f>
        <v>292.7434337349398</v>
      </c>
      <c r="H1828" s="39">
        <f>[2]Emissions!H1407</f>
        <v>409.29140500035749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9714.7226323929608</v>
      </c>
      <c r="G1829" s="39">
        <f>[2]Emissions!G1723</f>
        <v>9714.7226323929608</v>
      </c>
      <c r="H1829" s="39">
        <f>[2]Emissions!H1723</f>
        <v>23905.848417524521</v>
      </c>
      <c r="I1829" s="39">
        <f>[2]Emissions!I1723</f>
        <v>25979.126546555352</v>
      </c>
      <c r="J1829" s="39">
        <f>[2]Emissions!J1723</f>
        <v>19010.435200104941</v>
      </c>
      <c r="K1829" s="39">
        <f>[2]Emissions!K1723</f>
        <v>25979.985792840591</v>
      </c>
      <c r="L1829" s="39">
        <f>[2]Emissions!L1723</f>
        <v>25979.960447959369</v>
      </c>
      <c r="M1829" s="39">
        <f>[2]Emissions!M1723</f>
        <v>25979.442308934311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7.3619310043003927E-2</v>
      </c>
      <c r="F1830" s="39">
        <f>[2]Emissions!F1509</f>
        <v>3.5717285647060178E-2</v>
      </c>
      <c r="G1830" s="39">
        <f>[2]Emissions!G1509</f>
        <v>2.541532235294118E-2</v>
      </c>
      <c r="H1830" s="39">
        <f>[2]Emissions!H1509</f>
        <v>1.694354823529412E-2</v>
      </c>
      <c r="I1830" s="39">
        <f>[2]Emissions!I1509</f>
        <v>8.4717741176470619E-3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7493.020538935094</v>
      </c>
      <c r="F1831" s="39">
        <f>[2]Emissions!F684</f>
        <v>5994.416431148079</v>
      </c>
      <c r="G1831" s="39">
        <f>[2]Emissions!G684</f>
        <v>4495.8123233610586</v>
      </c>
      <c r="H1831" s="39">
        <f>[2]Emissions!H684</f>
        <v>2997.2082155740391</v>
      </c>
      <c r="I1831" s="39">
        <f>[2]Emissions!I684</f>
        <v>1498.60410778702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5220.840337654321</v>
      </c>
      <c r="F1832" s="39">
        <f>[2]Emissions!F1460</f>
        <v>4350.7002813786012</v>
      </c>
      <c r="G1832" s="39">
        <f>[2]Emissions!G1460</f>
        <v>3480.5602251028799</v>
      </c>
      <c r="H1832" s="39">
        <f>[2]Emissions!H1460</f>
        <v>2610.420168827161</v>
      </c>
      <c r="I1832" s="39">
        <f>[2]Emissions!I1460</f>
        <v>1740.28011255144</v>
      </c>
      <c r="J1832" s="39">
        <f>[2]Emissions!J1460</f>
        <v>870.14005627572044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0</v>
      </c>
      <c r="F1833" s="39">
        <f>[2]Emissions!F1346</f>
        <v>0</v>
      </c>
      <c r="G1833" s="39">
        <f>[2]Emissions!G1346</f>
        <v>167.2127927743482</v>
      </c>
      <c r="H1833" s="39">
        <f>[2]Emissions!H1346</f>
        <v>520.44467456992925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258.55750913522661</v>
      </c>
      <c r="F1836" s="39">
        <f>[2]Emissions!F1184</f>
        <v>186.47171175513171</v>
      </c>
      <c r="G1836" s="39">
        <f>[2]Emissions!G1184</f>
        <v>172.37167275681759</v>
      </c>
      <c r="H1836" s="39">
        <f>[2]Emissions!H1184</f>
        <v>129.2787545676133</v>
      </c>
      <c r="I1836" s="39">
        <f>[2]Emissions!I1184</f>
        <v>86.185836378408808</v>
      </c>
      <c r="J1836" s="39">
        <f>[2]Emissions!J1184</f>
        <v>43.092918189204511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216.230634718</v>
      </c>
      <c r="F1837" s="39">
        <f>[2]Emissions!F1177</f>
        <v>172.9845077743999</v>
      </c>
      <c r="G1837" s="39">
        <f>[2]Emissions!G1177</f>
        <v>142.12811515079991</v>
      </c>
      <c r="H1837" s="39">
        <f>[2]Emissions!H1177</f>
        <v>94.752076767199981</v>
      </c>
      <c r="I1837" s="39">
        <f>[2]Emissions!I1177</f>
        <v>47.376038383599983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553.26142015370556</v>
      </c>
      <c r="H1838" s="39">
        <f>[2]Emissions!H726</f>
        <v>5045.426062054612</v>
      </c>
      <c r="I1838" s="39">
        <f>[2]Emissions!I726</f>
        <v>8173.2284673131198</v>
      </c>
      <c r="J1838" s="39">
        <f>[2]Emissions!J726</f>
        <v>10829.15916993596</v>
      </c>
      <c r="K1838" s="39">
        <f>[2]Emissions!K726</f>
        <v>9493.0623401381235</v>
      </c>
      <c r="L1838" s="39">
        <f>[2]Emissions!L726</f>
        <v>10249.995766228791</v>
      </c>
      <c r="M1838" s="39">
        <f>[2]Emissions!M726</f>
        <v>10624.31792048858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1972.8940166662869</v>
      </c>
      <c r="F1839" s="39">
        <f>[2]Emissions!F720</f>
        <v>1607.9598498040871</v>
      </c>
      <c r="G1839" s="39">
        <f>[2]Emissions!G720</f>
        <v>25.46859675</v>
      </c>
      <c r="H1839" s="39">
        <f>[2]Emissions!H720</f>
        <v>35585.191364686107</v>
      </c>
      <c r="I1839" s="39">
        <f>[2]Emissions!I720</f>
        <v>19928.52024022345</v>
      </c>
      <c r="J1839" s="39">
        <f>[2]Emissions!J720</f>
        <v>4235.8048669613618</v>
      </c>
      <c r="K1839" s="39">
        <f>[2]Emissions!K720</f>
        <v>18918.24738299154</v>
      </c>
      <c r="L1839" s="39">
        <f>[2]Emissions!L720</f>
        <v>19180.19470152917</v>
      </c>
      <c r="M1839" s="39">
        <f>[2]Emissions!M720</f>
        <v>19398.150096206271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46.036891519999998</v>
      </c>
      <c r="J1842" s="39">
        <f>[2]Emissions!J1618</f>
        <v>46.036891519999998</v>
      </c>
      <c r="K1842" s="39">
        <f>[2]Emissions!K1618</f>
        <v>46.041093244615737</v>
      </c>
      <c r="L1842" s="39">
        <f>[2]Emissions!L1618</f>
        <v>46.055321589382821</v>
      </c>
      <c r="M1842" s="39">
        <f>[2]Emissions!M1618</f>
        <v>46.053220727074958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0</v>
      </c>
      <c r="J1844" s="39">
        <f>[2]Emissions!J1027</f>
        <v>0</v>
      </c>
      <c r="K1844" s="39">
        <f>[2]Emissions!K1027</f>
        <v>0</v>
      </c>
      <c r="L1844" s="39">
        <f>[2]Emissions!L1027</f>
        <v>0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277.60525710365857</v>
      </c>
      <c r="F1845" s="39">
        <f>[2]Emissions!F1478</f>
        <v>222.08420568292689</v>
      </c>
      <c r="G1845" s="39">
        <f>[2]Emissions!G1478</f>
        <v>166.56315426219521</v>
      </c>
      <c r="H1845" s="39">
        <f>[2]Emissions!H1478</f>
        <v>111.0421028414634</v>
      </c>
      <c r="I1845" s="39">
        <f>[2]Emissions!I1478</f>
        <v>55.521051420731709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6.7898095112531491</v>
      </c>
      <c r="F1846" s="39">
        <f>[2]Emissions!F1419</f>
        <v>5.7664702304526747</v>
      </c>
      <c r="G1846" s="39">
        <f>[2]Emissions!G1419</f>
        <v>5.5638428470496546</v>
      </c>
      <c r="H1846" s="39">
        <f>[2]Emissions!H1419</f>
        <v>4.2101429135802464</v>
      </c>
      <c r="I1846" s="39">
        <f>[2]Emissions!I1419</f>
        <v>1.91715679951229</v>
      </c>
      <c r="J1846" s="39">
        <f>[2]Emissions!J1419</f>
        <v>1.344438970403292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6631.080298910384</v>
      </c>
      <c r="H1847" s="39">
        <f>[2]Emissions!H1269</f>
        <v>4973.3102241827883</v>
      </c>
      <c r="I1847" s="39">
        <f>[2]Emissions!I1269</f>
        <v>3315.540149455192</v>
      </c>
      <c r="J1847" s="39">
        <f>[2]Emissions!J1269</f>
        <v>1657.770074727596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800.97236418770672</v>
      </c>
      <c r="F1848" s="39">
        <f>[2]Emissions!F1164</f>
        <v>640.77789135016519</v>
      </c>
      <c r="G1848" s="39">
        <f>[2]Emissions!G1164</f>
        <v>480.58341851262389</v>
      </c>
      <c r="H1848" s="39">
        <f>[2]Emissions!H1164</f>
        <v>438.99626132616822</v>
      </c>
      <c r="I1848" s="39">
        <f>[2]Emissions!I1164</f>
        <v>160.1944728375413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5165.813792909179</v>
      </c>
      <c r="F1849" s="39">
        <f>[2]Emissions!F977</f>
        <v>0</v>
      </c>
      <c r="G1849" s="39">
        <f>[2]Emissions!G977</f>
        <v>5165.813792909179</v>
      </c>
      <c r="H1849" s="39">
        <f>[2]Emissions!H977</f>
        <v>670.38343835017645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9.1192803747978196E-2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3504.1896180054368</v>
      </c>
      <c r="F1854" s="39">
        <f>[2]Emissions!F1158</f>
        <v>2920.158015004532</v>
      </c>
      <c r="G1854" s="39">
        <f>[2]Emissions!G1158</f>
        <v>2336.1264120036249</v>
      </c>
      <c r="H1854" s="39">
        <f>[2]Emissions!H1158</f>
        <v>1752.0948090027191</v>
      </c>
      <c r="I1854" s="39">
        <f>[2]Emissions!I1158</f>
        <v>1168.063206001812</v>
      </c>
      <c r="J1854" s="39">
        <f>[2]Emissions!J1158</f>
        <v>584.03160300090678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4611.1387256742973</v>
      </c>
      <c r="F1855" s="39">
        <f>[2]Emissions!F971</f>
        <v>2884.8032740196081</v>
      </c>
      <c r="G1855" s="39">
        <f>[2]Emissions!G971</f>
        <v>2307.8426192156871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2778.52876719593</v>
      </c>
      <c r="F1859" s="39">
        <f>[2]Emissions!F1642</f>
        <v>0</v>
      </c>
      <c r="G1859" s="39">
        <f>[2]Emissions!G1642</f>
        <v>0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29507.4494309</v>
      </c>
      <c r="F1860" s="39">
        <f>[2]Emissions!F1578</f>
        <v>0</v>
      </c>
      <c r="G1860" s="39">
        <f>[2]Emissions!G1578</f>
        <v>0</v>
      </c>
      <c r="H1860" s="39">
        <f>[2]Emissions!H1578</f>
        <v>0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68.440285817319008</v>
      </c>
      <c r="H1861" s="39">
        <f>[2]Emissions!H1472</f>
        <v>195.9895573158372</v>
      </c>
      <c r="I1861" s="39">
        <f>[2]Emissions!I1472</f>
        <v>1.5848471649074161</v>
      </c>
      <c r="J1861" s="39">
        <f>[2]Emissions!J1472</f>
        <v>0</v>
      </c>
      <c r="K1861" s="39">
        <f>[2]Emissions!K1472</f>
        <v>22.34280953400544</v>
      </c>
      <c r="L1861" s="39">
        <f>[2]Emissions!L1472</f>
        <v>34.545328622082948</v>
      </c>
      <c r="M1861" s="39">
        <f>[2]Emissions!M1472</f>
        <v>42.868894817902103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705.8309224333309</v>
      </c>
      <c r="F1862" s="39">
        <f>[2]Emissions!F1257</f>
        <v>0</v>
      </c>
      <c r="G1862" s="39">
        <f>[2]Emissions!G1257</f>
        <v>32.74118048396798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14683.60201617647</v>
      </c>
      <c r="I1865" s="39">
        <f>[2]Emissions!I1400</f>
        <v>9789.0680107843164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40294.766652134022</v>
      </c>
      <c r="G1866" s="39">
        <f>[2]Emissions!G1636</f>
        <v>54963.094314143047</v>
      </c>
      <c r="H1866" s="39">
        <f>[2]Emissions!H1636</f>
        <v>72377.345218976203</v>
      </c>
      <c r="I1866" s="39">
        <f>[2]Emissions!I1636</f>
        <v>109687.84761861889</v>
      </c>
      <c r="J1866" s="39">
        <f>[2]Emissions!J1636</f>
        <v>69393.080966484908</v>
      </c>
      <c r="K1866" s="39">
        <f>[2]Emissions!K1636</f>
        <v>71490.426197554087</v>
      </c>
      <c r="L1866" s="39">
        <f>[2]Emissions!L1636</f>
        <v>86923.997325595847</v>
      </c>
      <c r="M1866" s="39">
        <f>[2]Emissions!M1636</f>
        <v>93724.881207070954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0</v>
      </c>
      <c r="F1867" s="39">
        <f>[2]Emissions!F1572</f>
        <v>0</v>
      </c>
      <c r="G1867" s="39">
        <f>[2]Emissions!G1572</f>
        <v>0</v>
      </c>
      <c r="H1867" s="39">
        <f>[2]Emissions!H1572</f>
        <v>0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3789.7519703620401</v>
      </c>
      <c r="F1869" s="39">
        <f>[2]Emissions!F1466</f>
        <v>3301.9291704564621</v>
      </c>
      <c r="G1869" s="39">
        <f>[2]Emissions!G1466</f>
        <v>3903.9050777480388</v>
      </c>
      <c r="H1869" s="39">
        <f>[2]Emissions!H1466</f>
        <v>4922.1454593778199</v>
      </c>
      <c r="I1869" s="39">
        <f>[2]Emissions!I1466</f>
        <v>7413.5460912821554</v>
      </c>
      <c r="J1869" s="39">
        <f>[2]Emissions!J1466</f>
        <v>2530.125747316476</v>
      </c>
      <c r="K1869" s="39">
        <f>[2]Emissions!K1466</f>
        <v>15934.716891539911</v>
      </c>
      <c r="L1869" s="39">
        <f>[2]Emissions!L1466</f>
        <v>17594.676364206669</v>
      </c>
      <c r="M1869" s="39">
        <f>[2]Emissions!M1466</f>
        <v>20556.360267977569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0</v>
      </c>
      <c r="J1870" s="39">
        <f>[2]Emissions!J1001</f>
        <v>0</v>
      </c>
      <c r="K1870" s="39">
        <f>[2]Emissions!K1001</f>
        <v>0</v>
      </c>
      <c r="L1870" s="39">
        <f>[2]Emissions!L1001</f>
        <v>0</v>
      </c>
      <c r="M1870" s="39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55856.256742804908</v>
      </c>
      <c r="F1872" s="39">
        <f>[2]Emissions!F768</f>
        <v>47239.367848181369</v>
      </c>
      <c r="G1872" s="39">
        <f>[2]Emissions!G768</f>
        <v>43418.831419050839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11948.17684977624</v>
      </c>
      <c r="F1873" s="39">
        <f>[2]Emissions!F750</f>
        <v>6456.2996766666674</v>
      </c>
      <c r="G1873" s="39">
        <f>[2]Emissions!G750</f>
        <v>6620.9554044636243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0</v>
      </c>
      <c r="F1877" s="39">
        <f>[2]Emissions!F1566</f>
        <v>0</v>
      </c>
      <c r="G1877" s="39">
        <f>[2]Emissions!G1566</f>
        <v>0</v>
      </c>
      <c r="H1877" s="39">
        <f>[2]Emissions!H1566</f>
        <v>0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2927.5024854286989</v>
      </c>
      <c r="F1878" s="39">
        <f>[2]Emissions!F1496</f>
        <v>4211.6487088029371</v>
      </c>
      <c r="G1878" s="39">
        <f>[2]Emissions!G1496</f>
        <v>5228.4581857833546</v>
      </c>
      <c r="H1878" s="39">
        <f>[2]Emissions!H1496</f>
        <v>5736.5424113143472</v>
      </c>
      <c r="I1878" s="39">
        <f>[2]Emissions!I1496</f>
        <v>4491.6249494207696</v>
      </c>
      <c r="J1878" s="39">
        <f>[2]Emissions!J1496</f>
        <v>1993.68912588849</v>
      </c>
      <c r="K1878" s="39">
        <f>[2]Emissions!K1496</f>
        <v>5970.8207061069043</v>
      </c>
      <c r="L1878" s="39">
        <f>[2]Emissions!L1496</f>
        <v>5803.2827514182854</v>
      </c>
      <c r="M1878" s="39">
        <f>[2]Emissions!M1496</f>
        <v>5898.6145127293394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34.087347057506413</v>
      </c>
      <c r="F1879" s="39">
        <f>[2]Emissions!F1394</f>
        <v>38.742054988786712</v>
      </c>
      <c r="G1879" s="39">
        <f>[2]Emissions!G1394</f>
        <v>37.301441033592369</v>
      </c>
      <c r="H1879" s="39">
        <f>[2]Emissions!H1394</f>
        <v>12.217518670721081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2.485620728200078</v>
      </c>
      <c r="F1882" s="39">
        <f>[2]Emissions!F762</f>
        <v>22.43917770766053</v>
      </c>
      <c r="G1882" s="39">
        <f>[2]Emissions!G762</f>
        <v>40.375454756457231</v>
      </c>
      <c r="H1882" s="39">
        <f>[2]Emissions!H762</f>
        <v>1197.6838997378261</v>
      </c>
      <c r="I1882" s="39">
        <f>[2]Emissions!I762</f>
        <v>2035.1375381283219</v>
      </c>
      <c r="J1882" s="39">
        <f>[2]Emissions!J762</f>
        <v>2081.6848389730221</v>
      </c>
      <c r="K1882" s="39">
        <f>[2]Emissions!K762</f>
        <v>2135.8899647417579</v>
      </c>
      <c r="L1882" s="39">
        <f>[2]Emissions!L762</f>
        <v>2226.8545750820572</v>
      </c>
      <c r="M1882" s="39">
        <f>[2]Emissions!M762</f>
        <v>2226.8545750820572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15.782567550342719</v>
      </c>
      <c r="F1883" s="39">
        <f>[2]Emissions!F744</f>
        <v>76.899542347579029</v>
      </c>
      <c r="G1883" s="39">
        <f>[2]Emissions!G744</f>
        <v>115.8646847576415</v>
      </c>
      <c r="H1883" s="39">
        <f>[2]Emissions!H744</f>
        <v>204.85974305034111</v>
      </c>
      <c r="I1883" s="39">
        <f>[2]Emissions!I744</f>
        <v>267.47374168925262</v>
      </c>
      <c r="J1883" s="39">
        <f>[2]Emissions!J744</f>
        <v>324.04416572859378</v>
      </c>
      <c r="K1883" s="39">
        <f>[2]Emissions!K744</f>
        <v>332.61498270063242</v>
      </c>
      <c r="L1883" s="39">
        <f>[2]Emissions!L744</f>
        <v>332.61498270063242</v>
      </c>
      <c r="M1883" s="39">
        <f>[2]Emissions!M744</f>
        <v>336.48305615233738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2121.5366728085351</v>
      </c>
      <c r="F1884" s="39">
        <f>[2]Emissions!F708</f>
        <v>1697.229338246826</v>
      </c>
      <c r="G1884" s="39">
        <f>[2]Emissions!G708</f>
        <v>1272.9220036851209</v>
      </c>
      <c r="H1884" s="39">
        <f>[2]Emissions!H708</f>
        <v>848.61466912341302</v>
      </c>
      <c r="I1884" s="39">
        <f>[2]Emissions!I708</f>
        <v>424.30733456170572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9.5924566800000015</v>
      </c>
      <c r="F1886" s="39">
        <f>[2]Emissions!F1654</f>
        <v>7.1943425099999994</v>
      </c>
      <c r="G1886" s="39">
        <f>[2]Emissions!G1654</f>
        <v>7.1943425099998626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32716.968822874049</v>
      </c>
      <c r="I1887" s="39">
        <f>[2]Emissions!I1630</f>
        <v>64121.311778647163</v>
      </c>
      <c r="J1887" s="39">
        <f>[2]Emissions!J1630</f>
        <v>64121.311778647178</v>
      </c>
      <c r="K1887" s="39">
        <f>[2]Emissions!K1630</f>
        <v>5533.0711480381106</v>
      </c>
      <c r="L1887" s="39">
        <f>[2]Emissions!L1630</f>
        <v>0</v>
      </c>
      <c r="M1887" s="39">
        <f>[2]Emissions!M1630</f>
        <v>7867.7683422557893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0</v>
      </c>
      <c r="F1888" s="39">
        <f>[2]Emissions!F1560</f>
        <v>0</v>
      </c>
      <c r="G1888" s="39">
        <f>[2]Emissions!G1560</f>
        <v>0</v>
      </c>
      <c r="H1888" s="39">
        <f>[2]Emissions!H1560</f>
        <v>0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10.856534963279239</v>
      </c>
      <c r="I1889" s="39">
        <f>[2]Emissions!I1039</f>
        <v>10.96549662713652</v>
      </c>
      <c r="J1889" s="39">
        <f>[2]Emissions!J1039</f>
        <v>79.87736527267964</v>
      </c>
      <c r="K1889" s="39">
        <f>[2]Emissions!K1039</f>
        <v>463.90212508403852</v>
      </c>
      <c r="L1889" s="39">
        <f>[2]Emissions!L1039</f>
        <v>2884.9426319743729</v>
      </c>
      <c r="M1889" s="39">
        <f>[2]Emissions!M1039</f>
        <v>7582.6500305443478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1026.287037658537</v>
      </c>
      <c r="G1890" s="39">
        <f>[2]Emissions!G1490</f>
        <v>769.71527824390216</v>
      </c>
      <c r="H1890" s="39">
        <f>[2]Emissions!H1490</f>
        <v>513.14351882926815</v>
      </c>
      <c r="I1890" s="39">
        <f>[2]Emissions!I1490</f>
        <v>256.57175941463402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1648.8473479720949</v>
      </c>
      <c r="F1892" s="39">
        <f>[2]Emissions!F989</f>
        <v>3134.1706289128879</v>
      </c>
      <c r="G1892" s="39">
        <f>[2]Emissions!G989</f>
        <v>3402.311434512535</v>
      </c>
      <c r="H1892" s="39">
        <f>[2]Emissions!H989</f>
        <v>4270.0498371412205</v>
      </c>
      <c r="I1892" s="39">
        <f>[2]Emissions!I989</f>
        <v>4744.3289566382473</v>
      </c>
      <c r="J1892" s="39">
        <f>[2]Emissions!J989</f>
        <v>5279.6849450907184</v>
      </c>
      <c r="K1892" s="39">
        <f>[2]Emissions!K989</f>
        <v>5248.6370805341076</v>
      </c>
      <c r="L1892" s="39">
        <f>[2]Emissions!L989</f>
        <v>5239.7761789083534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8.1252365299999987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1.354206088333334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7961.23722266596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62517.506427029162</v>
      </c>
      <c r="F1897" s="39">
        <f>[2]Emissions!F1624</f>
        <v>36153.208535277881</v>
      </c>
      <c r="G1897" s="39">
        <f>[2]Emissions!G1624</f>
        <v>28108.127066302339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0</v>
      </c>
      <c r="F1898" s="39">
        <f>[2]Emissions!F1554</f>
        <v>491.37928276315</v>
      </c>
      <c r="G1898" s="39">
        <f>[2]Emissions!G1554</f>
        <v>491.37928276315012</v>
      </c>
      <c r="H1898" s="39">
        <f>[2]Emissions!H1554</f>
        <v>491.37928276314989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10682.177570526001</v>
      </c>
      <c r="F1900" s="39">
        <f>[2]Emissions!F983</f>
        <v>5941.2741819359626</v>
      </c>
      <c r="G1900" s="39">
        <f>[2]Emissions!G983</f>
        <v>1172.1975379512289</v>
      </c>
      <c r="H1900" s="39">
        <f>[2]Emissions!H983</f>
        <v>2300.3380342384949</v>
      </c>
      <c r="I1900" s="39">
        <f>[2]Emissions!I983</f>
        <v>3256.5306427218102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0</v>
      </c>
      <c r="M1901" s="39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4.9592393608798693</v>
      </c>
      <c r="F1902" s="39">
        <f>[2]Emissions!F774</f>
        <v>5.1804323672621404</v>
      </c>
      <c r="G1902" s="39">
        <f>[2]Emissions!G774</f>
        <v>27.24640272333874</v>
      </c>
      <c r="H1902" s="39">
        <f>[2]Emissions!H774</f>
        <v>29.9705448677425</v>
      </c>
      <c r="I1902" s="39">
        <f>[2]Emissions!I774</f>
        <v>35.996084095285262</v>
      </c>
      <c r="J1902" s="39">
        <f>[2]Emissions!J774</f>
        <v>40.172978596298059</v>
      </c>
      <c r="K1902" s="39">
        <f>[2]Emissions!K774</f>
        <v>35.554655800788218</v>
      </c>
      <c r="L1902" s="39">
        <f>[2]Emissions!L774</f>
        <v>40.212564261151869</v>
      </c>
      <c r="M1902" s="39">
        <f>[2]Emissions!M774</f>
        <v>34.732856924635072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6042.3056070175644</v>
      </c>
      <c r="F1906" s="39">
        <f>[2]Emissions!F1256</f>
        <v>5035.2546725146376</v>
      </c>
      <c r="G1906" s="39">
        <f>[2]Emissions!G1256</f>
        <v>4028.2037380117099</v>
      </c>
      <c r="H1906" s="39">
        <f>[2]Emissions!H1256</f>
        <v>3021.1528035087831</v>
      </c>
      <c r="I1906" s="39">
        <f>[2]Emissions!I1256</f>
        <v>2014.1018690058561</v>
      </c>
      <c r="J1906" s="39">
        <f>[2]Emissions!J1256</f>
        <v>1007.050934502928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0</v>
      </c>
      <c r="J1908" s="39">
        <f>[2]Emissions!J1026</f>
        <v>0</v>
      </c>
      <c r="K1908" s="39">
        <f>[2]Emissions!K1026</f>
        <v>0</v>
      </c>
      <c r="L1908" s="39">
        <f>[2]Emissions!L1026</f>
        <v>0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33.343513538249283</v>
      </c>
      <c r="F1909" s="39">
        <f>[2]Emissions!F719</f>
        <v>27.175829298474071</v>
      </c>
      <c r="G1909" s="39">
        <f>[2]Emissions!G719</f>
        <v>0.43043999999999999</v>
      </c>
      <c r="H1909" s="39">
        <f>[2]Emissions!H719</f>
        <v>601.41867733704214</v>
      </c>
      <c r="I1909" s="39">
        <f>[2]Emissions!I719</f>
        <v>336.80820095444722</v>
      </c>
      <c r="J1909" s="39">
        <f>[2]Emissions!J719</f>
        <v>71.588547450493067</v>
      </c>
      <c r="K1909" s="39">
        <f>[2]Emissions!K719</f>
        <v>319.73376796014009</v>
      </c>
      <c r="L1909" s="39">
        <f>[2]Emissions!L719</f>
        <v>324.16089069870787</v>
      </c>
      <c r="M1909" s="39">
        <f>[2]Emissions!M719</f>
        <v>327.84451414312917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95.6874814450847</v>
      </c>
      <c r="F1910" s="39">
        <f>[2]Emissions!F749</f>
        <v>51.705550000000002</v>
      </c>
      <c r="G1910" s="39">
        <f>[2]Emissions!G749</f>
        <v>53.024202384919583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630.32783023087222</v>
      </c>
      <c r="F1914" s="39">
        <f>[2]Emissions!F1262</f>
        <v>0</v>
      </c>
      <c r="G1914" s="39">
        <f>[2]Emissions!G1262</f>
        <v>1739.041253169863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3499.9151689472528</v>
      </c>
      <c r="F1915" s="39">
        <f>[2]Emissions!F1157</f>
        <v>2916.5959741227098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1166.638389649085</v>
      </c>
      <c r="J1915" s="39">
        <f>[2]Emissions!J1157</f>
        <v>583.31919482454248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8.6904235312368954</v>
      </c>
      <c r="F1916" s="39">
        <f>[2]Emissions!F970</f>
        <v>5.4368700980392157</v>
      </c>
      <c r="G1916" s="39">
        <f>[2]Emissions!G970</f>
        <v>4.3494960784313728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57364.422068119449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55.611476500000023</v>
      </c>
      <c r="F1919" s="39">
        <f>[2]Emissions!F1577</f>
        <v>0</v>
      </c>
      <c r="G1919" s="39">
        <f>[2]Emissions!G1577</f>
        <v>0</v>
      </c>
      <c r="H1919" s="39">
        <f>[2]Emissions!H1577</f>
        <v>0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8758.2408659197536</v>
      </c>
      <c r="F1920" s="39">
        <f>[2]Emissions!F1471</f>
        <v>7298.5340549331286</v>
      </c>
      <c r="G1920" s="39">
        <f>[2]Emissions!G1471</f>
        <v>5838.8272439465027</v>
      </c>
      <c r="H1920" s="39">
        <f>[2]Emissions!H1471</f>
        <v>5724.5014209361034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40155.63354913376</v>
      </c>
      <c r="G1924" s="39">
        <f>[2]Emissions!G1635</f>
        <v>54773.313196201809</v>
      </c>
      <c r="H1924" s="39">
        <f>[2]Emissions!H1635</f>
        <v>72127.434735211064</v>
      </c>
      <c r="I1924" s="39">
        <f>[2]Emissions!I1635</f>
        <v>109309.10834628739</v>
      </c>
      <c r="J1924" s="39">
        <f>[2]Emissions!J1635</f>
        <v>69153.474797153613</v>
      </c>
      <c r="K1924" s="39">
        <f>[2]Emissions!K1635</f>
        <v>71243.578141141494</v>
      </c>
      <c r="L1924" s="39">
        <f>[2]Emissions!L1635</f>
        <v>86623.858958310942</v>
      </c>
      <c r="M1924" s="39">
        <f>[2]Emissions!M1635</f>
        <v>93401.260185431864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0</v>
      </c>
      <c r="F1925" s="39">
        <f>[2]Emissions!F1571</f>
        <v>0</v>
      </c>
      <c r="G1925" s="39">
        <f>[2]Emissions!G1571</f>
        <v>0</v>
      </c>
      <c r="H1925" s="39">
        <f>[2]Emissions!H1571</f>
        <v>0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848.73632729268309</v>
      </c>
      <c r="F1926" s="39">
        <f>[2]Emissions!F1501</f>
        <v>678.98906183414647</v>
      </c>
      <c r="G1926" s="39">
        <f>[2]Emissions!G1501</f>
        <v>509.24179637560979</v>
      </c>
      <c r="H1926" s="39">
        <f>[2]Emissions!H1501</f>
        <v>339.49453091707318</v>
      </c>
      <c r="I1926" s="39">
        <f>[2]Emissions!I1501</f>
        <v>169.7472654585367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3785.8419790229809</v>
      </c>
      <c r="F1927" s="39">
        <f>[2]Emissions!F1465</f>
        <v>3298.5224793168732</v>
      </c>
      <c r="G1927" s="39">
        <f>[2]Emissions!G1465</f>
        <v>3899.8773115084859</v>
      </c>
      <c r="H1927" s="39">
        <f>[2]Emissions!H1465</f>
        <v>4917.0671465314199</v>
      </c>
      <c r="I1927" s="39">
        <f>[2]Emissions!I1465</f>
        <v>7405.8973318817189</v>
      </c>
      <c r="J1927" s="39">
        <f>[2]Emissions!J1465</f>
        <v>2527.5153469957941</v>
      </c>
      <c r="K1927" s="39">
        <f>[2]Emissions!K1465</f>
        <v>15918.27660586329</v>
      </c>
      <c r="L1927" s="39">
        <f>[2]Emissions!L1465</f>
        <v>17576.523452687488</v>
      </c>
      <c r="M1927" s="39">
        <f>[2]Emissions!M1465</f>
        <v>20535.15170571837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27.67358088235294</v>
      </c>
      <c r="I1928" s="39">
        <f>[2]Emissions!I1399</f>
        <v>18.44905392156862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0</v>
      </c>
      <c r="J1929" s="39">
        <f>[2]Emissions!J1000</f>
        <v>0</v>
      </c>
      <c r="K1929" s="39">
        <f>[2]Emissions!K1000</f>
        <v>0</v>
      </c>
      <c r="L1929" s="39">
        <f>[2]Emissions!L1000</f>
        <v>0</v>
      </c>
      <c r="M1929" s="39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0</v>
      </c>
      <c r="F1933" s="39">
        <f>[2]Emissions!F1565</f>
        <v>0</v>
      </c>
      <c r="G1933" s="39">
        <f>[2]Emissions!G1565</f>
        <v>0</v>
      </c>
      <c r="H1933" s="39">
        <f>[2]Emissions!H1565</f>
        <v>0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2924.482100598078</v>
      </c>
      <c r="F1934" s="39">
        <f>[2]Emissions!F1495</f>
        <v>4207.303434995214</v>
      </c>
      <c r="G1934" s="39">
        <f>[2]Emissions!G1495</f>
        <v>5223.0638416724678</v>
      </c>
      <c r="H1934" s="39">
        <f>[2]Emissions!H1495</f>
        <v>5730.6238627339126</v>
      </c>
      <c r="I1934" s="39">
        <f>[2]Emissions!I1495</f>
        <v>4486.990816425292</v>
      </c>
      <c r="J1934" s="39">
        <f>[2]Emissions!J1495</f>
        <v>1991.6321819839909</v>
      </c>
      <c r="K1934" s="39">
        <f>[2]Emissions!K1495</f>
        <v>5964.6604461662728</v>
      </c>
      <c r="L1934" s="39">
        <f>[2]Emissions!L1495</f>
        <v>5797.2953449933766</v>
      </c>
      <c r="M1934" s="39">
        <f>[2]Emissions!M1495</f>
        <v>5892.5287499043343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3505.8836448645352</v>
      </c>
      <c r="F1935" s="39">
        <f>[2]Emissions!F1393</f>
        <v>3984.6203555967131</v>
      </c>
      <c r="G1935" s="39">
        <f>[2]Emissions!G1393</f>
        <v>3836.4532103049751</v>
      </c>
      <c r="H1935" s="39">
        <f>[2]Emissions!H1393</f>
        <v>1256.571795283664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6041.4981414781914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1567.7350433340439</v>
      </c>
      <c r="F1939" s="39">
        <f>[2]Emissions!F743</f>
        <v>7638.6878731928509</v>
      </c>
      <c r="G1939" s="39">
        <f>[2]Emissions!G743</f>
        <v>11509.225352592401</v>
      </c>
      <c r="H1939" s="39">
        <f>[2]Emissions!H743</f>
        <v>20349.401143000559</v>
      </c>
      <c r="I1939" s="39">
        <f>[2]Emissions!I743</f>
        <v>26569.05834113243</v>
      </c>
      <c r="J1939" s="39">
        <f>[2]Emissions!J743</f>
        <v>32188.387129040329</v>
      </c>
      <c r="K1939" s="39">
        <f>[2]Emissions!K743</f>
        <v>33039.754948262831</v>
      </c>
      <c r="L1939" s="39">
        <f>[2]Emissions!L743</f>
        <v>33039.754948262816</v>
      </c>
      <c r="M1939" s="39">
        <f>[2]Emissions!M743</f>
        <v>33423.983577798863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2114.8478978812132</v>
      </c>
      <c r="F1940" s="39">
        <f>[2]Emissions!F707</f>
        <v>1691.8783183049679</v>
      </c>
      <c r="G1940" s="39">
        <f>[2]Emissions!G707</f>
        <v>1268.9087387287279</v>
      </c>
      <c r="H1940" s="39">
        <f>[2]Emissions!H707</f>
        <v>845.93915915248397</v>
      </c>
      <c r="I1940" s="39">
        <f>[2]Emissions!I707</f>
        <v>422.96957957624119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1197.778090776</v>
      </c>
      <c r="F1942" s="39">
        <f>[2]Emissions!F1653</f>
        <v>898.33356808200028</v>
      </c>
      <c r="G1942" s="39">
        <f>[2]Emissions!G1653</f>
        <v>898.333568081983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3.801485761609956</v>
      </c>
      <c r="I1943" s="39">
        <f>[2]Emissions!I1629</f>
        <v>7.4504534653545882</v>
      </c>
      <c r="J1943" s="39">
        <f>[2]Emissions!J1629</f>
        <v>7.45045346535459</v>
      </c>
      <c r="K1943" s="39">
        <f>[2]Emissions!K1629</f>
        <v>0.64290464379866097</v>
      </c>
      <c r="L1943" s="39">
        <f>[2]Emissions!L1629</f>
        <v>0</v>
      </c>
      <c r="M1943" s="39">
        <f>[2]Emissions!M1629</f>
        <v>0.91418032919418701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0</v>
      </c>
      <c r="F1944" s="39">
        <f>[2]Emissions!F1559</f>
        <v>0</v>
      </c>
      <c r="G1944" s="39">
        <f>[2]Emissions!G1559</f>
        <v>0</v>
      </c>
      <c r="H1944" s="39">
        <f>[2]Emissions!H1559</f>
        <v>0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10.771697247411479</v>
      </c>
      <c r="I1945" s="39">
        <f>[2]Emissions!I1038</f>
        <v>10.88030477194971</v>
      </c>
      <c r="J1945" s="39">
        <f>[2]Emissions!J1038</f>
        <v>79.257785411715432</v>
      </c>
      <c r="K1945" s="39">
        <f>[2]Emissions!K1038</f>
        <v>460.30380391779312</v>
      </c>
      <c r="L1945" s="39">
        <f>[2]Emissions!L1038</f>
        <v>2862.490396199812</v>
      </c>
      <c r="M1945" s="39">
        <f>[2]Emissions!M1038</f>
        <v>7523.7397918839843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4.5937273170731716</v>
      </c>
      <c r="F1946" s="39">
        <f>[2]Emissions!F1489</f>
        <v>1.934200975609756</v>
      </c>
      <c r="G1946" s="39">
        <f>[2]Emissions!G1489</f>
        <v>1.450650731707317</v>
      </c>
      <c r="H1946" s="39">
        <f>[2]Emissions!H1489</f>
        <v>0.96710048780487756</v>
      </c>
      <c r="I1946" s="39">
        <f>[2]Emissions!I1489</f>
        <v>0.48355024390243878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0.15956119317052031</v>
      </c>
      <c r="F1947" s="39">
        <f>[2]Emissions!F988</f>
        <v>0.30329794068832377</v>
      </c>
      <c r="G1947" s="39">
        <f>[2]Emissions!G988</f>
        <v>0.32924628995898553</v>
      </c>
      <c r="H1947" s="39">
        <f>[2]Emissions!H988</f>
        <v>0.4132185115558496</v>
      </c>
      <c r="I1947" s="39">
        <f>[2]Emissions!I988</f>
        <v>0.45911514491968602</v>
      </c>
      <c r="J1947" s="39">
        <f>[2]Emissions!J988</f>
        <v>0.5109222696929524</v>
      </c>
      <c r="K1947" s="39">
        <f>[2]Emissions!K988</f>
        <v>0.50791772574887994</v>
      </c>
      <c r="L1947" s="39">
        <f>[2]Emissions!L988</f>
        <v>0.50706024428601992</v>
      </c>
      <c r="M1947" s="39">
        <f>[2]Emissions!M988</f>
        <v>0.5059651237585101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8.1168534999999995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1.352808916666667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400.73341724828651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7.2641023629166668</v>
      </c>
      <c r="F1952" s="39">
        <f>[2]Emissions!F1623</f>
        <v>4.2007530779344746</v>
      </c>
      <c r="G1952" s="39">
        <f>[2]Emissions!G1623</f>
        <v>3.265970188331317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0</v>
      </c>
      <c r="F1953" s="39">
        <f>[2]Emissions!F1553</f>
        <v>490.87231324250001</v>
      </c>
      <c r="G1953" s="39">
        <f>[2]Emissions!G1553</f>
        <v>490.87231324250001</v>
      </c>
      <c r="H1953" s="39">
        <f>[2]Emissions!H1553</f>
        <v>490.87231324250001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10600.695587790089</v>
      </c>
      <c r="F1955" s="39">
        <f>[2]Emissions!F982</f>
        <v>5895.5929514352447</v>
      </c>
      <c r="G1955" s="39">
        <f>[2]Emissions!G982</f>
        <v>1163.808369103102</v>
      </c>
      <c r="H1955" s="39">
        <f>[2]Emissions!H982</f>
        <v>2284.7656118954001</v>
      </c>
      <c r="I1955" s="39">
        <f>[2]Emissions!I982</f>
        <v>3234.9047378019732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6042.3420119999992</v>
      </c>
      <c r="J1960" s="39">
        <f>[2]Emissions!J1617</f>
        <v>6042.3420119999982</v>
      </c>
      <c r="K1960" s="39">
        <f>[2]Emissions!K1617</f>
        <v>6042.893488355814</v>
      </c>
      <c r="L1960" s="39">
        <f>[2]Emissions!L1617</f>
        <v>6044.7609586064973</v>
      </c>
      <c r="M1960" s="39">
        <f>[2]Emissions!M1617</f>
        <v>6044.485220428588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8.0973823170731727</v>
      </c>
      <c r="H1962" s="39">
        <f>[2]Emissions!H1477</f>
        <v>5.39825487804878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891.16249835197596</v>
      </c>
      <c r="F1963" s="39">
        <f>[2]Emissions!F1418</f>
        <v>756.84921774691361</v>
      </c>
      <c r="G1963" s="39">
        <f>[2]Emissions!G1418</f>
        <v>730.25437367526717</v>
      </c>
      <c r="H1963" s="39">
        <f>[2]Emissions!H1418</f>
        <v>552.58125740740729</v>
      </c>
      <c r="I1963" s="39">
        <f>[2]Emissions!I1418</f>
        <v>251.6268299359881</v>
      </c>
      <c r="J1963" s="39">
        <f>[2]Emissions!J1418</f>
        <v>176.45761486543211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9907.9248498761208</v>
      </c>
      <c r="F1964" s="39">
        <f>[2]Emissions!F1268</f>
        <v>8256.6040415634379</v>
      </c>
      <c r="G1964" s="39">
        <f>[2]Emissions!G1268</f>
        <v>6605.2832332507487</v>
      </c>
      <c r="H1964" s="39">
        <f>[2]Emissions!H1268</f>
        <v>4953.9624249380604</v>
      </c>
      <c r="I1964" s="39">
        <f>[2]Emissions!I1268</f>
        <v>3302.6416166253748</v>
      </c>
      <c r="J1964" s="39">
        <f>[2]Emissions!J1268</f>
        <v>1651.3208083126869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798.53939960434286</v>
      </c>
      <c r="F1965" s="39">
        <f>[2]Emissions!F1163</f>
        <v>638.83151968347397</v>
      </c>
      <c r="G1965" s="39">
        <f>[2]Emissions!G1163</f>
        <v>479.12363976260559</v>
      </c>
      <c r="H1965" s="39">
        <f>[2]Emissions!H1163</f>
        <v>436.67462753404448</v>
      </c>
      <c r="I1965" s="39">
        <f>[2]Emissions!I1163</f>
        <v>159.70787992086849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5160.4840807413584</v>
      </c>
      <c r="F1966" s="39">
        <f>[2]Emissions!F976</f>
        <v>0</v>
      </c>
      <c r="G1966" s="39">
        <f>[2]Emissions!G976</f>
        <v>5160.4840807413584</v>
      </c>
      <c r="H1966" s="39">
        <f>[2]Emissions!H976</f>
        <v>669.69178531897637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548.90243787008103</v>
      </c>
      <c r="H1968" s="39">
        <f>[2]Emissions!H725</f>
        <v>5005.674649762529</v>
      </c>
      <c r="I1968" s="39">
        <f>[2]Emissions!I725</f>
        <v>8108.8340295460057</v>
      </c>
      <c r="J1968" s="39">
        <f>[2]Emissions!J725</f>
        <v>10743.83944358456</v>
      </c>
      <c r="K1968" s="39">
        <f>[2]Emissions!K725</f>
        <v>9418.2693235809456</v>
      </c>
      <c r="L1968" s="39">
        <f>[2]Emissions!L725</f>
        <v>10169.2390961906</v>
      </c>
      <c r="M1968" s="39">
        <f>[2]Emissions!M725</f>
        <v>10540.612077456661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562.21243554508112</v>
      </c>
      <c r="F1969" s="39">
        <f>[2]Emissions!F773</f>
        <v>587.28834936861801</v>
      </c>
      <c r="G1969" s="39">
        <f>[2]Emissions!G773</f>
        <v>3088.8338554025008</v>
      </c>
      <c r="H1969" s="39">
        <f>[2]Emissions!H773</f>
        <v>3397.660769839742</v>
      </c>
      <c r="I1969" s="39">
        <f>[2]Emissions!I773</f>
        <v>4080.7560669355062</v>
      </c>
      <c r="J1969" s="39">
        <f>[2]Emissions!J773</f>
        <v>4554.2766735336563</v>
      </c>
      <c r="K1969" s="39">
        <f>[2]Emissions!K773</f>
        <v>4030.7128126160242</v>
      </c>
      <c r="L1969" s="39">
        <f>[2]Emissions!L773</f>
        <v>4558.7643684059176</v>
      </c>
      <c r="M1969" s="39">
        <f>[2]Emissions!M773</f>
        <v>3937.54821335613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2463.522055695601</v>
      </c>
      <c r="F1970" s="39">
        <f>[2]Emissions!F767</f>
        <v>2083.4769706636898</v>
      </c>
      <c r="G1970" s="39">
        <f>[2]Emissions!G767</f>
        <v>1914.9734527661351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3.9317807754034941</v>
      </c>
      <c r="G1971" s="39">
        <f>[2]Emissions!G784</f>
        <v>4.2031822903930731</v>
      </c>
      <c r="H1971" s="39">
        <f>[2]Emissions!H784</f>
        <v>6.3257064950918256</v>
      </c>
      <c r="I1971" s="39">
        <f>[2]Emissions!I784</f>
        <v>7.8129973729561346</v>
      </c>
      <c r="J1971" s="39">
        <f>[2]Emissions!J784</f>
        <v>7.8133272298891239</v>
      </c>
      <c r="K1971" s="39">
        <f>[2]Emissions!K784</f>
        <v>3.19002215381694</v>
      </c>
      <c r="L1971" s="39">
        <f>[2]Emissions!L784</f>
        <v>3.0748565291693679</v>
      </c>
      <c r="M1971" s="39">
        <f>[2]Emissions!M784</f>
        <v>2.2351514402681198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0</v>
      </c>
      <c r="J1972" s="39">
        <f>[2]Emissions!J1032</f>
        <v>0</v>
      </c>
      <c r="K1972" s="39">
        <f>[2]Emissions!K1032</f>
        <v>0</v>
      </c>
      <c r="L1972" s="39">
        <f>[2]Emissions!L1032</f>
        <v>0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559.94804774125851</v>
      </c>
      <c r="F1973" s="39">
        <f>[2]Emissions!F853</f>
        <v>447.95843819300597</v>
      </c>
      <c r="G1973" s="39">
        <f>[2]Emissions!G853</f>
        <v>335.96882864475452</v>
      </c>
      <c r="H1973" s="39">
        <f>[2]Emissions!H853</f>
        <v>223.97921909650341</v>
      </c>
      <c r="I1973" s="39">
        <f>[2]Emissions!I853</f>
        <v>111.98960954825171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4981.2082015360074</v>
      </c>
      <c r="G1974" s="39">
        <f>[2]Emissions!G701</f>
        <v>4680.7117795885179</v>
      </c>
      <c r="H1974" s="39">
        <f>[2]Emissions!H701</f>
        <v>4379.9840286018098</v>
      </c>
      <c r="I1974" s="39">
        <f>[2]Emissions!I701</f>
        <v>4079.718935693541</v>
      </c>
      <c r="J1974" s="39">
        <f>[2]Emissions!J701</f>
        <v>4079.718935693541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186.24271363757069</v>
      </c>
      <c r="F1975" s="39">
        <f>[2]Emissions!F1598</f>
        <v>16.095810681922501</v>
      </c>
      <c r="G1975" s="39">
        <f>[2]Emissions!G1598</f>
        <v>10.730540454615021</v>
      </c>
      <c r="H1975" s="39">
        <f>[2]Emissions!H1598</f>
        <v>5.3652702273075024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0.78708341186113639</v>
      </c>
      <c r="F1976" s="39">
        <f>[2]Emissions!F1070</f>
        <v>30.838018043353831</v>
      </c>
      <c r="G1976" s="39">
        <f>[2]Emissions!G1070</f>
        <v>56.878002341385212</v>
      </c>
      <c r="H1976" s="39">
        <f>[2]Emissions!H1070</f>
        <v>89.531229803222061</v>
      </c>
      <c r="I1976" s="39">
        <f>[2]Emissions!I1070</f>
        <v>116.0402204708503</v>
      </c>
      <c r="J1976" s="39">
        <f>[2]Emissions!J1070</f>
        <v>120.5603670359106</v>
      </c>
      <c r="K1976" s="39">
        <f>[2]Emissions!K1070</f>
        <v>127.22616152577611</v>
      </c>
      <c r="L1976" s="39">
        <f>[2]Emissions!L1070</f>
        <v>134.84546955921971</v>
      </c>
      <c r="M1976" s="39">
        <f>[2]Emissions!M1070</f>
        <v>128.8788034871867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8.5227119999999985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20.243137999878972</v>
      </c>
      <c r="F1978" s="39">
        <f>[2]Emissions!F1325</f>
        <v>9.0971809053830803</v>
      </c>
      <c r="G1978" s="39">
        <f>[2]Emissions!G1325</f>
        <v>0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</v>
      </c>
      <c r="F1979" s="39">
        <f>[2]Emissions!F1439</f>
        <v>0.46726080246913582</v>
      </c>
      <c r="G1979" s="39">
        <f>[2]Emissions!G1439</f>
        <v>0.37380864197530861</v>
      </c>
      <c r="H1979" s="39">
        <f>[2]Emissions!H1439</f>
        <v>0.53267731481481462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239.16890121995911</v>
      </c>
      <c r="F1981" s="39">
        <f>[2]Emissions!F1078</f>
        <v>189.7761728733237</v>
      </c>
      <c r="G1981" s="39">
        <f>[2]Emissions!G1078</f>
        <v>153.45687824664631</v>
      </c>
      <c r="H1981" s="39">
        <f>[2]Emissions!H1078</f>
        <v>95.088331911309837</v>
      </c>
      <c r="I1981" s="39">
        <f>[2]Emissions!I1078</f>
        <v>47.599789698613009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254.80128221969761</v>
      </c>
      <c r="H1985" s="39">
        <f>[2]Emissions!H816</f>
        <v>254.80128221969761</v>
      </c>
      <c r="I1985" s="39">
        <f>[2]Emissions!I816</f>
        <v>254.80128221969761</v>
      </c>
      <c r="J1985" s="39">
        <f>[2]Emissions!J816</f>
        <v>254.80128221969761</v>
      </c>
      <c r="K1985" s="39">
        <f>[2]Emissions!K816</f>
        <v>38.242951517973992</v>
      </c>
      <c r="L1985" s="39">
        <f>[2]Emissions!L816</f>
        <v>254.80128221969761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0.29125284177339889</v>
      </c>
      <c r="F1986" s="39">
        <f>[2]Emissions!F1236</f>
        <v>0.23300227341871929</v>
      </c>
      <c r="G1986" s="39">
        <f>[2]Emissions!G1236</f>
        <v>0.17475170506403931</v>
      </c>
      <c r="H1986" s="39">
        <f>[2]Emissions!H1236</f>
        <v>0.1165011367093596</v>
      </c>
      <c r="I1986" s="39">
        <f>[2]Emissions!I1236</f>
        <v>5.8250568354679788E-2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5.2089569999999998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0</v>
      </c>
      <c r="F1988" s="39">
        <f>[2]Emissions!F1244</f>
        <v>2066.802292748886</v>
      </c>
      <c r="G1988" s="39">
        <f>[2]Emissions!G1244</f>
        <v>2720.7571813638142</v>
      </c>
      <c r="H1988" s="39">
        <f>[2]Emissions!H1244</f>
        <v>5011.5975244023848</v>
      </c>
      <c r="I1988" s="39">
        <f>[2]Emissions!I1244</f>
        <v>6361.6683297997461</v>
      </c>
      <c r="J1988" s="39">
        <f>[2]Emissions!J1244</f>
        <v>7725.6037951038879</v>
      </c>
      <c r="K1988" s="39">
        <f>[2]Emissions!K1244</f>
        <v>8893.2865059808064</v>
      </c>
      <c r="L1988" s="39">
        <f>[2]Emissions!L1244</f>
        <v>8971.4445587468144</v>
      </c>
      <c r="M1988" s="39">
        <f>[2]Emissions!M1244</f>
        <v>9002.9796320790429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51845.123967999993</v>
      </c>
      <c r="J1989" s="39">
        <f>[2]Emissions!J663</f>
        <v>48094.307477812719</v>
      </c>
      <c r="K1989" s="39">
        <f>[2]Emissions!K663</f>
        <v>0</v>
      </c>
      <c r="L1989" s="39">
        <f>[2]Emissions!L663</f>
        <v>0</v>
      </c>
      <c r="M1989" s="39">
        <f>[2]Emissions!M663</f>
        <v>245.5986953727581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104.4633879439865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8.9994710585714836E-4</v>
      </c>
      <c r="J1992" s="39">
        <f>[2]Emissions!J1131</f>
        <v>8.9994710585714836E-4</v>
      </c>
      <c r="K1992" s="39">
        <f>[2]Emissions!K1131</f>
        <v>2.6363031879979202E-3</v>
      </c>
      <c r="L1992" s="39">
        <f>[2]Emissions!L1131</f>
        <v>2.6318303803581789E-3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62.319267916224121</v>
      </c>
      <c r="F1994" s="39">
        <f>[2]Emissions!F1375</f>
        <v>0</v>
      </c>
      <c r="G1994" s="39">
        <f>[2]Emissions!G1375</f>
        <v>0</v>
      </c>
      <c r="H1994" s="39">
        <f>[2]Emissions!H1375</f>
        <v>654.14416282398327</v>
      </c>
      <c r="I1994" s="39">
        <f>[2]Emissions!I1375</f>
        <v>0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279.38240980750942</v>
      </c>
      <c r="F1996" s="39">
        <f>[2]Emissions!F1220</f>
        <v>279.38240980750948</v>
      </c>
      <c r="G1996" s="39">
        <f>[2]Emissions!G1220</f>
        <v>227.93716116945529</v>
      </c>
      <c r="H1996" s="39">
        <f>[2]Emissions!H1220</f>
        <v>121.3476120790318</v>
      </c>
      <c r="I1996" s="39">
        <f>[2]Emissions!I1220</f>
        <v>60.673806039515902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338.20515697309588</v>
      </c>
      <c r="G1998" s="39">
        <f>[2]Emissions!G897</f>
        <v>222.04260785549701</v>
      </c>
      <c r="H1998" s="39">
        <f>[2]Emissions!H897</f>
        <v>571.84686814370355</v>
      </c>
      <c r="I1998" s="39">
        <f>[2]Emissions!I897</f>
        <v>661.32143736734258</v>
      </c>
      <c r="J1998" s="39">
        <f>[2]Emissions!J897</f>
        <v>726.7584476161843</v>
      </c>
      <c r="K1998" s="39">
        <f>[2]Emissions!K897</f>
        <v>789.17582002162339</v>
      </c>
      <c r="L1998" s="39">
        <f>[2]Emissions!L897</f>
        <v>800.10296806680958</v>
      </c>
      <c r="M1998" s="39">
        <f>[2]Emissions!M897</f>
        <v>809.19499037946252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7921.1102847876846</v>
      </c>
      <c r="F2000" s="39">
        <f>[2]Emissions!F1108</f>
        <v>5329.8185384235194</v>
      </c>
      <c r="G2000" s="39">
        <f>[2]Emissions!G1108</f>
        <v>6907.3898259877897</v>
      </c>
      <c r="H2000" s="39">
        <f>[2]Emissions!H1108</f>
        <v>3214.4063784580039</v>
      </c>
      <c r="I2000" s="39">
        <f>[2]Emissions!I1108</f>
        <v>2187.4416502696358</v>
      </c>
      <c r="J2000" s="39">
        <f>[2]Emissions!J1108</f>
        <v>1093.7208251348191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595.49665153892181</v>
      </c>
      <c r="F2002" s="39">
        <f>[2]Emissions!F1291</f>
        <v>891.58384554686984</v>
      </c>
      <c r="G2002" s="39">
        <f>[2]Emissions!G1291</f>
        <v>1065.667696450309</v>
      </c>
      <c r="H2002" s="39">
        <f>[2]Emissions!H1291</f>
        <v>1065.667696450309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32.615324999999991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2230.434017096105</v>
      </c>
      <c r="F2006" s="39">
        <f>[2]Emissions!F1360</f>
        <v>2230.434017096105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0</v>
      </c>
      <c r="L2008" s="39">
        <f>[2]Emissions!L1053</f>
        <v>0</v>
      </c>
      <c r="M2008" s="39">
        <f>[2]Emissions!M1053</f>
        <v>0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24.460289101497452</v>
      </c>
      <c r="F2009" s="39">
        <f>[2]Emissions!F1123</f>
        <v>19.568231281197981</v>
      </c>
      <c r="G2009" s="39">
        <f>[2]Emissions!G1123</f>
        <v>14.676173460898511</v>
      </c>
      <c r="H2009" s="39">
        <f>[2]Emissions!H1123</f>
        <v>19.323833467611799</v>
      </c>
      <c r="I2009" s="39">
        <f>[2]Emissions!I1123</f>
        <v>7.8067468720125008</v>
      </c>
      <c r="J2009" s="39">
        <f>[2]Emissions!J1123</f>
        <v>7.7457582154742113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15.026325925925921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7.5131629629629613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25123.673135194931</v>
      </c>
      <c r="F2013" s="39">
        <f>[2]Emissions!F1198</f>
        <v>29439.1075923139</v>
      </c>
      <c r="G2013" s="39">
        <f>[2]Emissions!G1198</f>
        <v>38789.868442353458</v>
      </c>
      <c r="H2013" s="39">
        <f>[2]Emissions!H1198</f>
        <v>73568.57088418628</v>
      </c>
      <c r="I2013" s="39">
        <f>[2]Emissions!I1198</f>
        <v>83113.3052509462</v>
      </c>
      <c r="J2013" s="39">
        <f>[2]Emissions!J1198</f>
        <v>92806.008069699979</v>
      </c>
      <c r="K2013" s="39">
        <f>[2]Emissions!K1198</f>
        <v>93873.43446082031</v>
      </c>
      <c r="L2013" s="39">
        <f>[2]Emissions!L1198</f>
        <v>95078.64823228505</v>
      </c>
      <c r="M2013" s="39">
        <f>[2]Emissions!M1198</f>
        <v>96082.916454238613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13610.692355573779</v>
      </c>
      <c r="F2014" s="39">
        <f>[2]Emissions!F1191</f>
        <v>10888.553884459019</v>
      </c>
      <c r="G2014" s="39">
        <f>[2]Emissions!G1191</f>
        <v>8166.4154133442671</v>
      </c>
      <c r="H2014" s="39">
        <f>[2]Emissions!H1191</f>
        <v>5312.8237541797625</v>
      </c>
      <c r="I2014" s="39">
        <f>[2]Emissions!I1191</f>
        <v>2656.4118770898822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5092.6635373736126</v>
      </c>
      <c r="F2015" s="39">
        <f>[2]Emissions!F882</f>
        <v>8811.7606982531433</v>
      </c>
      <c r="G2015" s="39">
        <f>[2]Emissions!G882</f>
        <v>8669.3548913361374</v>
      </c>
      <c r="H2015" s="39">
        <f>[2]Emissions!H882</f>
        <v>5306.604160491639</v>
      </c>
      <c r="I2015" s="39">
        <f>[2]Emissions!I882</f>
        <v>4357.3385448594818</v>
      </c>
      <c r="J2015" s="39">
        <f>[2]Emissions!J882</f>
        <v>7173.1998531630506</v>
      </c>
      <c r="K2015" s="39">
        <f>[2]Emissions!K882</f>
        <v>7195.9694579323022</v>
      </c>
      <c r="L2015" s="39">
        <f>[2]Emissions!L882</f>
        <v>6654.087843746157</v>
      </c>
      <c r="M2015" s="39">
        <f>[2]Emissions!M882</f>
        <v>6755.2475957363486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2.937080102432002E-2</v>
      </c>
      <c r="F2016" s="39">
        <f>[2]Emissions!F1276</f>
        <v>0.1249379145987824</v>
      </c>
      <c r="G2016" s="39">
        <f>[2]Emissions!G1276</f>
        <v>0.19476990329442159</v>
      </c>
      <c r="H2016" s="39">
        <f>[2]Emissions!H1276</f>
        <v>0.30583905007414158</v>
      </c>
      <c r="I2016" s="39">
        <f>[2]Emissions!I1276</f>
        <v>0.38859664354964057</v>
      </c>
      <c r="J2016" s="39">
        <f>[2]Emissions!J1276</f>
        <v>0.46938490978589442</v>
      </c>
      <c r="K2016" s="39">
        <f>[2]Emissions!K1276</f>
        <v>0.54376765239710223</v>
      </c>
      <c r="L2016" s="39">
        <f>[2]Emissions!L1276</f>
        <v>0.54715022488188847</v>
      </c>
      <c r="M2016" s="39">
        <f>[2]Emissions!M1276</f>
        <v>0.55003025115250559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25.249565425205478</v>
      </c>
      <c r="F2017" s="39">
        <f>[2]Emissions!F1605</f>
        <v>19.898039945205479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21.681881771872149</v>
      </c>
      <c r="J2017" s="39">
        <f>[2]Emissions!J1605</f>
        <v>0</v>
      </c>
      <c r="K2017" s="39">
        <f>[2]Emissions!K1605</f>
        <v>0</v>
      </c>
      <c r="L2017" s="39">
        <f>[2]Emissions!L1605</f>
        <v>952.69151084931536</v>
      </c>
      <c r="M2017" s="39">
        <f>[2]Emissions!M1605</f>
        <v>3118.0395104931522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-6.3837297098244674</v>
      </c>
      <c r="J2018" s="39">
        <f>[2]Emissions!J1591</f>
        <v>0</v>
      </c>
      <c r="K2018" s="39">
        <f>[2]Emissions!K1591</f>
        <v>0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686.55446872799996</v>
      </c>
      <c r="G2019" s="39">
        <f>[2]Emissions!G1535</f>
        <v>517.06763832359968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0</v>
      </c>
      <c r="L2020" s="39">
        <f>[2]Emissions!L1137</f>
        <v>0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186.1715020991978</v>
      </c>
      <c r="F2021" s="39">
        <f>[2]Emissions!F1151</f>
        <v>1238.5645317337201</v>
      </c>
      <c r="G2021" s="39">
        <f>[2]Emissions!G1151</f>
        <v>1921.708076742892</v>
      </c>
      <c r="H2021" s="39">
        <f>[2]Emissions!H1151</f>
        <v>3350.436889638429</v>
      </c>
      <c r="I2021" s="39">
        <f>[2]Emissions!I1151</f>
        <v>4820.2318462775793</v>
      </c>
      <c r="J2021" s="39">
        <f>[2]Emissions!J1151</f>
        <v>5642.3340507451403</v>
      </c>
      <c r="K2021" s="39">
        <f>[2]Emissions!K1151</f>
        <v>7814.7669089197207</v>
      </c>
      <c r="L2021" s="39">
        <f>[2]Emissions!L1151</f>
        <v>7814.7669089197207</v>
      </c>
      <c r="M2021" s="39">
        <f>[2]Emissions!M1151</f>
        <v>7102.3988920032607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8840.7894082155799</v>
      </c>
      <c r="F2022" s="39">
        <f>[2]Emissions!F1014</f>
        <v>10418.565403926799</v>
      </c>
      <c r="G2022" s="39">
        <f>[2]Emissions!G1014</f>
        <v>5563.6190943835254</v>
      </c>
      <c r="H2022" s="39">
        <f>[2]Emissions!H1014</f>
        <v>17129.350584746451</v>
      </c>
      <c r="I2022" s="39">
        <f>[2]Emissions!I1014</f>
        <v>18902.90640487081</v>
      </c>
      <c r="J2022" s="39">
        <f>[2]Emissions!J1014</f>
        <v>34944.353493201546</v>
      </c>
      <c r="K2022" s="39">
        <f>[2]Emissions!K1014</f>
        <v>49615.318547178264</v>
      </c>
      <c r="L2022" s="39">
        <f>[2]Emissions!L1014</f>
        <v>31594.369004105291</v>
      </c>
      <c r="M2022" s="39">
        <f>[2]Emissions!M1014</f>
        <v>20874.600508208099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10.567376470588229</v>
      </c>
      <c r="F2024" s="39">
        <f>[2]Emissions!F1515</f>
        <v>8.4539011764705876</v>
      </c>
      <c r="G2024" s="39">
        <f>[2]Emissions!G1515</f>
        <v>6.3404258823529416</v>
      </c>
      <c r="H2024" s="39">
        <f>[2]Emissions!H1515</f>
        <v>4.2269505882352947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0</v>
      </c>
      <c r="F2025" s="39">
        <f>[2]Emissions!F1250</f>
        <v>0.27126780092329139</v>
      </c>
      <c r="G2025" s="39">
        <f>[2]Emissions!G1250</f>
        <v>0.35709938005400071</v>
      </c>
      <c r="H2025" s="39">
        <f>[2]Emissions!H1250</f>
        <v>0.65777217507781305</v>
      </c>
      <c r="I2025" s="39">
        <f>[2]Emissions!I1250</f>
        <v>0.8349689682862167</v>
      </c>
      <c r="J2025" s="39">
        <f>[2]Emissions!J1250</f>
        <v>1.013985498107385</v>
      </c>
      <c r="K2025" s="39">
        <f>[2]Emissions!K1250</f>
        <v>1.167243853909981</v>
      </c>
      <c r="L2025" s="39">
        <f>[2]Emissions!L1250</f>
        <v>1.17750209833552</v>
      </c>
      <c r="M2025" s="39">
        <f>[2]Emissions!M1250</f>
        <v>1.181641076710374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565.01935743831427</v>
      </c>
      <c r="F2026" s="39">
        <f>[2]Emissions!F1145</f>
        <v>660.6380095971582</v>
      </c>
      <c r="G2026" s="39">
        <f>[2]Emissions!G1145</f>
        <v>706.24260526524108</v>
      </c>
      <c r="H2026" s="39">
        <f>[2]Emissions!H1145</f>
        <v>781.64406139060316</v>
      </c>
      <c r="I2026" s="39">
        <f>[2]Emissions!I1145</f>
        <v>713.01709256815184</v>
      </c>
      <c r="J2026" s="39">
        <f>[2]Emissions!J1145</f>
        <v>702.00371399153914</v>
      </c>
      <c r="K2026" s="39">
        <f>[2]Emissions!K1145</f>
        <v>695.47004248401981</v>
      </c>
      <c r="L2026" s="39">
        <f>[2]Emissions!L1145</f>
        <v>692.24637281685057</v>
      </c>
      <c r="M2026" s="39">
        <f>[2]Emissions!M1145</f>
        <v>690.75043251902935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1308.1377836594941</v>
      </c>
      <c r="H2029" s="39">
        <f>[2]Emissions!H677</f>
        <v>11342.170958086201</v>
      </c>
      <c r="I2029" s="39">
        <f>[2]Emissions!I677</f>
        <v>17452.345011715239</v>
      </c>
      <c r="J2029" s="39">
        <f>[2]Emissions!J677</f>
        <v>23083.590488795311</v>
      </c>
      <c r="K2029" s="39">
        <f>[2]Emissions!K677</f>
        <v>20215.586228210541</v>
      </c>
      <c r="L2029" s="39">
        <f>[2]Emissions!L677</f>
        <v>21837.87146232566</v>
      </c>
      <c r="M2029" s="39">
        <f>[2]Emissions!M677</f>
        <v>22526.243692175281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389.41866944444439</v>
      </c>
      <c r="F2030" s="39">
        <f>[2]Emissions!F1453</f>
        <v>324.51555787037029</v>
      </c>
      <c r="G2030" s="39">
        <f>[2]Emissions!G1453</f>
        <v>259.6124462962963</v>
      </c>
      <c r="H2030" s="39">
        <f>[2]Emissions!H1453</f>
        <v>369.94773597222212</v>
      </c>
      <c r="I2030" s="39">
        <f>[2]Emissions!I1453</f>
        <v>129.80622314814809</v>
      </c>
      <c r="J2030" s="39">
        <f>[2]Emissions!J1453</f>
        <v>64.903111574074074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3044.5597816111122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1522.2798908055561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0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2963.7283067747239</v>
      </c>
      <c r="H2034" s="39">
        <f>[2]Emissions!H1381</f>
        <v>3171.52838074187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34.159521699475818</v>
      </c>
      <c r="F2035" s="39">
        <f>[2]Emissions!F940</f>
        <v>34.159521699475818</v>
      </c>
      <c r="G2035" s="39">
        <f>[2]Emissions!G940</f>
        <v>18.83634824265685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80.156274689673779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3.6690101141397098E-2</v>
      </c>
      <c r="J2038" s="39">
        <f>[2]Emissions!J867</f>
        <v>0.23017076177194809</v>
      </c>
      <c r="K2038" s="39">
        <f>[2]Emissions!K867</f>
        <v>1.430761618725416</v>
      </c>
      <c r="L2038" s="39">
        <f>[2]Emissions!L867</f>
        <v>1.430855243182068</v>
      </c>
      <c r="M2038" s="39">
        <f>[2]Emissions!M867</f>
        <v>52.450967824301252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0</v>
      </c>
      <c r="J2040" s="39">
        <f>[2]Emissions!J1205</f>
        <v>0</v>
      </c>
      <c r="K2040" s="39">
        <f>[2]Emissions!K1205</f>
        <v>0</v>
      </c>
      <c r="L2040" s="39">
        <f>[2]Emissions!L1205</f>
        <v>0</v>
      </c>
      <c r="M2040" s="39">
        <f>[2]Emissions!M1205</f>
        <v>0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85.417638749879657</v>
      </c>
      <c r="I2041" s="39">
        <f>[2]Emissions!I889</f>
        <v>144.2438014614348</v>
      </c>
      <c r="J2041" s="39">
        <f>[2]Emissions!J889</f>
        <v>146.0028678756712</v>
      </c>
      <c r="K2041" s="39">
        <f>[2]Emissions!K889</f>
        <v>149.21541135002181</v>
      </c>
      <c r="L2041" s="39">
        <f>[2]Emissions!L889</f>
        <v>157.80930524979931</v>
      </c>
      <c r="M2041" s="39">
        <f>[2]Emissions!M889</f>
        <v>157.6884807457734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7354.3570406952758</v>
      </c>
      <c r="F2042" s="39">
        <f>[2]Emissions!F875</f>
        <v>4464.8432815786737</v>
      </c>
      <c r="G2042" s="39">
        <f>[2]Emissions!G875</f>
        <v>4560.6411998915619</v>
      </c>
      <c r="H2042" s="39">
        <f>[2]Emissions!H875</f>
        <v>4241.6011174997402</v>
      </c>
      <c r="I2042" s="39">
        <f>[2]Emissions!I875</f>
        <v>2123.8065478110721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46.036891519999998</v>
      </c>
      <c r="F2043" s="39">
        <f>[2]Emissions!F1611</f>
        <v>40.658349599999987</v>
      </c>
      <c r="G2043" s="39">
        <f>[2]Emissions!G1611</f>
        <v>39.451362080000003</v>
      </c>
      <c r="H2043" s="39">
        <f>[2]Emissions!H1611</f>
        <v>39.451362079999988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11772.493922944779</v>
      </c>
      <c r="G2044" s="39">
        <f>[2]Emissions!G1541</f>
        <v>8829.3704422085884</v>
      </c>
      <c r="H2044" s="39">
        <f>[2]Emissions!H1541</f>
        <v>5886.2469614723932</v>
      </c>
      <c r="I2044" s="39">
        <f>[2]Emissions!I1541</f>
        <v>2943.1234807361948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60.254302070959312</v>
      </c>
      <c r="F2045" s="39">
        <f>[2]Emissions!F1412</f>
        <v>398.38937546506952</v>
      </c>
      <c r="G2045" s="39">
        <f>[2]Emissions!G1412</f>
        <v>398.38937546506952</v>
      </c>
      <c r="H2045" s="39">
        <f>[2]Emissions!H1412</f>
        <v>497.34259237504551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20.458560000000009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5.1146400000000032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33955.893277600837</v>
      </c>
      <c r="F2048" s="39">
        <f>[2]Emissions!F1406</f>
        <v>39276.406216972231</v>
      </c>
      <c r="G2048" s="39">
        <f>[2]Emissions!G1406</f>
        <v>42414.214555274513</v>
      </c>
      <c r="H2048" s="39">
        <f>[2]Emissions!H1406</f>
        <v>51909.836401884451</v>
      </c>
      <c r="I2048" s="39">
        <f>[2]Emissions!I1406</f>
        <v>92978.614921378175</v>
      </c>
      <c r="J2048" s="39">
        <f>[2]Emissions!J1406</f>
        <v>104791.43472929241</v>
      </c>
      <c r="K2048" s="39">
        <f>[2]Emissions!K1406</f>
        <v>114443.7486006324</v>
      </c>
      <c r="L2048" s="39">
        <f>[2]Emissions!L1406</f>
        <v>115529.7897026039</v>
      </c>
      <c r="M2048" s="39">
        <f>[2]Emissions!M1406</f>
        <v>116695.9114447983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9674.9317124671124</v>
      </c>
      <c r="G2049" s="39">
        <f>[2]Emissions!G1722</f>
        <v>9674.9317124671124</v>
      </c>
      <c r="H2049" s="39">
        <f>[2]Emissions!H1722</f>
        <v>23807.931499447081</v>
      </c>
      <c r="I2049" s="39">
        <f>[2]Emissions!I1722</f>
        <v>25872.717605891361</v>
      </c>
      <c r="J2049" s="39">
        <f>[2]Emissions!J1722</f>
        <v>18932.56960029043</v>
      </c>
      <c r="K2049" s="39">
        <f>[2]Emissions!K1722</f>
        <v>25873.573332755459</v>
      </c>
      <c r="L2049" s="39">
        <f>[2]Emissions!L1722</f>
        <v>25873.548091685359</v>
      </c>
      <c r="M2049" s="39">
        <f>[2]Emissions!M1722</f>
        <v>25873.032074926599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9.6625344431442635</v>
      </c>
      <c r="F2050" s="39">
        <f>[2]Emissions!F1508</f>
        <v>4.6878937411766488</v>
      </c>
      <c r="G2050" s="39">
        <f>[2]Emissions!G1508</f>
        <v>3.3357610588235298</v>
      </c>
      <c r="H2050" s="39">
        <f>[2]Emissions!H1508</f>
        <v>2.2238407058823531</v>
      </c>
      <c r="I2050" s="39">
        <f>[2]Emissions!I1508</f>
        <v>1.111920352941177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9.8395030864197537</v>
      </c>
      <c r="F2051" s="39">
        <f>[2]Emissions!F1459</f>
        <v>8.1995859053497941</v>
      </c>
      <c r="G2051" s="39">
        <f>[2]Emissions!G1459</f>
        <v>6.5596687242798346</v>
      </c>
      <c r="H2051" s="39">
        <f>[2]Emissions!H1459</f>
        <v>4.919751543209876</v>
      </c>
      <c r="I2051" s="39">
        <f>[2]Emissions!I1459</f>
        <v>3.2798343621399169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0</v>
      </c>
      <c r="F2052" s="39">
        <f>[2]Emissions!F1345</f>
        <v>0</v>
      </c>
      <c r="G2052" s="39">
        <f>[2]Emissions!G1345</f>
        <v>1.3459575484922051</v>
      </c>
      <c r="H2052" s="39">
        <f>[2]Emissions!H1345</f>
        <v>4.1892514722559362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7.3184984906902351</v>
      </c>
      <c r="F2055" s="39">
        <f>[2]Emissions!F1183</f>
        <v>5.2781021351912001</v>
      </c>
      <c r="G2055" s="39">
        <f>[2]Emissions!G1183</f>
        <v>4.8789989937934912</v>
      </c>
      <c r="H2055" s="39">
        <f>[2]Emissions!H1183</f>
        <v>3.6592492453451189</v>
      </c>
      <c r="I2055" s="39">
        <f>[2]Emissions!I1183</f>
        <v>2.4394994968967461</v>
      </c>
      <c r="J2055" s="39">
        <f>[2]Emissions!J1183</f>
        <v>1.219749748448375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215.42682219999989</v>
      </c>
      <c r="F2056" s="39">
        <f>[2]Emissions!F1176</f>
        <v>172.34145775999991</v>
      </c>
      <c r="G2056" s="39">
        <f>[2]Emissions!G1176</f>
        <v>141.64582763999999</v>
      </c>
      <c r="H2056" s="39">
        <f>[2]Emissions!H1176</f>
        <v>94.43055176</v>
      </c>
      <c r="I2056" s="39">
        <f>[2]Emissions!I1176</f>
        <v>47.215275879999979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755.54479660039954</v>
      </c>
      <c r="F2057" s="39">
        <f>[2]Emissions!F792</f>
        <v>3952.352538376641</v>
      </c>
      <c r="G2057" s="39">
        <f>[2]Emissions!G792</f>
        <v>6091.1270360714216</v>
      </c>
      <c r="H2057" s="39">
        <f>[2]Emissions!H792</f>
        <v>10658.299643387059</v>
      </c>
      <c r="I2057" s="39">
        <f>[2]Emissions!I792</f>
        <v>13109.29167877144</v>
      </c>
      <c r="J2057" s="39">
        <f>[2]Emissions!J792</f>
        <v>15816.080801075101</v>
      </c>
      <c r="K2057" s="39">
        <f>[2]Emissions!K792</f>
        <v>16226.11990647052</v>
      </c>
      <c r="L2057" s="39">
        <f>[2]Emissions!L792</f>
        <v>16226.11990647052</v>
      </c>
      <c r="M2057" s="39">
        <f>[2]Emissions!M792</f>
        <v>16254.481777925619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209.22869843226749</v>
      </c>
      <c r="F2058" s="39">
        <f>[2]Emissions!F1170</f>
        <v>248.34469225693269</v>
      </c>
      <c r="G2058" s="39">
        <f>[2]Emissions!G1170</f>
        <v>345.09782382584609</v>
      </c>
      <c r="H2058" s="39">
        <f>[2]Emissions!H1170</f>
        <v>330.90469321593542</v>
      </c>
      <c r="I2058" s="39">
        <f>[2]Emissions!I1170</f>
        <v>364.1647890521279</v>
      </c>
      <c r="J2058" s="39">
        <f>[2]Emissions!J1170</f>
        <v>401.76458567455649</v>
      </c>
      <c r="K2058" s="39">
        <f>[2]Emissions!K1170</f>
        <v>378.66639259689453</v>
      </c>
      <c r="L2058" s="39">
        <f>[2]Emissions!L1170</f>
        <v>375.03240698895291</v>
      </c>
      <c r="M2058" s="39">
        <f>[2]Emissions!M1170</f>
        <v>372.3470986144016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72.35210579908113</v>
      </c>
      <c r="F2059" s="39">
        <f>[2]Emissions!F861</f>
        <v>654.48945260661117</v>
      </c>
      <c r="G2059" s="39">
        <f>[2]Emissions!G861</f>
        <v>1178.1701280728921</v>
      </c>
      <c r="H2059" s="39">
        <f>[2]Emissions!H861</f>
        <v>523.68067546631278</v>
      </c>
      <c r="I2059" s="39">
        <f>[2]Emissions!I861</f>
        <v>0</v>
      </c>
      <c r="J2059" s="39">
        <f>[2]Emissions!J861</f>
        <v>633.10550875489957</v>
      </c>
      <c r="K2059" s="39">
        <f>[2]Emissions!K861</f>
        <v>889.93694380908346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18523.605718952771</v>
      </c>
      <c r="F2060" s="39">
        <f>[2]Emissions!F655</f>
        <v>0</v>
      </c>
      <c r="G2060" s="39">
        <f>[2]Emissions!G655</f>
        <v>0</v>
      </c>
      <c r="H2060" s="39">
        <f>[2]Emissions!H655</f>
        <v>31790.016271474989</v>
      </c>
      <c r="I2060" s="39">
        <f>[2]Emissions!I655</f>
        <v>40350.472025324991</v>
      </c>
      <c r="J2060" s="39">
        <f>[2]Emissions!J655</f>
        <v>47785.388828100004</v>
      </c>
      <c r="K2060" s="39">
        <f>[2]Emissions!K655</f>
        <v>55220.30563087498</v>
      </c>
      <c r="L2060" s="39">
        <f>[2]Emissions!L655</f>
        <v>62655.388051506226</v>
      </c>
      <c r="M2060" s="39">
        <f>[2]Emissions!M655</f>
        <v>70090.470472137487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7478.0068311838204</v>
      </c>
      <c r="F2061" s="39">
        <f>[2]Emissions!F683</f>
        <v>5982.4054649470581</v>
      </c>
      <c r="G2061" s="39">
        <f>[2]Emissions!G683</f>
        <v>4486.8040987102922</v>
      </c>
      <c r="H2061" s="39">
        <f>[2]Emissions!H683</f>
        <v>2991.2027324735291</v>
      </c>
      <c r="I2061" s="39">
        <f>[2]Emissions!I683</f>
        <v>1495.601366236765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249.85856886386321</v>
      </c>
      <c r="F2062" s="39">
        <f>[2]Emissions!F654</f>
        <v>0</v>
      </c>
      <c r="G2062" s="39">
        <f>[2]Emissions!G654</f>
        <v>0</v>
      </c>
      <c r="H2062" s="39">
        <f>[2]Emissions!H654</f>
        <v>428.80463394999998</v>
      </c>
      <c r="I2062" s="39">
        <f>[2]Emissions!I654</f>
        <v>544.27368765000006</v>
      </c>
      <c r="J2062" s="39">
        <f>[2]Emissions!J654</f>
        <v>644.56073220000007</v>
      </c>
      <c r="K2062" s="39">
        <f>[2]Emissions!K654</f>
        <v>744.84777674999987</v>
      </c>
      <c r="L2062" s="39">
        <f>[2]Emissions!L654</f>
        <v>845.13705526249987</v>
      </c>
      <c r="M2062" s="39">
        <f>[2]Emissions!M654</f>
        <v>945.42633377499988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3143.848453310115</v>
      </c>
      <c r="F2063" s="39">
        <f>[2]Emissions!F1337</f>
        <v>4260.3615415717168</v>
      </c>
      <c r="G2063" s="39">
        <f>[2]Emissions!G1337</f>
        <v>4870.587526842879</v>
      </c>
      <c r="H2063" s="39">
        <f>[2]Emissions!H1337</f>
        <v>5969.8184540061557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91.668916736470578</v>
      </c>
      <c r="F2065" s="39">
        <f>[2]Emissions!F1520</f>
        <v>73.335133389176463</v>
      </c>
      <c r="G2065" s="39">
        <f>[2]Emissions!G1520</f>
        <v>55.001350041882347</v>
      </c>
      <c r="H2065" s="39">
        <f>[2]Emissions!H1520</f>
        <v>36.667566694588238</v>
      </c>
      <c r="I2065" s="39">
        <f>[2]Emissions!I1520</f>
        <v>18.333783347294119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33920.860048602277</v>
      </c>
      <c r="F2066" s="39">
        <f>[2]Emissions!F1405</f>
        <v>39235.883668441696</v>
      </c>
      <c r="G2066" s="39">
        <f>[2]Emissions!G1405</f>
        <v>42370.454643580822</v>
      </c>
      <c r="H2066" s="39">
        <f>[2]Emissions!H1405</f>
        <v>51856.279595969288</v>
      </c>
      <c r="I2066" s="39">
        <f>[2]Emissions!I1405</f>
        <v>92882.686327131552</v>
      </c>
      <c r="J2066" s="39">
        <f>[2]Emissions!J1405</f>
        <v>104683.3185239567</v>
      </c>
      <c r="K2066" s="39">
        <f>[2]Emissions!K1405</f>
        <v>114325.6738376037</v>
      </c>
      <c r="L2066" s="39">
        <f>[2]Emissions!L1405</f>
        <v>115410.5944411004</v>
      </c>
      <c r="M2066" s="39">
        <f>[2]Emissions!M1405</f>
        <v>116575.51306342101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5029.1538506160696</v>
      </c>
      <c r="G2067" s="39">
        <f>[2]Emissions!G1255</f>
        <v>4023.3230804928548</v>
      </c>
      <c r="H2067" s="39">
        <f>[2]Emissions!H1255</f>
        <v>3017.4923103696419</v>
      </c>
      <c r="I2067" s="39">
        <f>[2]Emissions!I1255</f>
        <v>2011.6615402464281</v>
      </c>
      <c r="J2067" s="39">
        <f>[2]Emissions!J1255</f>
        <v>1005.8307701232141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94.06836861902876</v>
      </c>
      <c r="G2068" s="39">
        <f>[2]Emissions!G1721</f>
        <v>94.06836861902876</v>
      </c>
      <c r="H2068" s="39">
        <f>[2]Emissions!H1721</f>
        <v>231.48207583322369</v>
      </c>
      <c r="I2068" s="39">
        <f>[2]Emissions!I1721</f>
        <v>251.55777934750941</v>
      </c>
      <c r="J2068" s="39">
        <f>[2]Emissions!J1721</f>
        <v>184.07943218561419</v>
      </c>
      <c r="K2068" s="39">
        <f>[2]Emissions!K1721</f>
        <v>251.56609949203161</v>
      </c>
      <c r="L2068" s="39">
        <f>[2]Emissions!L1721</f>
        <v>251.56585407569619</v>
      </c>
      <c r="M2068" s="39">
        <f>[2]Emissions!M1721</f>
        <v>251.56083689768201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73.619310043003907</v>
      </c>
      <c r="F2069" s="39">
        <f>[2]Emissions!F1507</f>
        <v>35.717285647060187</v>
      </c>
      <c r="G2069" s="39">
        <f>[2]Emissions!G1507</f>
        <v>25.415322352941189</v>
      </c>
      <c r="H2069" s="39">
        <f>[2]Emissions!H1507</f>
        <v>16.94354823529412</v>
      </c>
      <c r="I2069" s="39">
        <f>[2]Emissions!I1507</f>
        <v>8.4717741176470618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5220.840337654321</v>
      </c>
      <c r="F2070" s="39">
        <f>[2]Emissions!F1458</f>
        <v>4350.7002813786012</v>
      </c>
      <c r="G2070" s="39">
        <f>[2]Emissions!G1458</f>
        <v>3480.5602251028799</v>
      </c>
      <c r="H2070" s="39">
        <f>[2]Emissions!H1458</f>
        <v>2610.420168827161</v>
      </c>
      <c r="I2070" s="39">
        <f>[2]Emissions!I1458</f>
        <v>1740.28011255144</v>
      </c>
      <c r="J2070" s="39">
        <f>[2]Emissions!J1458</f>
        <v>870.14005627572044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0</v>
      </c>
      <c r="F2071" s="39">
        <f>[2]Emissions!F1344</f>
        <v>0</v>
      </c>
      <c r="G2071" s="39">
        <f>[2]Emissions!G1344</f>
        <v>167.2127927743482</v>
      </c>
      <c r="H2071" s="39">
        <f>[2]Emissions!H1344</f>
        <v>520.44467456992925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240.96622734155741</v>
      </c>
      <c r="F2072" s="39">
        <f>[2]Emissions!F1386</f>
        <v>4350.2580110546769</v>
      </c>
      <c r="G2072" s="39">
        <f>[2]Emissions!G1386</f>
        <v>4350.2580110546769</v>
      </c>
      <c r="H2072" s="39">
        <f>[2]Emissions!H1386</f>
        <v>4684.5071179427696</v>
      </c>
      <c r="I2072" s="39">
        <f>[2]Emissions!I1386</f>
        <v>0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752.34103561317443</v>
      </c>
      <c r="F2074" s="39">
        <f>[2]Emissions!F791</f>
        <v>3935.5932503407939</v>
      </c>
      <c r="G2074" s="39">
        <f>[2]Emissions!G791</f>
        <v>6065.2986335012429</v>
      </c>
      <c r="H2074" s="39">
        <f>[2]Emissions!H791</f>
        <v>10613.10491139859</v>
      </c>
      <c r="I2074" s="39">
        <f>[2]Emissions!I791</f>
        <v>13053.70392614634</v>
      </c>
      <c r="J2074" s="39">
        <f>[2]Emissions!J791</f>
        <v>15749.01536316953</v>
      </c>
      <c r="K2074" s="39">
        <f>[2]Emissions!K791</f>
        <v>16157.315766511791</v>
      </c>
      <c r="L2074" s="39">
        <f>[2]Emissions!L791</f>
        <v>16157.315766511791</v>
      </c>
      <c r="M2074" s="39">
        <f>[2]Emissions!M791</f>
        <v>16185.55737420794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0.50326122069052193</v>
      </c>
      <c r="F2077" s="39">
        <f>[2]Emissions!F1025</f>
        <v>0.41938435057543427</v>
      </c>
      <c r="G2077" s="39">
        <f>[2]Emissions!G1025</f>
        <v>0.33550748046034751</v>
      </c>
      <c r="H2077" s="39">
        <f>[2]Emissions!H1025</f>
        <v>0.2546028803387142</v>
      </c>
      <c r="I2077" s="39">
        <f>[2]Emissions!I1025</f>
        <v>0.19083776154768781</v>
      </c>
      <c r="J2077" s="39">
        <f>[2]Emissions!J1025</f>
        <v>8.3876870115086849E-2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4.3539083860032579E-2</v>
      </c>
      <c r="F2078" s="39">
        <f>[2]Emissions!F1169</f>
        <v>5.1678858891668289E-2</v>
      </c>
      <c r="G2078" s="39">
        <f>[2]Emissions!G1169</f>
        <v>1.0717436548297659E-2</v>
      </c>
      <c r="H2078" s="39">
        <f>[2]Emissions!H1169</f>
        <v>6.8859039393541696E-2</v>
      </c>
      <c r="I2078" s="39">
        <f>[2]Emissions!I1169</f>
        <v>7.5780241468855924E-2</v>
      </c>
      <c r="J2078" s="39">
        <f>[2]Emissions!J1169</f>
        <v>8.3604506067978535E-2</v>
      </c>
      <c r="K2078" s="39">
        <f>[2]Emissions!K1169</f>
        <v>7.8797927558629827E-2</v>
      </c>
      <c r="L2078" s="39">
        <f>[2]Emissions!L1169</f>
        <v>7.8041719613372515E-2</v>
      </c>
      <c r="M2078" s="39">
        <f>[2]Emissions!M1169</f>
        <v>7.7482925014994375E-2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72.055755922995303</v>
      </c>
      <c r="F2079" s="39">
        <f>[2]Emissions!F860</f>
        <v>651.80870315174298</v>
      </c>
      <c r="G2079" s="39">
        <f>[2]Emissions!G860</f>
        <v>1173.344414051078</v>
      </c>
      <c r="H2079" s="39">
        <f>[2]Emissions!H860</f>
        <v>521.53571089936645</v>
      </c>
      <c r="I2079" s="39">
        <f>[2]Emissions!I860</f>
        <v>0</v>
      </c>
      <c r="J2079" s="39">
        <f>[2]Emissions!J860</f>
        <v>630.51234664860533</v>
      </c>
      <c r="K2079" s="39">
        <f>[2]Emissions!K860</f>
        <v>886.29181558359119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6042.3420120000001</v>
      </c>
      <c r="F2080" s="39">
        <f>[2]Emissions!F1610</f>
        <v>5336.4083850000006</v>
      </c>
      <c r="G2080" s="39">
        <f>[2]Emissions!G1610</f>
        <v>5177.9912730000005</v>
      </c>
      <c r="H2080" s="39">
        <f>[2]Emissions!H1610</f>
        <v>5177.9912729999987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10204.153162438581</v>
      </c>
      <c r="G2082" s="39">
        <f>[2]Emissions!G1411</f>
        <v>7298.4646113614472</v>
      </c>
      <c r="H2082" s="39">
        <f>[2]Emissions!H1411</f>
        <v>10204.153162438581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0.19136214725490189</v>
      </c>
      <c r="G2084" s="39">
        <f>[2]Emissions!G682</f>
        <v>0.14352161044117639</v>
      </c>
      <c r="H2084" s="39">
        <f>[2]Emissions!H682</f>
        <v>9.5681073627450999E-2</v>
      </c>
      <c r="I2084" s="39">
        <f>[2]Emissions!I682</f>
        <v>4.7840536813725493E-2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1972.8940166662869</v>
      </c>
      <c r="F2085" s="39">
        <f>[2]Emissions!F718</f>
        <v>1607.9598498040871</v>
      </c>
      <c r="G2085" s="39">
        <f>[2]Emissions!G718</f>
        <v>25.46859675</v>
      </c>
      <c r="H2085" s="39">
        <f>[2]Emissions!H718</f>
        <v>35585.191364686107</v>
      </c>
      <c r="I2085" s="39">
        <f>[2]Emissions!I718</f>
        <v>19928.52024022345</v>
      </c>
      <c r="J2085" s="39">
        <f>[2]Emissions!J718</f>
        <v>4235.8048669613618</v>
      </c>
      <c r="K2085" s="39">
        <f>[2]Emissions!K718</f>
        <v>18918.24738299154</v>
      </c>
      <c r="L2085" s="39">
        <f>[2]Emissions!L718</f>
        <v>19180.19470152917</v>
      </c>
      <c r="M2085" s="39">
        <f>[2]Emissions!M718</f>
        <v>19398.150096206271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11948.17684977624</v>
      </c>
      <c r="F2086" s="39">
        <f>[2]Emissions!F748</f>
        <v>6456.2996766666674</v>
      </c>
      <c r="G2086" s="39">
        <f>[2]Emissions!G748</f>
        <v>6620.9554044636243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0</v>
      </c>
      <c r="M2087" s="39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78.91283775171361</v>
      </c>
      <c r="F2088" s="39">
        <f>[2]Emissions!F742</f>
        <v>384.4977117378952</v>
      </c>
      <c r="G2088" s="39">
        <f>[2]Emissions!G742</f>
        <v>579.32342378820772</v>
      </c>
      <c r="H2088" s="39">
        <f>[2]Emissions!H742</f>
        <v>1024.298715251706</v>
      </c>
      <c r="I2088" s="39">
        <f>[2]Emissions!I742</f>
        <v>1337.3687084462631</v>
      </c>
      <c r="J2088" s="39">
        <f>[2]Emissions!J742</f>
        <v>1620.2208286429691</v>
      </c>
      <c r="K2088" s="39">
        <f>[2]Emissions!K742</f>
        <v>1663.074913503162</v>
      </c>
      <c r="L2088" s="39">
        <f>[2]Emissions!L742</f>
        <v>1663.074913503162</v>
      </c>
      <c r="M2088" s="39">
        <f>[2]Emissions!M742</f>
        <v>1682.415280761687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5795.932694027144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57166.349447100009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29507.4494309</v>
      </c>
      <c r="F2091" s="39">
        <f>[2]Emissions!F1576</f>
        <v>0</v>
      </c>
      <c r="G2091" s="39">
        <f>[2]Emissions!G1576</f>
        <v>0</v>
      </c>
      <c r="H2091" s="39">
        <f>[2]Emissions!H1576</f>
        <v>0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8728.521269753086</v>
      </c>
      <c r="F2092" s="39">
        <f>[2]Emissions!F1470</f>
        <v>7273.7677247942393</v>
      </c>
      <c r="G2092" s="39">
        <f>[2]Emissions!G1470</f>
        <v>5819.0141798353907</v>
      </c>
      <c r="H2092" s="39">
        <f>[2]Emissions!H1470</f>
        <v>5705.0763020006634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0</v>
      </c>
      <c r="J2093" s="39">
        <f>[2]Emissions!J1005</f>
        <v>0</v>
      </c>
      <c r="K2093" s="39">
        <f>[2]Emissions!K1005</f>
        <v>0</v>
      </c>
      <c r="L2093" s="39">
        <f>[2]Emissions!L1005</f>
        <v>0</v>
      </c>
      <c r="M2093" s="39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0</v>
      </c>
      <c r="F2097" s="39">
        <f>[2]Emissions!F1570</f>
        <v>0</v>
      </c>
      <c r="G2097" s="39">
        <f>[2]Emissions!G1570</f>
        <v>0</v>
      </c>
      <c r="H2097" s="39">
        <f>[2]Emissions!H1570</f>
        <v>0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845.85628536585386</v>
      </c>
      <c r="F2098" s="39">
        <f>[2]Emissions!F1500</f>
        <v>676.685028292683</v>
      </c>
      <c r="G2098" s="39">
        <f>[2]Emissions!G1500</f>
        <v>507.51377121951231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7.1350206917131214</v>
      </c>
      <c r="F2099" s="39">
        <f>[2]Emissions!F1464</f>
        <v>6.2165896707818948</v>
      </c>
      <c r="G2099" s="39">
        <f>[2]Emissions!G1464</f>
        <v>7.3499383933443019</v>
      </c>
      <c r="H2099" s="39">
        <f>[2]Emissions!H1464</f>
        <v>9.2669942452533363</v>
      </c>
      <c r="I2099" s="39">
        <f>[2]Emissions!I1464</f>
        <v>13.957590146780481</v>
      </c>
      <c r="J2099" s="39">
        <f>[2]Emissions!J1464</f>
        <v>4.7635042348205694</v>
      </c>
      <c r="K2099" s="39">
        <f>[2]Emissions!K1464</f>
        <v>30.00052130769561</v>
      </c>
      <c r="L2099" s="39">
        <f>[2]Emissions!L1464</f>
        <v>33.125750947394451</v>
      </c>
      <c r="M2099" s="39">
        <f>[2]Emissions!M1464</f>
        <v>38.701755947452639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14683.60201617647</v>
      </c>
      <c r="I2100" s="39">
        <f>[2]Emissions!I1398</f>
        <v>9789.0680107843164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0</v>
      </c>
      <c r="J2101" s="39">
        <f>[2]Emissions!J999</f>
        <v>0</v>
      </c>
      <c r="K2101" s="39">
        <f>[2]Emissions!K999</f>
        <v>0</v>
      </c>
      <c r="L2101" s="39">
        <f>[2]Emissions!L999</f>
        <v>0</v>
      </c>
      <c r="M2101" s="39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328.9198652488771</v>
      </c>
      <c r="G2103" s="39">
        <f>[2]Emissions!G1634</f>
        <v>448.65512515660168</v>
      </c>
      <c r="H2103" s="39">
        <f>[2]Emissions!H1634</f>
        <v>590.80492615872527</v>
      </c>
      <c r="I2103" s="39">
        <f>[2]Emissions!I1634</f>
        <v>895.36471000371853</v>
      </c>
      <c r="J2103" s="39">
        <f>[2]Emissions!J1634</f>
        <v>566.4448447548416</v>
      </c>
      <c r="K2103" s="39">
        <f>[2]Emissions!K1634</f>
        <v>583.56514518341135</v>
      </c>
      <c r="L2103" s="39">
        <f>[2]Emissions!L1634</f>
        <v>709.54696757660815</v>
      </c>
      <c r="M2103" s="39">
        <f>[2]Emissions!M1634</f>
        <v>765.06151687725742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0</v>
      </c>
      <c r="F2106" s="39">
        <f>[2]Emissions!F1564</f>
        <v>0</v>
      </c>
      <c r="G2106" s="39">
        <f>[2]Emissions!G1564</f>
        <v>0</v>
      </c>
      <c r="H2106" s="39">
        <f>[2]Emissions!H1564</f>
        <v>0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5.5116511507690857</v>
      </c>
      <c r="F2107" s="39">
        <f>[2]Emissions!F1494</f>
        <v>7.9293317659163476</v>
      </c>
      <c r="G2107" s="39">
        <f>[2]Emissions!G1494</f>
        <v>9.843693633005028</v>
      </c>
      <c r="H2107" s="39">
        <f>[2]Emissions!H1494</f>
        <v>10.8002711321785</v>
      </c>
      <c r="I2107" s="39">
        <f>[2]Emissions!I1494</f>
        <v>8.4564470720416356</v>
      </c>
      <c r="J2107" s="39">
        <f>[2]Emissions!J1494</f>
        <v>3.7535472709837752</v>
      </c>
      <c r="K2107" s="39">
        <f>[2]Emissions!K1494</f>
        <v>11.24135025662698</v>
      </c>
      <c r="L2107" s="39">
        <f>[2]Emissions!L1494</f>
        <v>10.925924133044431</v>
      </c>
      <c r="M2107" s="39">
        <f>[2]Emissions!M1494</f>
        <v>11.10540661497236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170.43673528753209</v>
      </c>
      <c r="F2108" s="39">
        <f>[2]Emissions!F1392</f>
        <v>193.7102749439336</v>
      </c>
      <c r="G2108" s="39">
        <f>[2]Emissions!G1392</f>
        <v>186.5072051679619</v>
      </c>
      <c r="H2108" s="39">
        <f>[2]Emissions!H1392</f>
        <v>61.087593353605428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47.962283399999997</v>
      </c>
      <c r="F2112" s="39">
        <f>[2]Emissions!F1652</f>
        <v>35.971712549999999</v>
      </c>
      <c r="G2112" s="39">
        <f>[2]Emissions!G1652</f>
        <v>35.971712549999317</v>
      </c>
      <c r="H2112" s="39">
        <f>[2]Emissions!H1652</f>
        <v>11.990570849999999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552.94338350690271</v>
      </c>
      <c r="I2113" s="39">
        <f>[2]Emissions!I1628</f>
        <v>1083.7023222333951</v>
      </c>
      <c r="J2113" s="39">
        <f>[2]Emissions!J1628</f>
        <v>1083.7023222333951</v>
      </c>
      <c r="K2113" s="39">
        <f>[2]Emissions!K1628</f>
        <v>93.513402734350706</v>
      </c>
      <c r="L2113" s="39">
        <f>[2]Emissions!L1628</f>
        <v>0</v>
      </c>
      <c r="M2113" s="39">
        <f>[2]Emissions!M1628</f>
        <v>132.9716842464272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0</v>
      </c>
      <c r="F2114" s="39">
        <f>[2]Emissions!F1558</f>
        <v>0</v>
      </c>
      <c r="G2114" s="39">
        <f>[2]Emissions!G1558</f>
        <v>0</v>
      </c>
      <c r="H2114" s="39">
        <f>[2]Emissions!H1558</f>
        <v>0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1026.287037658537</v>
      </c>
      <c r="G2115" s="39">
        <f>[2]Emissions!G1488</f>
        <v>769.71527824390216</v>
      </c>
      <c r="H2115" s="39">
        <f>[2]Emissions!H1488</f>
        <v>513.14351882926815</v>
      </c>
      <c r="I2115" s="39">
        <f>[2]Emissions!I1488</f>
        <v>256.57175941463402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0</v>
      </c>
      <c r="H2116" s="39">
        <f>[2]Emissions!H1423</f>
        <v>1.464412534483482</v>
      </c>
      <c r="I2116" s="39">
        <f>[2]Emissions!I1423</f>
        <v>5.8463159791887698</v>
      </c>
      <c r="J2116" s="39">
        <f>[2]Emissions!J1423</f>
        <v>7.5894493611204643</v>
      </c>
      <c r="K2116" s="39">
        <f>[2]Emissions!K1423</f>
        <v>7.1952109532932447</v>
      </c>
      <c r="L2116" s="39">
        <f>[2]Emissions!L1423</f>
        <v>6.9368908405283278</v>
      </c>
      <c r="M2116" s="39">
        <f>[2]Emissions!M1423</f>
        <v>6.7517714165359379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23.208900824802949</v>
      </c>
      <c r="F2117" s="39">
        <f>[2]Emissions!F987</f>
        <v>44.116064100119843</v>
      </c>
      <c r="G2117" s="39">
        <f>[2]Emissions!G987</f>
        <v>47.890369448579712</v>
      </c>
      <c r="H2117" s="39">
        <f>[2]Emissions!H987</f>
        <v>60.104510771759927</v>
      </c>
      <c r="I2117" s="39">
        <f>[2]Emissions!I987</f>
        <v>66.780384715590699</v>
      </c>
      <c r="J2117" s="39">
        <f>[2]Emissions!J987</f>
        <v>74.315966500793081</v>
      </c>
      <c r="K2117" s="39">
        <f>[2]Emissions!K987</f>
        <v>73.878941927109807</v>
      </c>
      <c r="L2117" s="39">
        <f>[2]Emissions!L987</f>
        <v>73.754217350693807</v>
      </c>
      <c r="M2117" s="39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3057.3948002500001</v>
      </c>
      <c r="J2118" s="39">
        <f>[2]Emissions!J778</f>
        <v>1528.6974001250001</v>
      </c>
      <c r="K2118" s="39">
        <f>[2]Emissions!K778</f>
        <v>0</v>
      </c>
      <c r="L2118" s="39">
        <f>[2]Emissions!L778</f>
        <v>0</v>
      </c>
      <c r="M2118" s="39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1.52975E-2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2.549583333333333E-3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0</v>
      </c>
      <c r="M2120" s="39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1056.5967073333329</v>
      </c>
      <c r="F2123" s="39">
        <f>[2]Emissions!F1622</f>
        <v>611.0186295177416</v>
      </c>
      <c r="G2123" s="39">
        <f>[2]Emissions!G1622</f>
        <v>475.05020921182802</v>
      </c>
      <c r="H2123" s="39">
        <f>[2]Emissions!H1622</f>
        <v>282.3163996461538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0</v>
      </c>
      <c r="F2124" s="39">
        <f>[2]Emissions!F1552</f>
        <v>0.92512686249999998</v>
      </c>
      <c r="G2124" s="39">
        <f>[2]Emissions!G1552</f>
        <v>0.92512686249999998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1.1922077814512479</v>
      </c>
      <c r="F2126" s="39">
        <f>[2]Emissions!F981</f>
        <v>0.66838725127415199</v>
      </c>
      <c r="G2126" s="39">
        <f>[2]Emissions!G981</f>
        <v>0.12274655138254981</v>
      </c>
      <c r="H2126" s="39">
        <f>[2]Emissions!H981</f>
        <v>0.22784869084070311</v>
      </c>
      <c r="I2126" s="39">
        <f>[2]Emissions!I981</f>
        <v>0.31642052955334188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68077.474266072095</v>
      </c>
      <c r="F2131" s="39">
        <f>[2]Emissions!F1646</f>
        <v>0</v>
      </c>
      <c r="G2131" s="39">
        <f>[2]Emissions!G1646</f>
        <v>0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46036.891519999997</v>
      </c>
      <c r="J2132" s="39">
        <f>[2]Emissions!J1616</f>
        <v>46036.891519999997</v>
      </c>
      <c r="K2132" s="39">
        <f>[2]Emissions!K1616</f>
        <v>46041.093244615731</v>
      </c>
      <c r="L2132" s="39">
        <f>[2]Emissions!L1616</f>
        <v>46055.321589382831</v>
      </c>
      <c r="M2132" s="39">
        <f>[2]Emissions!M1616</f>
        <v>46053.22072707495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1706.303016454465</v>
      </c>
      <c r="H2134" s="39">
        <f>[2]Emissions!H1476</f>
        <v>4886.267917323089</v>
      </c>
      <c r="I2134" s="39">
        <f>[2]Emissions!I1476</f>
        <v>39.512247294217417</v>
      </c>
      <c r="J2134" s="39">
        <f>[2]Emissions!J1476</f>
        <v>0</v>
      </c>
      <c r="K2134" s="39">
        <f>[2]Emissions!K1476</f>
        <v>557.03454257483213</v>
      </c>
      <c r="L2134" s="39">
        <f>[2]Emissions!L1476</f>
        <v>861.25879996478261</v>
      </c>
      <c r="M2134" s="39">
        <f>[2]Emissions!M1476</f>
        <v>1068.775848410402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6789.80951125315</v>
      </c>
      <c r="F2135" s="39">
        <f>[2]Emissions!F1417</f>
        <v>5766.4702304526754</v>
      </c>
      <c r="G2135" s="39">
        <f>[2]Emissions!G1417</f>
        <v>5563.8428470496547</v>
      </c>
      <c r="H2135" s="39">
        <f>[2]Emissions!H1417</f>
        <v>4210.1429135802464</v>
      </c>
      <c r="I2135" s="39">
        <f>[2]Emissions!I1417</f>
        <v>1917.15679951229</v>
      </c>
      <c r="J2135" s="39">
        <f>[2]Emissions!J1417</f>
        <v>1344.4389704032919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0.39922024279243118</v>
      </c>
      <c r="G2136" s="39">
        <f>[2]Emissions!G1267</f>
        <v>0.31937619423394492</v>
      </c>
      <c r="H2136" s="39">
        <f>[2]Emissions!H1267</f>
        <v>0.23953214567545861</v>
      </c>
      <c r="I2136" s="39">
        <f>[2]Emissions!I1267</f>
        <v>0.15968809711697249</v>
      </c>
      <c r="J2136" s="39">
        <f>[2]Emissions!J1267</f>
        <v>7.9844048558486203E-2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3.6543305115936682E-2</v>
      </c>
      <c r="F2137" s="39">
        <f>[2]Emissions!F1162</f>
        <v>2.923464409274934E-2</v>
      </c>
      <c r="G2137" s="39">
        <f>[2]Emissions!G1162</f>
        <v>2.1925983069562009E-2</v>
      </c>
      <c r="H2137" s="39">
        <f>[2]Emissions!H1162</f>
        <v>3.3963777695988177E-2</v>
      </c>
      <c r="I2137" s="39">
        <f>[2]Emissions!I1162</f>
        <v>7.3086610231873333E-3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9.7257521310617356</v>
      </c>
      <c r="F2138" s="39">
        <f>[2]Emissions!F975</f>
        <v>0</v>
      </c>
      <c r="G2138" s="39">
        <f>[2]Emissions!G975</f>
        <v>9.7257521310617356</v>
      </c>
      <c r="H2138" s="39">
        <f>[2]Emissions!H975</f>
        <v>1.2621405678834829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9.2768976507038108</v>
      </c>
      <c r="H2140" s="39">
        <f>[2]Emissions!H724</f>
        <v>84.5999729546852</v>
      </c>
      <c r="I2140" s="39">
        <f>[2]Emissions!I724</f>
        <v>137.04589043280461</v>
      </c>
      <c r="J2140" s="39">
        <f>[2]Emissions!J724</f>
        <v>181.57962511603779</v>
      </c>
      <c r="K2140" s="39">
        <f>[2]Emissions!K724</f>
        <v>159.17641193334231</v>
      </c>
      <c r="L2140" s="39">
        <f>[2]Emissions!L724</f>
        <v>171.8684118929435</v>
      </c>
      <c r="M2140" s="39">
        <f>[2]Emissions!M724</f>
        <v>178.14491733316419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3.1736872413703612</v>
      </c>
      <c r="F2143" s="39">
        <f>[2]Emissions!F1582</f>
        <v>70.097778403870436</v>
      </c>
      <c r="G2143" s="39">
        <f>[2]Emissions!G1582</f>
        <v>72.813875903870425</v>
      </c>
      <c r="H2143" s="39">
        <f>[2]Emissions!H1582</f>
        <v>86.596803256899094</v>
      </c>
      <c r="I2143" s="39">
        <f>[2]Emissions!I1582</f>
        <v>86.596803256899207</v>
      </c>
      <c r="J2143" s="39">
        <f>[2]Emissions!J1582</f>
        <v>120.9693762813877</v>
      </c>
      <c r="K2143" s="39">
        <f>[2]Emissions!K1582</f>
        <v>121.58563536810451</v>
      </c>
      <c r="L2143" s="39">
        <f>[2]Emissions!L1582</f>
        <v>121.7615003049762</v>
      </c>
      <c r="M2143" s="39">
        <f>[2]Emissions!M1582</f>
        <v>121.93730567974811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585.17794912988336</v>
      </c>
      <c r="F2144" s="39">
        <f>[2]Emissions!F1261</f>
        <v>0</v>
      </c>
      <c r="G2144" s="39">
        <f>[2]Emissions!G1261</f>
        <v>1737.247036479341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7.1900078084132499E-2</v>
      </c>
      <c r="F2145" s="39">
        <f>[2]Emissions!F1156</f>
        <v>5.9916731736777112E-2</v>
      </c>
      <c r="G2145" s="39">
        <f>[2]Emissions!G1156</f>
        <v>4.793338538942167E-2</v>
      </c>
      <c r="H2145" s="39">
        <f>[2]Emissions!H1156</f>
        <v>3.5950039042066242E-2</v>
      </c>
      <c r="I2145" s="39">
        <f>[2]Emissions!I1156</f>
        <v>2.3966692694710839E-2</v>
      </c>
      <c r="J2145" s="39">
        <f>[2]Emissions!J1156</f>
        <v>1.1983346347355419E-2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4611.1387256742973</v>
      </c>
      <c r="F2146" s="39">
        <f>[2]Emissions!F969</f>
        <v>2884.8032740196081</v>
      </c>
      <c r="G2146" s="39">
        <f>[2]Emissions!G969</f>
        <v>2307.8426192156871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24.796196804399351</v>
      </c>
      <c r="F2147" s="39">
        <f>[2]Emissions!F772</f>
        <v>25.902161836310711</v>
      </c>
      <c r="G2147" s="39">
        <f>[2]Emissions!G772</f>
        <v>136.23201361669371</v>
      </c>
      <c r="H2147" s="39">
        <f>[2]Emissions!H772</f>
        <v>149.85272433871259</v>
      </c>
      <c r="I2147" s="39">
        <f>[2]Emissions!I772</f>
        <v>179.9804204764263</v>
      </c>
      <c r="J2147" s="39">
        <f>[2]Emissions!J772</f>
        <v>200.8648929814903</v>
      </c>
      <c r="K2147" s="39">
        <f>[2]Emissions!K772</f>
        <v>177.7732790039411</v>
      </c>
      <c r="L2147" s="39">
        <f>[2]Emissions!L772</f>
        <v>201.0628213057594</v>
      </c>
      <c r="M2147" s="39">
        <f>[2]Emissions!M772</f>
        <v>173.6642846231754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51.339501892681312</v>
      </c>
      <c r="F2148" s="39">
        <f>[2]Emissions!F766</f>
        <v>463.47223988064519</v>
      </c>
      <c r="G2148" s="39">
        <f>[2]Emissions!G766</f>
        <v>833.93886781272136</v>
      </c>
      <c r="H2148" s="39">
        <f>[2]Emissions!H766</f>
        <v>24737.681875524901</v>
      </c>
      <c r="I2148" s="39">
        <f>[2]Emissions!I766</f>
        <v>42034.951795025227</v>
      </c>
      <c r="J2148" s="39">
        <f>[2]Emissions!J766</f>
        <v>42996.367675052177</v>
      </c>
      <c r="K2148" s="39">
        <f>[2]Emissions!K766</f>
        <v>44115.952865755127</v>
      </c>
      <c r="L2148" s="39">
        <f>[2]Emissions!L766</f>
        <v>45994.790506489859</v>
      </c>
      <c r="M2148" s="39">
        <f>[2]Emissions!M766</f>
        <v>45994.790506489859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6016.7525282603583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8.2742099528518992E-2</v>
      </c>
      <c r="F2150" s="39">
        <f>[2]Emissions!F706</f>
        <v>6.6193679622815096E-2</v>
      </c>
      <c r="G2150" s="39">
        <f>[2]Emissions!G706</f>
        <v>4.964525971711134E-2</v>
      </c>
      <c r="H2150" s="39">
        <f>[2]Emissions!H706</f>
        <v>3.3096839811407548E-2</v>
      </c>
      <c r="I2150" s="39">
        <f>[2]Emissions!I706</f>
        <v>1.6548419905703729E-2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1.241687582646363E-3</v>
      </c>
      <c r="I2151" s="39">
        <f>[2]Emissions!I1037</f>
        <v>1.2471440369299981E-3</v>
      </c>
      <c r="J2151" s="39">
        <f>[2]Emissions!J1037</f>
        <v>9.0707278072839192E-3</v>
      </c>
      <c r="K2151" s="39">
        <f>[2]Emissions!K1037</f>
        <v>5.2679878605785331E-2</v>
      </c>
      <c r="L2151" s="39">
        <f>[2]Emissions!L1037</f>
        <v>0.32866218870441788</v>
      </c>
      <c r="M2151" s="39">
        <f>[2]Emissions!M1037</f>
        <v>0.86240113797615403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9.3878782539314098</v>
      </c>
      <c r="G2152" s="39">
        <f>[2]Emissions!G700</f>
        <v>8.8215450048784732</v>
      </c>
      <c r="H2152" s="39">
        <f>[2]Emissions!H700</f>
        <v>8.2547757794983205</v>
      </c>
      <c r="I2152" s="39">
        <f>[2]Emissions!I700</f>
        <v>7.688878506772598</v>
      </c>
      <c r="J2152" s="39">
        <f>[2]Emissions!J700</f>
        <v>7.688878506772598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0</v>
      </c>
      <c r="J2153" s="39">
        <f>[2]Emissions!J1031</f>
        <v>0</v>
      </c>
      <c r="K2153" s="39">
        <f>[2]Emissions!K1031</f>
        <v>0</v>
      </c>
      <c r="L2153" s="39">
        <f>[2]Emissions!L1031</f>
        <v>0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10.69296258278573</v>
      </c>
      <c r="H2154" s="39">
        <f>[2]Emissions!H1597</f>
        <v>5.3464812913928581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63.324464433364291</v>
      </c>
      <c r="F2155" s="39">
        <f>[2]Emissions!F1069</f>
        <v>2505.777420577208</v>
      </c>
      <c r="G2155" s="39">
        <f>[2]Emissions!G1069</f>
        <v>4621.6852780296358</v>
      </c>
      <c r="H2155" s="39">
        <f>[2]Emissions!H1069</f>
        <v>7155.5440493344049</v>
      </c>
      <c r="I2155" s="39">
        <f>[2]Emissions!I1069</f>
        <v>9367.5681957715096</v>
      </c>
      <c r="J2155" s="39">
        <f>[2]Emissions!J1069</f>
        <v>9796.2665794662862</v>
      </c>
      <c r="K2155" s="39">
        <f>[2]Emissions!K1069</f>
        <v>10337.90311717863</v>
      </c>
      <c r="L2155" s="39">
        <f>[2]Emissions!L1069</f>
        <v>10957.018457333899</v>
      </c>
      <c r="M2155" s="39">
        <f>[2]Emissions!M1069</f>
        <v>10472.190376021899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1.5635127161140079E-2</v>
      </c>
      <c r="F2157" s="39">
        <f>[2]Emissions!F1077</f>
        <v>1.341890819672132E-2</v>
      </c>
      <c r="G2157" s="39">
        <f>[2]Emissions!G1077</f>
        <v>3.564610730253341E-3</v>
      </c>
      <c r="H2157" s="39">
        <f>[2]Emissions!H1077</f>
        <v>4.6932932227684264E-3</v>
      </c>
      <c r="I2157" s="39">
        <f>[2]Emissions!I1077</f>
        <v>3.2637330633381728E-3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2086.2028794290941</v>
      </c>
      <c r="G2159" s="39">
        <f>[2]Emissions!G783</f>
        <v>2230.2085232825639</v>
      </c>
      <c r="H2159" s="39">
        <f>[2]Emissions!H783</f>
        <v>3356.4198662957242</v>
      </c>
      <c r="I2159" s="39">
        <f>[2]Emissions!I783</f>
        <v>4145.576406090524</v>
      </c>
      <c r="J2159" s="39">
        <f>[2]Emissions!J783</f>
        <v>4145.7514281791691</v>
      </c>
      <c r="K2159" s="39">
        <f>[2]Emissions!K783</f>
        <v>1692.625754815268</v>
      </c>
      <c r="L2159" s="39">
        <f>[2]Emissions!L783</f>
        <v>1631.5188743772669</v>
      </c>
      <c r="M2159" s="39">
        <f>[2]Emissions!M783</f>
        <v>1185.9713542062641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2051.7008688000001</v>
      </c>
      <c r="F2160" s="39">
        <f>[2]Emissions!F1715</f>
        <v>1538.7756515999999</v>
      </c>
      <c r="G2160" s="39">
        <f>[2]Emissions!G1715</f>
        <v>1025.8504344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2082.006743287553</v>
      </c>
      <c r="F2161" s="39">
        <f>[2]Emissions!F1324</f>
        <v>935.64505611865002</v>
      </c>
      <c r="G2161" s="39">
        <f>[2]Emissions!G1324</f>
        <v>0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1.3589108251748231E-2</v>
      </c>
      <c r="G2162" s="39">
        <f>[2]Emissions!G852</f>
        <v>1.019183118881117E-2</v>
      </c>
      <c r="H2162" s="39">
        <f>[2]Emissions!H852</f>
        <v>6.794554125874124E-3</v>
      </c>
      <c r="I2162" s="39">
        <f>[2]Emissions!I852</f>
        <v>3.3972770629370611E-3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499.11864398148151</v>
      </c>
      <c r="F2163" s="39">
        <f>[2]Emissions!F1438</f>
        <v>218.91168595679011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7.6411522633744884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11.237927766231889</v>
      </c>
      <c r="H2166" s="39">
        <f>[2]Emissions!H815</f>
        <v>11.237927766231889</v>
      </c>
      <c r="I2166" s="39">
        <f>[2]Emissions!I815</f>
        <v>11.237927766231889</v>
      </c>
      <c r="J2166" s="39">
        <f>[2]Emissions!J815</f>
        <v>11.237927766231889</v>
      </c>
      <c r="K2166" s="39">
        <f>[2]Emissions!K815</f>
        <v>1.6866929513955009</v>
      </c>
      <c r="L2166" s="39">
        <f>[2]Emissions!L815</f>
        <v>11.237927766231889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634.00191240453398</v>
      </c>
      <c r="F2167" s="39">
        <f>[2]Emissions!F1021</f>
        <v>547.16288397808125</v>
      </c>
      <c r="G2167" s="39">
        <f>[2]Emissions!G1021</f>
        <v>437.7303071824652</v>
      </c>
      <c r="H2167" s="39">
        <f>[2]Emissions!H1021</f>
        <v>296.73301130702981</v>
      </c>
      <c r="I2167" s="39">
        <f>[2]Emissions!I1021</f>
        <v>217.60560877728091</v>
      </c>
      <c r="J2167" s="39">
        <f>[2]Emissions!J1021</f>
        <v>101.5890477269173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70.668843428571421</v>
      </c>
      <c r="F2168" s="39">
        <f>[2]Emissions!F1235</f>
        <v>56.535074742857176</v>
      </c>
      <c r="G2168" s="39">
        <f>[2]Emissions!G1235</f>
        <v>42.401306057142847</v>
      </c>
      <c r="H2168" s="39">
        <f>[2]Emissions!H1235</f>
        <v>28.267537371428581</v>
      </c>
      <c r="I2168" s="39">
        <f>[2]Emissions!I1235</f>
        <v>14.13376868571428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550.03403109976318</v>
      </c>
      <c r="F2169" s="39">
        <f>[2]Emissions!F823</f>
        <v>428.59298195999997</v>
      </c>
      <c r="G2169" s="39">
        <f>[2]Emissions!G823</f>
        <v>388.27565478000002</v>
      </c>
      <c r="H2169" s="39">
        <f>[2]Emissions!H823</f>
        <v>258.85043652000002</v>
      </c>
      <c r="I2169" s="39">
        <f>[2]Emissions!I823</f>
        <v>129.42521826000001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12931.12888912687</v>
      </c>
      <c r="F2170" s="39">
        <f>[2]Emissions!F1243</f>
        <v>16049.327496371279</v>
      </c>
      <c r="G2170" s="39">
        <f>[2]Emissions!G1243</f>
        <v>17966.278475403858</v>
      </c>
      <c r="H2170" s="39">
        <f>[2]Emissions!H1243</f>
        <v>21888.020700449339</v>
      </c>
      <c r="I2170" s="39">
        <f>[2]Emissions!I1243</f>
        <v>23176.114255813569</v>
      </c>
      <c r="J2170" s="39">
        <f>[2]Emissions!J1243</f>
        <v>25572.71336910838</v>
      </c>
      <c r="K2170" s="39">
        <f>[2]Emissions!K1243</f>
        <v>25762.031276903679</v>
      </c>
      <c r="L2170" s="39">
        <f>[2]Emissions!L1243</f>
        <v>25983.78445054383</v>
      </c>
      <c r="M2170" s="39">
        <f>[2]Emissions!M1243</f>
        <v>26258.238173802689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1.968778513833142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28005.39699999999</v>
      </c>
      <c r="H2176" s="39">
        <f>[2]Emissions!H662</f>
        <v>39583.599999999999</v>
      </c>
      <c r="I2176" s="39">
        <f>[2]Emissions!I662</f>
        <v>51161.803</v>
      </c>
      <c r="J2176" s="39">
        <f>[2]Emissions!J662</f>
        <v>47460.422432782972</v>
      </c>
      <c r="K2176" s="39">
        <f>[2]Emissions!K662</f>
        <v>0</v>
      </c>
      <c r="L2176" s="39">
        <f>[2]Emissions!L662</f>
        <v>0</v>
      </c>
      <c r="M2176" s="39">
        <f>[2]Emissions!M662</f>
        <v>242.36169398444571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7861.2324084850352</v>
      </c>
      <c r="F2179" s="39">
        <f>[2]Emissions!F1107</f>
        <v>5183.8612973338704</v>
      </c>
      <c r="G2179" s="39">
        <f>[2]Emissions!G1107</f>
        <v>6893.9981005171167</v>
      </c>
      <c r="H2179" s="39">
        <f>[2]Emissions!H1107</f>
        <v>3137.1353855832622</v>
      </c>
      <c r="I2179" s="39">
        <f>[2]Emissions!I1107</f>
        <v>2131.2296092491979</v>
      </c>
      <c r="J2179" s="39">
        <f>[2]Emissions!J1107</f>
        <v>1065.6148046246001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1.1171193137684419E-5</v>
      </c>
      <c r="J2184" s="39">
        <f>[2]Emissions!J1092</f>
        <v>1.4346804354812659E-5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259.16102448565721</v>
      </c>
      <c r="F2185" s="39">
        <f>[2]Emissions!F1359</f>
        <v>259.16102448565721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0</v>
      </c>
      <c r="L2186" s="39">
        <f>[2]Emissions!L1052</f>
        <v>0</v>
      </c>
      <c r="M2186" s="39">
        <f>[2]Emissions!M1052</f>
        <v>0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3624.1589519550698</v>
      </c>
      <c r="F2187" s="39">
        <f>[2]Emissions!F1122</f>
        <v>2899.327161564056</v>
      </c>
      <c r="G2187" s="39">
        <f>[2]Emissions!G1122</f>
        <v>2174.495371173045</v>
      </c>
      <c r="H2187" s="39">
        <f>[2]Emissions!H1122</f>
        <v>2071.9320701244219</v>
      </c>
      <c r="I2187" s="39">
        <f>[2]Emissions!I1122</f>
        <v>1156.6867196234091</v>
      </c>
      <c r="J2187" s="39">
        <f>[2]Emissions!J1122</f>
        <v>1147.6503347857731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1067.5265425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533.76327124999989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16944.35064404209</v>
      </c>
      <c r="F2191" s="39">
        <f>[2]Emissions!F1197</f>
        <v>19781.515711345852</v>
      </c>
      <c r="G2191" s="39">
        <f>[2]Emissions!G1197</f>
        <v>25770.251094159499</v>
      </c>
      <c r="H2191" s="39">
        <f>[2]Emissions!H1197</f>
        <v>47453.474671951131</v>
      </c>
      <c r="I2191" s="39">
        <f>[2]Emissions!I1197</f>
        <v>53242.079744549017</v>
      </c>
      <c r="J2191" s="39">
        <f>[2]Emissions!J1197</f>
        <v>59120.423399582367</v>
      </c>
      <c r="K2191" s="39">
        <f>[2]Emissions!K1197</f>
        <v>58060.21638377315</v>
      </c>
      <c r="L2191" s="39">
        <f>[2]Emissions!L1197</f>
        <v>58571.164643886827</v>
      </c>
      <c r="M2191" s="39">
        <f>[2]Emissions!M1197</f>
        <v>58566.980917744178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593.76045809443497</v>
      </c>
      <c r="F2192" s="39">
        <f>[2]Emissions!F1190</f>
        <v>475.00836647554797</v>
      </c>
      <c r="G2192" s="39">
        <f>[2]Emissions!G1190</f>
        <v>356.25627485666109</v>
      </c>
      <c r="H2192" s="39">
        <f>[2]Emissions!H1190</f>
        <v>232.17679973018551</v>
      </c>
      <c r="I2192" s="39">
        <f>[2]Emissions!I1190</f>
        <v>116.0883998650927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95.97933541978162</v>
      </c>
      <c r="F2193" s="39">
        <f>[2]Emissions!F881</f>
        <v>166.0716301970061</v>
      </c>
      <c r="G2193" s="39">
        <f>[2]Emissions!G881</f>
        <v>163.38776651594679</v>
      </c>
      <c r="H2193" s="39">
        <f>[2]Emissions!H881</f>
        <v>100.01138636433539</v>
      </c>
      <c r="I2193" s="39">
        <f>[2]Emissions!I881</f>
        <v>82.120967675451965</v>
      </c>
      <c r="J2193" s="39">
        <f>[2]Emissions!J881</f>
        <v>135.19034777917551</v>
      </c>
      <c r="K2193" s="39">
        <f>[2]Emissions!K881</f>
        <v>135.61947715665849</v>
      </c>
      <c r="L2193" s="39">
        <f>[2]Emissions!L881</f>
        <v>125.4068572134594</v>
      </c>
      <c r="M2193" s="39">
        <f>[2]Emissions!M881</f>
        <v>127.3133734590341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8.9994710585714843E-2</v>
      </c>
      <c r="J2194" s="39">
        <f>[2]Emissions!J1130</f>
        <v>8.9994710585714843E-2</v>
      </c>
      <c r="K2194" s="39">
        <f>[2]Emissions!K1130</f>
        <v>0.26363031879979199</v>
      </c>
      <c r="L2194" s="39">
        <f>[2]Emissions!L1130</f>
        <v>0.263183038035818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6.0307200411583118E-3</v>
      </c>
      <c r="F2195" s="39">
        <f>[2]Emissions!F1374</f>
        <v>0</v>
      </c>
      <c r="G2195" s="39">
        <f>[2]Emissions!G1374</f>
        <v>0</v>
      </c>
      <c r="H2195" s="39">
        <f>[2]Emissions!H1374</f>
        <v>6.3302417445797621E-2</v>
      </c>
      <c r="I2195" s="39">
        <f>[2]Emissions!I1374</f>
        <v>0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38816.735963533363</v>
      </c>
      <c r="F2197" s="39">
        <f>[2]Emissions!F1219</f>
        <v>38816.735963533371</v>
      </c>
      <c r="G2197" s="39">
        <f>[2]Emissions!G1219</f>
        <v>31669.053923216179</v>
      </c>
      <c r="H2197" s="39">
        <f>[2]Emissions!H1219</f>
        <v>8596.3868813800273</v>
      </c>
      <c r="I2197" s="39">
        <f>[2]Emissions!I1219</f>
        <v>4298.1934406900164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5.2751827954470016</v>
      </c>
      <c r="G2199" s="39">
        <f>[2]Emissions!G896</f>
        <v>3.4633278667264098</v>
      </c>
      <c r="H2199" s="39">
        <f>[2]Emissions!H896</f>
        <v>8.9194286316038767</v>
      </c>
      <c r="I2199" s="39">
        <f>[2]Emissions!I896</f>
        <v>10.315015595513239</v>
      </c>
      <c r="J2199" s="39">
        <f>[2]Emissions!J896</f>
        <v>11.33567475322573</v>
      </c>
      <c r="K2199" s="39">
        <f>[2]Emissions!K896</f>
        <v>12.309234860933881</v>
      </c>
      <c r="L2199" s="39">
        <f>[2]Emissions!L896</f>
        <v>12.47967195268957</v>
      </c>
      <c r="M2199" s="39">
        <f>[2]Emissions!M896</f>
        <v>12.62148551966407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0.47586817612524468</v>
      </c>
      <c r="F2201" s="39">
        <f>[2]Emissions!F1604</f>
        <v>0.37501017612524468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0.40862950945857801</v>
      </c>
      <c r="J2201" s="39">
        <f>[2]Emissions!J1604</f>
        <v>0</v>
      </c>
      <c r="K2201" s="39">
        <f>[2]Emissions!K1604</f>
        <v>0</v>
      </c>
      <c r="L2201" s="39">
        <f>[2]Emissions!L1604</f>
        <v>17.954985127201571</v>
      </c>
      <c r="M2201" s="39">
        <f>[2]Emissions!M1604</f>
        <v>58.764408414872818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-3387.2069840328618</v>
      </c>
      <c r="J2202" s="39">
        <f>[2]Emissions!J1590</f>
        <v>0</v>
      </c>
      <c r="K2202" s="39">
        <f>[2]Emissions!K1590</f>
        <v>0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685.84613160000004</v>
      </c>
      <c r="G2203" s="39">
        <f>[2]Emissions!G1534</f>
        <v>516.53416541999979</v>
      </c>
      <c r="H2203" s="39">
        <f>[2]Emissions!H1534</f>
        <v>342.92306580000007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</v>
      </c>
      <c r="L2204" s="39">
        <f>[2]Emissions!L1136</f>
        <v>0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185.0127951698004</v>
      </c>
      <c r="F2205" s="39">
        <f>[2]Emissions!F1150</f>
        <v>1230.8558690799639</v>
      </c>
      <c r="G2205" s="39">
        <f>[2]Emissions!G1150</f>
        <v>1909.7476185648479</v>
      </c>
      <c r="H2205" s="39">
        <f>[2]Emissions!H1150</f>
        <v>3329.5842113457861</v>
      </c>
      <c r="I2205" s="39">
        <f>[2]Emissions!I1150</f>
        <v>4790.2313575958688</v>
      </c>
      <c r="J2205" s="39">
        <f>[2]Emissions!J1150</f>
        <v>5607.2169061292589</v>
      </c>
      <c r="K2205" s="39">
        <f>[2]Emissions!K1150</f>
        <v>7766.1288280808694</v>
      </c>
      <c r="L2205" s="39">
        <f>[2]Emissions!L1150</f>
        <v>7766.1288280808712</v>
      </c>
      <c r="M2205" s="39">
        <f>[2]Emissions!M1150</f>
        <v>7058.194495955986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889.66460789095095</v>
      </c>
      <c r="F2206" s="39">
        <f>[2]Emissions!F1013</f>
        <v>1048.43905638757</v>
      </c>
      <c r="G2206" s="39">
        <f>[2]Emissions!G1013</f>
        <v>559.87703942586984</v>
      </c>
      <c r="H2206" s="39">
        <f>[2]Emissions!H1013</f>
        <v>1723.7574912986181</v>
      </c>
      <c r="I2206" s="39">
        <f>[2]Emissions!I1013</f>
        <v>1902.2336171768541</v>
      </c>
      <c r="J2206" s="39">
        <f>[2]Emissions!J1013</f>
        <v>3516.5134144742492</v>
      </c>
      <c r="K2206" s="39">
        <f>[2]Emissions!K1013</f>
        <v>4992.8791290561176</v>
      </c>
      <c r="L2206" s="39">
        <f>[2]Emissions!L1013</f>
        <v>3179.3984240229452</v>
      </c>
      <c r="M2206" s="39">
        <f>[2]Emissions!M1013</f>
        <v>2100.6487564059789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0</v>
      </c>
      <c r="F2209" s="39">
        <f>[2]Emissions!F1249</f>
        <v>132.50786199386289</v>
      </c>
      <c r="G2209" s="39">
        <f>[2]Emissions!G1249</f>
        <v>174.43454479018749</v>
      </c>
      <c r="H2209" s="39">
        <f>[2]Emissions!H1249</f>
        <v>321.30604628324778</v>
      </c>
      <c r="I2209" s="39">
        <f>[2]Emissions!I1249</f>
        <v>407.86246079428622</v>
      </c>
      <c r="J2209" s="39">
        <f>[2]Emissions!J1249</f>
        <v>495.30777331359798</v>
      </c>
      <c r="K2209" s="39">
        <f>[2]Emissions!K1249</f>
        <v>570.17083111469447</v>
      </c>
      <c r="L2209" s="39">
        <f>[2]Emissions!L1249</f>
        <v>575.18173927265525</v>
      </c>
      <c r="M2209" s="39">
        <f>[2]Emissions!M1249</f>
        <v>577.20353166166763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564.37408837897249</v>
      </c>
      <c r="F2210" s="39">
        <f>[2]Emissions!F1144</f>
        <v>659.88354116805704</v>
      </c>
      <c r="G2210" s="39">
        <f>[2]Emissions!G1144</f>
        <v>705.43605501954187</v>
      </c>
      <c r="H2210" s="39">
        <f>[2]Emissions!H1144</f>
        <v>780.75140041962266</v>
      </c>
      <c r="I2210" s="39">
        <f>[2]Emissions!I1144</f>
        <v>712.20280565468727</v>
      </c>
      <c r="J2210" s="39">
        <f>[2]Emissions!J1144</f>
        <v>701.2020046868605</v>
      </c>
      <c r="K2210" s="39">
        <f>[2]Emissions!K1144</f>
        <v>694.6757948282426</v>
      </c>
      <c r="L2210" s="39">
        <f>[2]Emissions!L1144</f>
        <v>691.45580668855803</v>
      </c>
      <c r="M2210" s="39">
        <f>[2]Emissions!M1144</f>
        <v>689.96157479944191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18.93138888888889</v>
      </c>
      <c r="F2213" s="39">
        <f>[2]Emissions!F1452</f>
        <v>15.7761574074074</v>
      </c>
      <c r="G2213" s="39">
        <f>[2]Emissions!G1452</f>
        <v>12.620925925925921</v>
      </c>
      <c r="H2213" s="39">
        <f>[2]Emissions!H1452</f>
        <v>17.98481944444444</v>
      </c>
      <c r="I2213" s="39">
        <f>[2]Emissions!I1452</f>
        <v>6.3104629629629638</v>
      </c>
      <c r="J2213" s="39">
        <f>[2]Emissions!J1452</f>
        <v>3.155231481481481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3034.2808111111108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1517.1404055555561</v>
      </c>
      <c r="I2214" s="39">
        <f>[2]Emissions!I1445</f>
        <v>1011.426937037037</v>
      </c>
      <c r="J2214" s="39">
        <f>[2]Emissions!J1445</f>
        <v>505.7134685185182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9.0033445783132521E-2</v>
      </c>
      <c r="I2215" s="39">
        <f>[2]Emissions!I925</f>
        <v>9.0033445783132521E-2</v>
      </c>
      <c r="J2215" s="39">
        <f>[2]Emissions!J925</f>
        <v>4.501672289156626E-2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0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2953.722237582273</v>
      </c>
      <c r="H2218" s="39">
        <f>[2]Emissions!H1380</f>
        <v>3160.8207418699189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3393.1791554812662</v>
      </c>
      <c r="F2219" s="39">
        <f>[2]Emissions!F939</f>
        <v>3393.1791554812662</v>
      </c>
      <c r="G2219" s="39">
        <f>[2]Emissions!G939</f>
        <v>1871.077258770581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3.6646556603163093E-2</v>
      </c>
      <c r="J2221" s="39">
        <f>[2]Emissions!J866</f>
        <v>0.22989977618893501</v>
      </c>
      <c r="K2221" s="39">
        <f>[2]Emissions!K866</f>
        <v>1.429078851675889</v>
      </c>
      <c r="L2221" s="39">
        <f>[2]Emissions!L866</f>
        <v>1.4291724761325411</v>
      </c>
      <c r="M2221" s="39">
        <f>[2]Emissions!M866</f>
        <v>52.38929295282307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0</v>
      </c>
      <c r="J2223" s="39">
        <f>[2]Emissions!J1204</f>
        <v>0</v>
      </c>
      <c r="K2223" s="39">
        <f>[2]Emissions!K1204</f>
        <v>0</v>
      </c>
      <c r="L2223" s="39">
        <f>[2]Emissions!L1204</f>
        <v>0</v>
      </c>
      <c r="M2223" s="39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8785.2041454251266</v>
      </c>
      <c r="I2224" s="39">
        <f>[2]Emissions!I888</f>
        <v>14835.47498030858</v>
      </c>
      <c r="J2224" s="39">
        <f>[2]Emissions!J888</f>
        <v>15016.394961012789</v>
      </c>
      <c r="K2224" s="39">
        <f>[2]Emissions!K888</f>
        <v>15346.805057349749</v>
      </c>
      <c r="L2224" s="39">
        <f>[2]Emissions!L888</f>
        <v>16230.68704494186</v>
      </c>
      <c r="M2224" s="39">
        <f>[2]Emissions!M888</f>
        <v>16218.2602447028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264.59880960714088</v>
      </c>
      <c r="F2225" s="39">
        <f>[2]Emissions!F874</f>
        <v>249.89635546251</v>
      </c>
      <c r="G2225" s="39">
        <f>[2]Emissions!G874</f>
        <v>159.94012423712351</v>
      </c>
      <c r="H2225" s="39">
        <f>[2]Emissions!H874</f>
        <v>151.0737058024047</v>
      </c>
      <c r="I2225" s="39">
        <f>[2]Emissions!I874</f>
        <v>75.593505540878169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1245.9839600844041</v>
      </c>
      <c r="F2226" s="39">
        <f>[2]Emissions!F1275</f>
        <v>5300.1835893947009</v>
      </c>
      <c r="G2226" s="39">
        <f>[2]Emissions!G1275</f>
        <v>8262.6338727054972</v>
      </c>
      <c r="H2226" s="39">
        <f>[2]Emissions!H1275</f>
        <v>12974.469114556739</v>
      </c>
      <c r="I2226" s="39">
        <f>[2]Emissions!I1275</f>
        <v>16485.256374334749</v>
      </c>
      <c r="J2226" s="39">
        <f>[2]Emissions!J1275</f>
        <v>19912.499771954379</v>
      </c>
      <c r="K2226" s="39">
        <f>[2]Emissions!K1275</f>
        <v>23068.0045919935</v>
      </c>
      <c r="L2226" s="39">
        <f>[2]Emissions!L1275</f>
        <v>23211.501906090471</v>
      </c>
      <c r="M2226" s="39">
        <f>[2]Emissions!M1275</f>
        <v>23333.67993367778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1703.897567710756</v>
      </c>
      <c r="F2227" s="39">
        <f>[2]Emissions!F690</f>
        <v>1648.207409112403</v>
      </c>
      <c r="G2227" s="39">
        <f>[2]Emissions!G690</f>
        <v>6216.9028538037719</v>
      </c>
      <c r="H2227" s="39">
        <f>[2]Emissions!H690</f>
        <v>6520.765280579868</v>
      </c>
      <c r="I2227" s="39">
        <f>[2]Emissions!I690</f>
        <v>7575.5974639079141</v>
      </c>
      <c r="J2227" s="39">
        <f>[2]Emissions!J690</f>
        <v>8634.115701010096</v>
      </c>
      <c r="K2227" s="39">
        <f>[2]Emissions!K690</f>
        <v>8860.54478542783</v>
      </c>
      <c r="L2227" s="39">
        <f>[2]Emissions!L690</f>
        <v>8553.8867656339244</v>
      </c>
      <c r="M2227" s="39">
        <f>[2]Emissions!M690</f>
        <v>8800.7533530933142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1297.8313548795379</v>
      </c>
      <c r="H2228" s="39">
        <f>[2]Emissions!H676</f>
        <v>11252.80936433834</v>
      </c>
      <c r="I2228" s="39">
        <f>[2]Emissions!I676</f>
        <v>17314.84317272449</v>
      </c>
      <c r="J2228" s="39">
        <f>[2]Emissions!J676</f>
        <v>22901.721740464469</v>
      </c>
      <c r="K2228" s="39">
        <f>[2]Emissions!K676</f>
        <v>20056.31363299258</v>
      </c>
      <c r="L2228" s="39">
        <f>[2]Emissions!L676</f>
        <v>21665.81736393959</v>
      </c>
      <c r="M2228" s="39">
        <f>[2]Emissions!M676</f>
        <v>22348.766113594949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0</v>
      </c>
      <c r="K2230" s="39">
        <f>[2]Emissions!K628</f>
        <v>0</v>
      </c>
      <c r="L2230" s="39">
        <f>[2]Emissions!L628</f>
        <v>0</v>
      </c>
      <c r="M2230" s="39">
        <f>[2]Emissions!M628</f>
        <v>0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0</v>
      </c>
      <c r="J2231" s="39">
        <f>[2]Emissions!J617</f>
        <v>0</v>
      </c>
      <c r="K2231" s="39">
        <f>[2]Emissions!K617</f>
        <v>5.458444027026034E-2</v>
      </c>
      <c r="L2231" s="39">
        <f>[2]Emissions!L617</f>
        <v>0.39179686382624118</v>
      </c>
      <c r="M2231" s="39">
        <f>[2]Emissions!M617</f>
        <v>2.368366387940751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1.536655783591076E-3</v>
      </c>
      <c r="J2232" s="39">
        <f>[2]Emissions!J622</f>
        <v>9.890951753880068E-3</v>
      </c>
      <c r="K2232" s="39">
        <f>[2]Emissions!K622</f>
        <v>9.8909517538800697E-3</v>
      </c>
      <c r="L2232" s="39">
        <f>[2]Emissions!L622</f>
        <v>9.8909517538800194E-3</v>
      </c>
      <c r="M2232" s="39">
        <f>[2]Emissions!M622</f>
        <v>4.0768964335010276E-3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7657.2780516145667</v>
      </c>
      <c r="F2239" s="39">
        <f>[2]Emissions!F559</f>
        <v>3969.7990523230019</v>
      </c>
      <c r="G2239" s="39">
        <f>[2]Emissions!G559</f>
        <v>3465.672077791095</v>
      </c>
      <c r="H2239" s="39">
        <f>[2]Emissions!H559</f>
        <v>5628.0993679367066</v>
      </c>
      <c r="I2239" s="39">
        <f>[2]Emissions!I559</f>
        <v>3284.9722841426501</v>
      </c>
      <c r="J2239" s="39">
        <f>[2]Emissions!J559</f>
        <v>567.01897090043349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</v>
      </c>
      <c r="K2240" s="39">
        <f>[2]Emissions!K627</f>
        <v>0</v>
      </c>
      <c r="L2240" s="39">
        <f>[2]Emissions!L627</f>
        <v>0</v>
      </c>
      <c r="M2240" s="39">
        <f>[2]Emissions!M627</f>
        <v>0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1.531121766156576E-3</v>
      </c>
      <c r="J2242" s="39">
        <f>[2]Emissions!J621</f>
        <v>9.8553310898157678E-3</v>
      </c>
      <c r="K2242" s="39">
        <f>[2]Emissions!K621</f>
        <v>9.8553310898157661E-3</v>
      </c>
      <c r="L2242" s="39">
        <f>[2]Emissions!L621</f>
        <v>9.8553310898157158E-3</v>
      </c>
      <c r="M2242" s="39">
        <f>[2]Emissions!M621</f>
        <v>4.062214149945685E-3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0</v>
      </c>
      <c r="J2245" s="39">
        <f>[2]Emissions!J616</f>
        <v>0</v>
      </c>
      <c r="K2245" s="39">
        <f>[2]Emissions!K616</f>
        <v>5.4387863231125343E-2</v>
      </c>
      <c r="L2245" s="39">
        <f>[2]Emissions!L616</f>
        <v>0.3903858707474076</v>
      </c>
      <c r="M2245" s="39">
        <f>[2]Emissions!M616</f>
        <v>2.3598370991943041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</v>
      </c>
      <c r="K2246" s="39">
        <f>[2]Emissions!K626</f>
        <v>0</v>
      </c>
      <c r="L2246" s="39">
        <f>[2]Emissions!L626</f>
        <v>0</v>
      </c>
      <c r="M2246" s="39">
        <f>[2]Emissions!M626</f>
        <v>0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7631.2943849269577</v>
      </c>
      <c r="F2248" s="39">
        <f>[2]Emissions!F558</f>
        <v>3956.328216512019</v>
      </c>
      <c r="G2248" s="39">
        <f>[2]Emissions!G558</f>
        <v>3453.9119108609038</v>
      </c>
      <c r="H2248" s="39">
        <f>[2]Emissions!H558</f>
        <v>5609.0013729213142</v>
      </c>
      <c r="I2248" s="39">
        <f>[2]Emissions!I558</f>
        <v>3273.8252911336658</v>
      </c>
      <c r="J2248" s="39">
        <f>[2]Emissions!J558</f>
        <v>565.09488875974102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0</v>
      </c>
      <c r="J2249" s="39">
        <f>[2]Emissions!J620</f>
        <v>0</v>
      </c>
      <c r="K2249" s="39">
        <f>[2]Emissions!K620</f>
        <v>4.6472113270685269E-4</v>
      </c>
      <c r="L2249" s="39">
        <f>[2]Emissions!L620</f>
        <v>3.335681037431567E-3</v>
      </c>
      <c r="M2249" s="39">
        <f>[2]Emissions!M620</f>
        <v>2.016380318309003E-2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149869.41359704809</v>
      </c>
      <c r="F2255" s="39">
        <f>[2]Emissions!F396</f>
        <v>101427.4558963266</v>
      </c>
      <c r="G2255" s="39">
        <f>[2]Emissions!G396</f>
        <v>71375.919446290907</v>
      </c>
      <c r="H2255" s="39">
        <f>[2]Emissions!H396</f>
        <v>47583.946297527269</v>
      </c>
      <c r="I2255" s="39">
        <f>[2]Emissions!I396</f>
        <v>23791.973148763631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166.20222506655679</v>
      </c>
      <c r="L2256" s="39">
        <f>[2]Emissions!L390</f>
        <v>859.02257058787131</v>
      </c>
      <c r="M2256" s="39">
        <f>[2]Emissions!M390</f>
        <v>1823.430599291006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-5.3348268864500913E-5</v>
      </c>
      <c r="K2257" s="39">
        <f>[2]Emissions!K364</f>
        <v>0</v>
      </c>
      <c r="L2257" s="39">
        <f>[2]Emissions!L364</f>
        <v>-5.3348268864491372E-5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53611.195186653873</v>
      </c>
      <c r="F2258" s="39">
        <f>[2]Emissions!F498</f>
        <v>39237.812658202944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6875.8914560089679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163410.35178746859</v>
      </c>
      <c r="F2261" s="39">
        <f>[2]Emissions!F407</f>
        <v>84173.837283644854</v>
      </c>
      <c r="G2261" s="39">
        <f>[2]Emissions!G407</f>
        <v>85710.484200147941</v>
      </c>
      <c r="H2261" s="39">
        <f>[2]Emissions!H407</f>
        <v>42086.918641822427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6.1579263604387391</v>
      </c>
      <c r="F2262" s="39">
        <f>[2]Emissions!F537</f>
        <v>5.3313042982891714</v>
      </c>
      <c r="G2262" s="39">
        <f>[2]Emissions!G537</f>
        <v>4.4225114275340331</v>
      </c>
      <c r="H2262" s="39">
        <f>[2]Emissions!H537</f>
        <v>6.1579263604387391</v>
      </c>
      <c r="I2262" s="39">
        <f>[2]Emissions!I537</f>
        <v>6.1579263604387382</v>
      </c>
      <c r="J2262" s="39">
        <f>[2]Emissions!J537</f>
        <v>6.0692478161008436</v>
      </c>
      <c r="K2262" s="39">
        <f>[2]Emissions!K537</f>
        <v>0.81979937355582044</v>
      </c>
      <c r="L2262" s="39">
        <f>[2]Emissions!L537</f>
        <v>2.026455230858804</v>
      </c>
      <c r="M2262" s="39">
        <f>[2]Emissions!M537</f>
        <v>2.026455230858804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17073.28276498304</v>
      </c>
      <c r="F2263" s="39">
        <f>[2]Emissions!F417</f>
        <v>13119.35751728682</v>
      </c>
      <c r="G2263" s="39">
        <f>[2]Emissions!G417</f>
        <v>9839.5181379651112</v>
      </c>
      <c r="H2263" s="39">
        <f>[2]Emissions!H417</f>
        <v>6559.6787586434111</v>
      </c>
      <c r="I2263" s="39">
        <f>[2]Emissions!I417</f>
        <v>3279.839379321706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31.933555686009591</v>
      </c>
      <c r="F2264" s="39">
        <f>[2]Emissions!F547</f>
        <v>39.070821777212899</v>
      </c>
      <c r="G2264" s="39">
        <f>[2]Emissions!G547</f>
        <v>39.070821777212899</v>
      </c>
      <c r="H2264" s="39">
        <f>[2]Emissions!H547</f>
        <v>33.281009572949912</v>
      </c>
      <c r="I2264" s="39">
        <f>[2]Emissions!I547</f>
        <v>39.070821777212899</v>
      </c>
      <c r="J2264" s="39">
        <f>[2]Emissions!J547</f>
        <v>28.535836332666278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16.172533995664061</v>
      </c>
      <c r="G2265" s="39">
        <f>[2]Emissions!G542</f>
        <v>13.54405721420644</v>
      </c>
      <c r="H2265" s="39">
        <f>[2]Emissions!H542</f>
        <v>0</v>
      </c>
      <c r="I2265" s="39">
        <f>[2]Emissions!I542</f>
        <v>0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3.899054810980362</v>
      </c>
      <c r="F2269" s="39">
        <f>[2]Emissions!F374</f>
        <v>1.5616470849652311</v>
      </c>
      <c r="G2269" s="39">
        <f>[2]Emissions!G374</f>
        <v>0</v>
      </c>
      <c r="H2269" s="39">
        <f>[2]Emissions!H374</f>
        <v>1.1808565998969101</v>
      </c>
      <c r="I2269" s="39">
        <f>[2]Emissions!I374</f>
        <v>1.40365973195293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8.3378065833707868</v>
      </c>
      <c r="H2270" s="39">
        <f>[2]Emissions!H353</f>
        <v>5.5585377222471912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19.752700148259741</v>
      </c>
      <c r="F2275" s="39">
        <f>[2]Emissions!F384</f>
        <v>11.26000125884298</v>
      </c>
      <c r="G2275" s="39">
        <f>[2]Emissions!G384</f>
        <v>15.30870618691902</v>
      </c>
      <c r="H2275" s="39">
        <f>[2]Emissions!H384</f>
        <v>5.6300006294214864</v>
      </c>
      <c r="I2275" s="39">
        <f>[2]Emissions!I384</f>
        <v>2.8150003147107419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198106.92460753399</v>
      </c>
      <c r="F2276" s="39">
        <f>[2]Emissions!F476</f>
        <v>83413.441940014294</v>
      </c>
      <c r="G2276" s="39">
        <f>[2]Emissions!G476</f>
        <v>62560.081455010717</v>
      </c>
      <c r="H2276" s="39">
        <f>[2]Emissions!H476</f>
        <v>41706.72097000714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5827.7941244509293</v>
      </c>
      <c r="F2277" s="39">
        <f>[2]Emissions!F532</f>
        <v>3581.252171714742</v>
      </c>
      <c r="G2277" s="39">
        <f>[2]Emissions!G532</f>
        <v>0</v>
      </c>
      <c r="H2277" s="39">
        <f>[2]Emissions!H532</f>
        <v>0</v>
      </c>
      <c r="I2277" s="39">
        <f>[2]Emissions!I532</f>
        <v>0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52634.866695602977</v>
      </c>
      <c r="F2278" s="39">
        <f>[2]Emissions!F471</f>
        <v>92636.975632054673</v>
      </c>
      <c r="G2278" s="39">
        <f>[2]Emissions!G471</f>
        <v>157993.12307669301</v>
      </c>
      <c r="H2278" s="39">
        <f>[2]Emissions!H471</f>
        <v>4180.9285905827783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12.219343157894739</v>
      </c>
      <c r="F2279" s="39">
        <f>[2]Emissions!F379</f>
        <v>14.56299789473684</v>
      </c>
      <c r="G2279" s="39">
        <f>[2]Emissions!G379</f>
        <v>16.545953684210531</v>
      </c>
      <c r="H2279" s="39">
        <f>[2]Emissions!H379</f>
        <v>5.0902968852872226</v>
      </c>
      <c r="I2279" s="39">
        <f>[2]Emissions!I379</f>
        <v>5.8446498519847978</v>
      </c>
      <c r="J2279" s="39">
        <f>[2]Emissions!J379</f>
        <v>3.0160483195626111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12.844469859473691</v>
      </c>
      <c r="G2282" s="39">
        <f>[2]Emissions!G517</f>
        <v>12.844469859473691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695.52877231490243</v>
      </c>
      <c r="H2283" s="39">
        <f>[2]Emissions!H336</f>
        <v>1265.0119374198989</v>
      </c>
      <c r="I2283" s="39">
        <f>[2]Emissions!I336</f>
        <v>478.36585868819702</v>
      </c>
      <c r="J2283" s="39">
        <f>[2]Emissions!J336</f>
        <v>668.19358038986252</v>
      </c>
      <c r="K2283" s="39">
        <f>[2]Emissions!K336</f>
        <v>618.59019936549521</v>
      </c>
      <c r="L2283" s="39">
        <f>[2]Emissions!L336</f>
        <v>430.57951521997018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15.18413984195279</v>
      </c>
      <c r="F2284" s="39">
        <f>[2]Emissions!F526</f>
        <v>23.53299194420892</v>
      </c>
      <c r="G2284" s="39">
        <f>[2]Emissions!G526</f>
        <v>27.78150580412489</v>
      </c>
      <c r="H2284" s="39">
        <f>[2]Emissions!H526</f>
        <v>27.78150580412489</v>
      </c>
      <c r="I2284" s="39">
        <f>[2]Emissions!I526</f>
        <v>27.78150580412489</v>
      </c>
      <c r="J2284" s="39">
        <f>[2]Emissions!J526</f>
        <v>27.78150580412489</v>
      </c>
      <c r="K2284" s="39">
        <f>[2]Emissions!K526</f>
        <v>12.597365962172111</v>
      </c>
      <c r="L2284" s="39">
        <f>[2]Emissions!L526</f>
        <v>4.2485138599159784</v>
      </c>
      <c r="M2284" s="39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373.33769378944362</v>
      </c>
      <c r="F2286" s="39">
        <f>[2]Emissions!F521</f>
        <v>311.11474482453627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124.44589792981451</v>
      </c>
      <c r="J2286" s="39">
        <f>[2]Emissions!J521</f>
        <v>62.22294896490726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194164.08803000409</v>
      </c>
      <c r="F2287" s="39">
        <f>[2]Emissions!F437</f>
        <v>203650.28662399441</v>
      </c>
      <c r="G2287" s="39">
        <f>[2]Emissions!G437</f>
        <v>146664.3991589043</v>
      </c>
      <c r="H2287" s="39">
        <f>[2]Emissions!H437</f>
        <v>8608.0247575231224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41.801904086917062</v>
      </c>
      <c r="G2289" s="39">
        <f>[2]Emissions!G348</f>
        <v>44.29677737575733</v>
      </c>
      <c r="H2289" s="39">
        <f>[2]Emissions!H348</f>
        <v>36.899215554005863</v>
      </c>
      <c r="I2289" s="39">
        <f>[2]Emissions!I348</f>
        <v>21.131098756887489</v>
      </c>
      <c r="J2289" s="39">
        <f>[2]Emissions!J348</f>
        <v>13.440427612455281</v>
      </c>
      <c r="K2289" s="39">
        <f>[2]Emissions!K348</f>
        <v>0</v>
      </c>
      <c r="L2289" s="39">
        <f>[2]Emissions!L348</f>
        <v>0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0</v>
      </c>
      <c r="L2290" s="39">
        <f>[2]Emissions!L343</f>
        <v>-4.0276176493721227E-5</v>
      </c>
      <c r="M2290" s="39">
        <f>[2]Emissions!M343</f>
        <v>-5.334826886205235E-5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0</v>
      </c>
      <c r="J2294" s="39">
        <f>[2]Emissions!J330</f>
        <v>0</v>
      </c>
      <c r="K2294" s="39">
        <f>[2]Emissions!K330</f>
        <v>0</v>
      </c>
      <c r="L2294" s="39">
        <f>[2]Emissions!L330</f>
        <v>0</v>
      </c>
      <c r="M2294" s="39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513950.40801598108</v>
      </c>
      <c r="F2297" s="39">
        <f>[2]Emissions!F443</f>
        <v>513950.40801598108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59.717486935415593</v>
      </c>
      <c r="F2303" s="39">
        <f>[2]Emissions!F442</f>
        <v>59.717486935415579</v>
      </c>
      <c r="G2303" s="39">
        <f>[2]Emissions!G442</f>
        <v>26.694622160336841</v>
      </c>
      <c r="H2303" s="39">
        <f>[2]Emissions!H442</f>
        <v>17.796414773557888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17.413790530976339</v>
      </c>
      <c r="F2304" s="39">
        <f>[2]Emissions!F395</f>
        <v>11.78516969324594</v>
      </c>
      <c r="G2304" s="39">
        <f>[2]Emissions!G395</f>
        <v>8.2933887599999991</v>
      </c>
      <c r="H2304" s="39">
        <f>[2]Emissions!H395</f>
        <v>5.5289258399999994</v>
      </c>
      <c r="I2304" s="39">
        <f>[2]Emissions!I395</f>
        <v>2.7644629200000002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431.53631757435357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307.97277004799957</v>
      </c>
      <c r="F2308" s="39">
        <f>[2]Emissions!F406</f>
        <v>158.6389696261682</v>
      </c>
      <c r="G2308" s="39">
        <f>[2]Emissions!G406</f>
        <v>161.53502487777601</v>
      </c>
      <c r="H2308" s="39">
        <f>[2]Emissions!H406</f>
        <v>79.319484813084102</v>
      </c>
      <c r="I2308" s="39">
        <f>[2]Emissions!I406</f>
        <v>39.659742406542051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7923.0906255383743</v>
      </c>
      <c r="F2310" s="39">
        <f>[2]Emissions!F541</f>
        <v>8581.1465380993541</v>
      </c>
      <c r="G2310" s="39">
        <f>[2]Emissions!G541</f>
        <v>7186.4767578579349</v>
      </c>
      <c r="H2310" s="39">
        <f>[2]Emissions!H541</f>
        <v>0</v>
      </c>
      <c r="I2310" s="39">
        <f>[2]Emissions!I541</f>
        <v>0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895.69837970018034</v>
      </c>
      <c r="F2313" s="39">
        <f>[2]Emissions!F536</f>
        <v>775.46244338751592</v>
      </c>
      <c r="G2313" s="39">
        <f>[2]Emissions!G536</f>
        <v>643.27438945949575</v>
      </c>
      <c r="H2313" s="39">
        <f>[2]Emissions!H536</f>
        <v>895.69837970018034</v>
      </c>
      <c r="I2313" s="39">
        <f>[2]Emissions!I536</f>
        <v>895.69837970018045</v>
      </c>
      <c r="J2313" s="39">
        <f>[2]Emissions!J536</f>
        <v>882.79968234194098</v>
      </c>
      <c r="K2313" s="39">
        <f>[2]Emissions!K536</f>
        <v>119.243545244483</v>
      </c>
      <c r="L2313" s="39">
        <f>[2]Emissions!L536</f>
        <v>294.7571244885533</v>
      </c>
      <c r="M2313" s="39">
        <f>[2]Emissions!M536</f>
        <v>294.75712448855342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2.5923528963393521</v>
      </c>
      <c r="L2314" s="39">
        <f>[2]Emissions!L389</f>
        <v>13.39867530649828</v>
      </c>
      <c r="M2314" s="39">
        <f>[2]Emissions!M389</f>
        <v>28.441108977048248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16943.94464699669</v>
      </c>
      <c r="F2316" s="39">
        <f>[2]Emissions!F546</f>
        <v>20730.97803498917</v>
      </c>
      <c r="G2316" s="39">
        <f>[2]Emissions!G546</f>
        <v>20730.978034989159</v>
      </c>
      <c r="H2316" s="39">
        <f>[2]Emissions!H546</f>
        <v>17658.90367940722</v>
      </c>
      <c r="I2316" s="39">
        <f>[2]Emissions!I546</f>
        <v>20730.97803498917</v>
      </c>
      <c r="J2316" s="39">
        <f>[2]Emissions!J546</f>
        <v>15141.11475811273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373.36397400590653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78.602941895980308</v>
      </c>
      <c r="I2317" s="39">
        <f>[2]Emissions!I475</f>
        <v>39.30147094799014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0.67714941765036651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</v>
      </c>
      <c r="I2318" s="39">
        <f>[2]Emissions!I531</f>
        <v>0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99.198768744068957</v>
      </c>
      <c r="F2319" s="39">
        <f>[2]Emissions!F470</f>
        <v>174.58909843960549</v>
      </c>
      <c r="G2319" s="39">
        <f>[2]Emissions!G470</f>
        <v>297.76314187088758</v>
      </c>
      <c r="H2319" s="39">
        <f>[2]Emissions!H470</f>
        <v>7.8796241812717254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105.6025558139535</v>
      </c>
      <c r="G2323" s="39">
        <f>[2]Emissions!G416</f>
        <v>79.201916860465104</v>
      </c>
      <c r="H2323" s="39">
        <f>[2]Emissions!H416</f>
        <v>52.801277906976722</v>
      </c>
      <c r="I2323" s="39">
        <f>[2]Emissions!I416</f>
        <v>26.400638953488361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10.84856732017785</v>
      </c>
      <c r="H2326" s="39">
        <f>[2]Emissions!H335</f>
        <v>19.73112789892609</v>
      </c>
      <c r="I2326" s="39">
        <f>[2]Emissions!I335</f>
        <v>7.4613508861485203</v>
      </c>
      <c r="J2326" s="39">
        <f>[2]Emissions!J335</f>
        <v>10.42220441239793</v>
      </c>
      <c r="K2326" s="39">
        <f>[2]Emissions!K335</f>
        <v>9.6485115908051498</v>
      </c>
      <c r="L2326" s="39">
        <f>[2]Emissions!L335</f>
        <v>6.7159994575156201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1992.9183542563039</v>
      </c>
      <c r="F2327" s="39">
        <f>[2]Emissions!F525</f>
        <v>3088.7051926774211</v>
      </c>
      <c r="G2327" s="39">
        <f>[2]Emissions!G525</f>
        <v>3646.3226367913931</v>
      </c>
      <c r="H2327" s="39">
        <f>[2]Emissions!H525</f>
        <v>3646.3226367913931</v>
      </c>
      <c r="I2327" s="39">
        <f>[2]Emissions!I525</f>
        <v>3646.3226367913931</v>
      </c>
      <c r="J2327" s="39">
        <f>[2]Emissions!J525</f>
        <v>3646.3226367913931</v>
      </c>
      <c r="K2327" s="39">
        <f>[2]Emissions!K525</f>
        <v>1653.4042825350889</v>
      </c>
      <c r="L2327" s="39">
        <f>[2]Emissions!L525</f>
        <v>557.61744411397206</v>
      </c>
      <c r="M2327" s="39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22.56052570328557</v>
      </c>
      <c r="F2329" s="39">
        <f>[2]Emissions!F436</f>
        <v>23.662756447279371</v>
      </c>
      <c r="G2329" s="39">
        <f>[2]Emissions!G436</f>
        <v>17.041389994168672</v>
      </c>
      <c r="H2329" s="39">
        <f>[2]Emissions!H436</f>
        <v>1.000193010803363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1.094337114067415</v>
      </c>
      <c r="H2331" s="39">
        <f>[2]Emissions!H355</f>
        <v>0.72955807604494383</v>
      </c>
      <c r="I2331" s="39">
        <f>[2]Emissions!I355</f>
        <v>0.36477903802247202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1423.8744607733429</v>
      </c>
      <c r="H2332" s="39">
        <f>[2]Emissions!H334</f>
        <v>2589.7105367340491</v>
      </c>
      <c r="I2332" s="39">
        <f>[2]Emissions!I334</f>
        <v>979.30230380699322</v>
      </c>
      <c r="J2332" s="39">
        <f>[2]Emissions!J334</f>
        <v>1367.9143291272289</v>
      </c>
      <c r="K2332" s="39">
        <f>[2]Emissions!K334</f>
        <v>1266.3671462931759</v>
      </c>
      <c r="L2332" s="39">
        <f>[2]Emissions!L334</f>
        <v>881.47492879892513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0</v>
      </c>
      <c r="L2333" s="39">
        <f>[2]Emissions!L342</f>
        <v>1.3684617304303421E-8</v>
      </c>
      <c r="M2333" s="39">
        <f>[2]Emissions!M342</f>
        <v>1.8126115902240189E-8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0</v>
      </c>
      <c r="J2334" s="39">
        <f>[2]Emissions!J329</f>
        <v>0</v>
      </c>
      <c r="K2334" s="39">
        <f>[2]Emissions!K329</f>
        <v>0</v>
      </c>
      <c r="L2334" s="39">
        <f>[2]Emissions!L329</f>
        <v>0</v>
      </c>
      <c r="M2334" s="39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5486.4999114078664</v>
      </c>
      <c r="G2335" s="39">
        <f>[2]Emissions!G347</f>
        <v>5813.9520305681508</v>
      </c>
      <c r="H2335" s="39">
        <f>[2]Emissions!H347</f>
        <v>4843.0220414632686</v>
      </c>
      <c r="I2335" s="39">
        <f>[2]Emissions!I347</f>
        <v>2773.456711841483</v>
      </c>
      <c r="J2335" s="39">
        <f>[2]Emissions!J347</f>
        <v>1764.056124134755</v>
      </c>
      <c r="K2335" s="39">
        <f>[2]Emissions!K347</f>
        <v>0</v>
      </c>
      <c r="L2335" s="39">
        <f>[2]Emissions!L347</f>
        <v>0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15184.13984195279</v>
      </c>
      <c r="F2337" s="39">
        <f>[2]Emissions!F524</f>
        <v>23532.991944208919</v>
      </c>
      <c r="G2337" s="39">
        <f>[2]Emissions!G524</f>
        <v>27781.505804124899</v>
      </c>
      <c r="H2337" s="39">
        <f>[2]Emissions!H524</f>
        <v>27781.505804124899</v>
      </c>
      <c r="I2337" s="39">
        <f>[2]Emissions!I524</f>
        <v>27781.505804124899</v>
      </c>
      <c r="J2337" s="39">
        <f>[2]Emissions!J524</f>
        <v>27781.505804124889</v>
      </c>
      <c r="K2337" s="39">
        <f>[2]Emissions!K524</f>
        <v>12597.365962172111</v>
      </c>
      <c r="L2337" s="39">
        <f>[2]Emissions!L524</f>
        <v>4248.5138599159773</v>
      </c>
      <c r="M2337" s="39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3281.5310113869909</v>
      </c>
      <c r="F2341" s="39">
        <f>[2]Emissions!F435</f>
        <v>3441.8554832406371</v>
      </c>
      <c r="G2341" s="39">
        <f>[2]Emissions!G435</f>
        <v>2478.7476355154431</v>
      </c>
      <c r="H2341" s="39">
        <f>[2]Emissions!H435</f>
        <v>145.4826197532164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8686.1799178786296</v>
      </c>
      <c r="F2346" s="39">
        <f>[2]Emissions!F441</f>
        <v>8686.1799178786296</v>
      </c>
      <c r="G2346" s="39">
        <f>[2]Emissions!G441</f>
        <v>3882.8541324126309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2.2835427678742369E-8</v>
      </c>
      <c r="K2348" s="39">
        <f>[2]Emissions!K363</f>
        <v>0</v>
      </c>
      <c r="L2348" s="39">
        <f>[2]Emissions!L363</f>
        <v>2.283542767873829E-8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2532.9149863238308</v>
      </c>
      <c r="F2350" s="39">
        <f>[2]Emissions!F394</f>
        <v>1714.2065008357731</v>
      </c>
      <c r="G2350" s="39">
        <f>[2]Emissions!G394</f>
        <v>1206.3110923636359</v>
      </c>
      <c r="H2350" s="39">
        <f>[2]Emissions!H394</f>
        <v>804.20739490909079</v>
      </c>
      <c r="I2350" s="39">
        <f>[2]Emissions!I394</f>
        <v>402.10369745454551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511.75094394117258</v>
      </c>
      <c r="F2351" s="39">
        <f>[2]Emissions!F373</f>
        <v>204.96617990168659</v>
      </c>
      <c r="G2351" s="39">
        <f>[2]Emissions!G373</f>
        <v>0</v>
      </c>
      <c r="H2351" s="39">
        <f>[2]Emissions!H373</f>
        <v>154.98742873646941</v>
      </c>
      <c r="I2351" s="39">
        <f>[2]Emissions!I373</f>
        <v>184.2303398188221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1823.8951901123589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729.55807604494385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163410.35178746859</v>
      </c>
      <c r="F2353" s="39">
        <f>[2]Emissions!F405</f>
        <v>84173.837283644854</v>
      </c>
      <c r="G2353" s="39">
        <f>[2]Emissions!G405</f>
        <v>85710.484200147941</v>
      </c>
      <c r="H2353" s="39">
        <f>[2]Emissions!H405</f>
        <v>42086.918641822427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53611.195186653873</v>
      </c>
      <c r="F2355" s="39">
        <f>[2]Emissions!F496</f>
        <v>39237.812658202944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6875.8914560089679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2592.541894459092</v>
      </c>
      <c r="F2356" s="39">
        <f>[2]Emissions!F383</f>
        <v>1477.875165223141</v>
      </c>
      <c r="G2356" s="39">
        <f>[2]Emissions!G383</f>
        <v>2009.267687033122</v>
      </c>
      <c r="H2356" s="39">
        <f>[2]Emissions!H383</f>
        <v>738.93758261157018</v>
      </c>
      <c r="I2356" s="39">
        <f>[2]Emissions!I383</f>
        <v>369.46879130578498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2171.6564210526321</v>
      </c>
      <c r="H2357" s="39">
        <f>[2]Emissions!H378</f>
        <v>668.101466193948</v>
      </c>
      <c r="I2357" s="39">
        <f>[2]Emissions!I378</f>
        <v>767.11029307300464</v>
      </c>
      <c r="J2357" s="39">
        <f>[2]Emissions!J378</f>
        <v>395.85634194259268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149.323230786626</v>
      </c>
      <c r="F2358" s="39">
        <f>[2]Emissions!F540</f>
        <v>161.72533995664071</v>
      </c>
      <c r="G2358" s="39">
        <f>[2]Emissions!G540</f>
        <v>135.44057214206441</v>
      </c>
      <c r="H2358" s="39">
        <f>[2]Emissions!H540</f>
        <v>0</v>
      </c>
      <c r="I2358" s="39">
        <f>[2]Emissions!I540</f>
        <v>0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52997.353503885053</v>
      </c>
      <c r="F2361" s="39">
        <f>[2]Emissions!F535</f>
        <v>45883.143447185088</v>
      </c>
      <c r="G2361" s="39">
        <f>[2]Emissions!G535</f>
        <v>38061.741531331543</v>
      </c>
      <c r="H2361" s="39">
        <f>[2]Emissions!H535</f>
        <v>52997.353503885039</v>
      </c>
      <c r="I2361" s="39">
        <f>[2]Emissions!I535</f>
        <v>52997.353503885039</v>
      </c>
      <c r="J2361" s="39">
        <f>[2]Emissions!J535</f>
        <v>52234.153704569719</v>
      </c>
      <c r="K2361" s="39">
        <f>[2]Emissions!K535</f>
        <v>7055.4915176845016</v>
      </c>
      <c r="L2361" s="39">
        <f>[2]Emissions!L535</f>
        <v>17440.41060958209</v>
      </c>
      <c r="M2361" s="39">
        <f>[2]Emissions!M535</f>
        <v>17440.41060958209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340.24631764454</v>
      </c>
      <c r="L2363" s="39">
        <f>[2]Emissions!L388</f>
        <v>1758.5761339779001</v>
      </c>
      <c r="M2363" s="39">
        <f>[2]Emissions!M388</f>
        <v>3732.8955532375821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1595.7113055419479</v>
      </c>
      <c r="G2364" s="39">
        <f>[2]Emissions!G516</f>
        <v>1595.7113055419479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52634.866695602977</v>
      </c>
      <c r="F2365" s="39">
        <f>[2]Emissions!F469</f>
        <v>92636.975632054673</v>
      </c>
      <c r="G2365" s="39">
        <f>[2]Emissions!G469</f>
        <v>157993.12307669301</v>
      </c>
      <c r="H2365" s="39">
        <f>[2]Emissions!H469</f>
        <v>4180.9285905827783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17073.28276498304</v>
      </c>
      <c r="F2369" s="39">
        <f>[2]Emissions!F415</f>
        <v>13119.35751728682</v>
      </c>
      <c r="G2369" s="39">
        <f>[2]Emissions!G415</f>
        <v>9839.5181379651112</v>
      </c>
      <c r="H2369" s="39">
        <f>[2]Emissions!H415</f>
        <v>6559.6787586434111</v>
      </c>
      <c r="I2369" s="39">
        <f>[2]Emissions!I415</f>
        <v>3279.839379321706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319.33555686009589</v>
      </c>
      <c r="F2370" s="39">
        <f>[2]Emissions!F545</f>
        <v>390.70821777212899</v>
      </c>
      <c r="G2370" s="39">
        <f>[2]Emissions!G545</f>
        <v>390.70821777212899</v>
      </c>
      <c r="H2370" s="39">
        <f>[2]Emissions!H545</f>
        <v>332.81009572949921</v>
      </c>
      <c r="I2370" s="39">
        <f>[2]Emissions!I545</f>
        <v>390.70821777212899</v>
      </c>
      <c r="J2370" s="39">
        <f>[2]Emissions!J545</f>
        <v>285.35836332666292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98.494460749144238</v>
      </c>
      <c r="F2371" s="39">
        <f>[2]Emissions!F530</f>
        <v>60.526074519315387</v>
      </c>
      <c r="G2371" s="39">
        <f>[2]Emissions!G530</f>
        <v>0</v>
      </c>
      <c r="H2371" s="39">
        <f>[2]Emissions!H530</f>
        <v>0</v>
      </c>
      <c r="I2371" s="39">
        <f>[2]Emissions!I530</f>
        <v>0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2844.4776669671901</v>
      </c>
      <c r="F2372" s="39">
        <f>[2]Emissions!F520</f>
        <v>2370.3980558059911</v>
      </c>
      <c r="G2372" s="39">
        <f>[2]Emissions!G520</f>
        <v>1896.3184446447931</v>
      </c>
      <c r="H2372" s="39">
        <f>[2]Emissions!H520</f>
        <v>1422.238833483595</v>
      </c>
      <c r="I2372" s="39">
        <f>[2]Emissions!I520</f>
        <v>948.15922232239643</v>
      </c>
      <c r="J2372" s="39">
        <f>[2]Emissions!J520</f>
        <v>474.07961116119827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198106.92460753399</v>
      </c>
      <c r="F2374" s="39">
        <f>[2]Emissions!F474</f>
        <v>83413.441940014294</v>
      </c>
      <c r="G2374" s="39">
        <f>[2]Emissions!G474</f>
        <v>62560.081455010717</v>
      </c>
      <c r="H2374" s="39">
        <f>[2]Emissions!H474</f>
        <v>41706.72097000714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6003.4298023538986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18265.881676817309</v>
      </c>
      <c r="G2378" s="39">
        <f>[2]Emissions!G240</f>
        <v>17509.43179000817</v>
      </c>
      <c r="H2378" s="39">
        <f>[2]Emissions!H240</f>
        <v>23004.129904569709</v>
      </c>
      <c r="I2378" s="39">
        <f>[2]Emissions!I240</f>
        <v>23707.813266912712</v>
      </c>
      <c r="J2378" s="39">
        <f>[2]Emissions!J240</f>
        <v>23707.813266912701</v>
      </c>
      <c r="K2378" s="39">
        <f>[2]Emissions!K240</f>
        <v>23708.283636824031</v>
      </c>
      <c r="L2378" s="39">
        <f>[2]Emissions!L240</f>
        <v>23714.782510346729</v>
      </c>
      <c r="M2378" s="39">
        <f>[2]Emissions!M240</f>
        <v>23714.782510346718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22.02791606129032</v>
      </c>
      <c r="F2379" s="39">
        <f>[2]Emissions!F58</f>
        <v>16.520937045967742</v>
      </c>
      <c r="G2379" s="39">
        <f>[2]Emissions!G58</f>
        <v>11.01395803064516</v>
      </c>
      <c r="H2379" s="39">
        <f>[2]Emissions!H58</f>
        <v>5.5069790153225808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589.72116544000016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9.4813805407999983</v>
      </c>
      <c r="F2382" s="39">
        <f>[2]Emissions!F215</f>
        <v>6.7395634067999994</v>
      </c>
      <c r="G2382" s="39">
        <f>[2]Emissions!G215</f>
        <v>6.3592468365999988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11.106033525415111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24700.084221364621</v>
      </c>
      <c r="F2385" s="39">
        <f>[2]Emissions!F300</f>
        <v>19948.398317783031</v>
      </c>
      <c r="G2385" s="39">
        <f>[2]Emissions!G300</f>
        <v>9722.8073251640726</v>
      </c>
      <c r="H2385" s="39">
        <f>[2]Emissions!H300</f>
        <v>9722.8073251641235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</v>
      </c>
      <c r="H2386" s="39">
        <f>[2]Emissions!H265</f>
        <v>5.628819871428572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52.009365846192267</v>
      </c>
      <c r="F2389" s="39">
        <f>[2]Emissions!F78</f>
        <v>58.186162292299969</v>
      </c>
      <c r="G2389" s="39">
        <f>[2]Emissions!G78</f>
        <v>63.392766582470408</v>
      </c>
      <c r="H2389" s="39">
        <f>[2]Emissions!H78</f>
        <v>74.791752867078586</v>
      </c>
      <c r="I2389" s="39">
        <f>[2]Emissions!I78</f>
        <v>82.480645247553994</v>
      </c>
      <c r="J2389" s="39">
        <f>[2]Emissions!J78</f>
        <v>84.22567411540652</v>
      </c>
      <c r="K2389" s="39">
        <f>[2]Emissions!K78</f>
        <v>86.520280588082699</v>
      </c>
      <c r="L2389" s="39">
        <f>[2]Emissions!L78</f>
        <v>89.637095263060701</v>
      </c>
      <c r="M2389" s="39">
        <f>[2]Emissions!M78</f>
        <v>90.438861611535231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20492.66573816169</v>
      </c>
      <c r="F2391" s="39">
        <f>[2]Emissions!F210</f>
        <v>34080.400784493431</v>
      </c>
      <c r="G2391" s="39">
        <f>[2]Emissions!G210</f>
        <v>48301.372575747417</v>
      </c>
      <c r="H2391" s="39">
        <f>[2]Emissions!H210</f>
        <v>57218.735024911221</v>
      </c>
      <c r="I2391" s="39">
        <f>[2]Emissions!I210</f>
        <v>24400.952645205689</v>
      </c>
      <c r="J2391" s="39">
        <f>[2]Emissions!J210</f>
        <v>38715.678242965238</v>
      </c>
      <c r="K2391" s="39">
        <f>[2]Emissions!K210</f>
        <v>36869.877740657532</v>
      </c>
      <c r="L2391" s="39">
        <f>[2]Emissions!L210</f>
        <v>37594.605361068927</v>
      </c>
      <c r="M2391" s="39">
        <f>[2]Emissions!M210</f>
        <v>37350.972092837677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2834.890073730106</v>
      </c>
      <c r="I2392" s="39">
        <f>[2]Emissions!I175</f>
        <v>2834.890073730106</v>
      </c>
      <c r="J2392" s="39">
        <f>[2]Emissions!J175</f>
        <v>2834.890073730106</v>
      </c>
      <c r="K2392" s="39">
        <f>[2]Emissions!K175</f>
        <v>2834.890073730106</v>
      </c>
      <c r="L2392" s="39">
        <f>[2]Emissions!L175</f>
        <v>330.75125715916607</v>
      </c>
      <c r="M2392" s="39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5453.3717481510803</v>
      </c>
      <c r="L2394" s="39">
        <f>[2]Emissions!L295</f>
        <v>1676.87466424127</v>
      </c>
      <c r="M2394" s="39">
        <f>[2]Emissions!M295</f>
        <v>900.95209732927037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421.87424399999998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8.3460386458109603</v>
      </c>
      <c r="F2397" s="39">
        <f>[2]Emissions!F127</f>
        <v>8.3460386458109603</v>
      </c>
      <c r="G2397" s="39">
        <f>[2]Emissions!G127</f>
        <v>8.3460386458109603</v>
      </c>
      <c r="H2397" s="39">
        <f>[2]Emissions!H127</f>
        <v>8.3460386458109586</v>
      </c>
      <c r="I2397" s="39">
        <f>[2]Emissions!I127</f>
        <v>8.3460386458109603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14.417955556834681</v>
      </c>
      <c r="F2398" s="39">
        <f>[2]Emissions!F73</f>
        <v>9.9478308595010088</v>
      </c>
      <c r="G2398" s="39">
        <f>[2]Emissions!G73</f>
        <v>6.6318872396673374</v>
      </c>
      <c r="H2398" s="39">
        <f>[2]Emissions!H73</f>
        <v>3.31594361983367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8.9760154730769237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13973.254264987499</v>
      </c>
      <c r="H2400" s="39">
        <f>[2]Emissions!H205</f>
        <v>6986.6271324937479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0</v>
      </c>
      <c r="K2405" s="39">
        <f>[2]Emissions!K220</f>
        <v>0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2521.2001278486091</v>
      </c>
      <c r="F2406" s="39">
        <f>[2]Emissions!F185</f>
        <v>2965.7086362963951</v>
      </c>
      <c r="G2406" s="39">
        <f>[2]Emissions!G185</f>
        <v>0</v>
      </c>
      <c r="H2406" s="39">
        <f>[2]Emissions!H185</f>
        <v>3854.7256531919661</v>
      </c>
      <c r="I2406" s="39">
        <f>[2]Emissions!I185</f>
        <v>4299.0656225548128</v>
      </c>
      <c r="J2406" s="39">
        <f>[2]Emissions!J185</f>
        <v>4300.0174145780784</v>
      </c>
      <c r="K2406" s="39">
        <f>[2]Emissions!K185</f>
        <v>4300.0725357697338</v>
      </c>
      <c r="L2406" s="39">
        <f>[2]Emissions!L185</f>
        <v>4300.0725357697338</v>
      </c>
      <c r="M2406" s="39">
        <f>[2]Emissions!M185</f>
        <v>4299.7354575998588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0.54510953250000005</v>
      </c>
      <c r="F2408" s="39">
        <f>[2]Emissions!F117</f>
        <v>0.42957615584819592</v>
      </c>
      <c r="G2408" s="39">
        <f>[2]Emissions!G117</f>
        <v>0.42957615584819592</v>
      </c>
      <c r="H2408" s="39">
        <f>[2]Emissions!H117</f>
        <v>0.31103984388698641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383.1391783826391</v>
      </c>
      <c r="L2409" s="39">
        <f>[2]Emissions!L270</f>
        <v>383.13917838257078</v>
      </c>
      <c r="M2409" s="39">
        <f>[2]Emissions!M270</f>
        <v>3216.9846330612108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0.89688752678571426</v>
      </c>
      <c r="G2412" s="39">
        <f>[2]Emissions!G97</f>
        <v>0.59792501785714292</v>
      </c>
      <c r="H2412" s="39">
        <f>[2]Emissions!H97</f>
        <v>0.29896250892857151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0.38503211935483861</v>
      </c>
      <c r="F2413" s="39">
        <f>[2]Emissions!F63</f>
        <v>0.28877408951612887</v>
      </c>
      <c r="G2413" s="39">
        <f>[2]Emissions!G63</f>
        <v>0.1925160596774193</v>
      </c>
      <c r="H2413" s="39">
        <f>[2]Emissions!H63</f>
        <v>9.6258029838709638E-2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5.5342285714285698E-3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22241.374511217171</v>
      </c>
      <c r="F2415" s="39">
        <f>[2]Emissions!F150</f>
        <v>23801.39089280293</v>
      </c>
      <c r="G2415" s="39">
        <f>[2]Emissions!G150</f>
        <v>22959.44444177275</v>
      </c>
      <c r="H2415" s="39">
        <f>[2]Emissions!H150</f>
        <v>62825.180581745539</v>
      </c>
      <c r="I2415" s="39">
        <f>[2]Emissions!I150</f>
        <v>71312.994272668628</v>
      </c>
      <c r="J2415" s="39">
        <f>[2]Emissions!J150</f>
        <v>71317.910589251958</v>
      </c>
      <c r="K2415" s="39">
        <f>[2]Emissions!K150</f>
        <v>71323.597435642529</v>
      </c>
      <c r="L2415" s="39">
        <f>[2]Emissions!L150</f>
        <v>71323.597435642529</v>
      </c>
      <c r="M2415" s="39">
        <f>[2]Emissions!M150</f>
        <v>71304.199899244995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6.0781693729838704</v>
      </c>
      <c r="F2416" s="39">
        <f>[2]Emissions!F68</f>
        <v>4.5586270297379023</v>
      </c>
      <c r="G2416" s="39">
        <f>[2]Emissions!G68</f>
        <v>3.0390846864919352</v>
      </c>
      <c r="H2416" s="39">
        <f>[2]Emissions!H68</f>
        <v>1.519542343245968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614.92320344611926</v>
      </c>
      <c r="F2417" s="39">
        <f>[2]Emissions!F131</f>
        <v>698.52226746359963</v>
      </c>
      <c r="G2417" s="39">
        <f>[2]Emissions!G131</f>
        <v>717.17833263660577</v>
      </c>
      <c r="H2417" s="39">
        <f>[2]Emissions!H131</f>
        <v>201.5643023805963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0</v>
      </c>
      <c r="F2418" s="39">
        <f>[2]Emissions!F224</f>
        <v>0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0</v>
      </c>
      <c r="J2419" s="39">
        <f>[2]Emissions!J87</f>
        <v>0</v>
      </c>
      <c r="K2419" s="39">
        <f>[2]Emissions!K87</f>
        <v>0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0.23196315526842581</v>
      </c>
      <c r="F2420" s="39">
        <f>[2]Emissions!F234</f>
        <v>1.4235351445298661</v>
      </c>
      <c r="G2420" s="39">
        <f>[2]Emissions!G234</f>
        <v>8.7636131583438655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0.76592999999999989</v>
      </c>
      <c r="F2422" s="39">
        <f>[2]Emissions!F135</f>
        <v>4.3507797340809349</v>
      </c>
      <c r="G2422" s="39">
        <f>[2]Emissions!G135</f>
        <v>40.101796957532912</v>
      </c>
      <c r="H2422" s="39">
        <f>[2]Emissions!H135</f>
        <v>40.790208685270507</v>
      </c>
      <c r="I2422" s="39">
        <f>[2]Emissions!I135</f>
        <v>44.641742503393388</v>
      </c>
      <c r="J2422" s="39">
        <f>[2]Emissions!J135</f>
        <v>44.203073503393391</v>
      </c>
      <c r="K2422" s="39">
        <f>[2]Emissions!K135</f>
        <v>41.943916487181802</v>
      </c>
      <c r="L2422" s="39">
        <f>[2]Emissions!L135</f>
        <v>28.042444156977009</v>
      </c>
      <c r="M2422" s="39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0.20625054957983191</v>
      </c>
      <c r="F2423" s="39">
        <f>[2]Emissions!F228</f>
        <v>1.153226026938623</v>
      </c>
      <c r="G2423" s="39">
        <f>[2]Emissions!G228</f>
        <v>7.7888804827332212</v>
      </c>
      <c r="H2423" s="39">
        <f>[2]Emissions!H228</f>
        <v>7.0978934996542939</v>
      </c>
      <c r="I2423" s="39">
        <f>[2]Emissions!I228</f>
        <v>3.246373541258194</v>
      </c>
      <c r="J2423" s="39">
        <f>[2]Emissions!J228</f>
        <v>3.6852605238608751</v>
      </c>
      <c r="K2423" s="39">
        <f>[2]Emissions!K228</f>
        <v>5.9446674727156701</v>
      </c>
      <c r="L2423" s="39">
        <f>[2]Emissions!L228</f>
        <v>19.83603178520751</v>
      </c>
      <c r="M2423" s="39">
        <f>[2]Emissions!M228</f>
        <v>47.867648883837226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0.73077658191709371</v>
      </c>
      <c r="I2424" s="39">
        <f>[2]Emissions!I139</f>
        <v>5.955669628598141</v>
      </c>
      <c r="J2424" s="39">
        <f>[2]Emissions!J139</f>
        <v>5.9562979002066108</v>
      </c>
      <c r="K2424" s="39">
        <f>[2]Emissions!K139</f>
        <v>5.9563741717057264</v>
      </c>
      <c r="L2424" s="39">
        <f>[2]Emissions!L139</f>
        <v>5.9577117280104606</v>
      </c>
      <c r="M2424" s="39">
        <f>[2]Emissions!M139</f>
        <v>5.9568784039875844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0.24846260365384609</v>
      </c>
      <c r="G2425" s="39">
        <f>[2]Emissions!G144</f>
        <v>0.20475782215932911</v>
      </c>
      <c r="H2425" s="39">
        <f>[2]Emissions!H144</f>
        <v>8.282086788461536E-2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36.140015076923071</v>
      </c>
      <c r="G2427" s="39">
        <f>[2]Emissions!G143</f>
        <v>29.782955950447871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2.122369266346154</v>
      </c>
      <c r="G2430" s="39">
        <f>[2]Emissions!G239</f>
        <v>2.0344750152116799</v>
      </c>
      <c r="H2430" s="39">
        <f>[2]Emissions!H239</f>
        <v>2.6729209776092402</v>
      </c>
      <c r="I2430" s="39">
        <f>[2]Emissions!I239</f>
        <v>2.7546841231228449</v>
      </c>
      <c r="J2430" s="39">
        <f>[2]Emissions!J239</f>
        <v>2.7546841231228441</v>
      </c>
      <c r="K2430" s="39">
        <f>[2]Emissions!K239</f>
        <v>2.7547387768571281</v>
      </c>
      <c r="L2430" s="39">
        <f>[2]Emissions!L239</f>
        <v>2.7554939010648991</v>
      </c>
      <c r="M2430" s="39">
        <f>[2]Emissions!M239</f>
        <v>2.7554939010648982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60.152818949999997</v>
      </c>
      <c r="G2431" s="39">
        <f>[2]Emissions!G249</f>
        <v>40.1018793</v>
      </c>
      <c r="H2431" s="39">
        <f>[2]Emissions!H249</f>
        <v>20.050939650000011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46.551232984102199</v>
      </c>
      <c r="F2432" s="39">
        <f>[2]Emissions!F299</f>
        <v>37.595925966421092</v>
      </c>
      <c r="G2432" s="39">
        <f>[2]Emissions!G299</f>
        <v>18.324175132235339</v>
      </c>
      <c r="H2432" s="39">
        <f>[2]Emissions!H299</f>
        <v>18.324175132235439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9.0157285714285718E-2</v>
      </c>
      <c r="H2433" s="39">
        <f>[2]Emissions!H264</f>
        <v>4.5078642857142859E-2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0.66613664571428577</v>
      </c>
      <c r="F2435" s="39">
        <f>[2]Emissions!F91</f>
        <v>0.49960248428571419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27596.16951798962</v>
      </c>
      <c r="F2436" s="39">
        <f>[2]Emissions!F77</f>
        <v>30873.577712294358</v>
      </c>
      <c r="G2436" s="39">
        <f>[2]Emissions!G77</f>
        <v>33636.201948658803</v>
      </c>
      <c r="H2436" s="39">
        <f>[2]Emissions!H77</f>
        <v>39684.504071271913</v>
      </c>
      <c r="I2436" s="39">
        <f>[2]Emissions!I77</f>
        <v>43764.230368352153</v>
      </c>
      <c r="J2436" s="39">
        <f>[2]Emissions!J77</f>
        <v>44690.142685634703</v>
      </c>
      <c r="K2436" s="39">
        <f>[2]Emissions!K77</f>
        <v>45907.660880036681</v>
      </c>
      <c r="L2436" s="39">
        <f>[2]Emissions!L77</f>
        <v>47561.442746580033</v>
      </c>
      <c r="M2436" s="39">
        <f>[2]Emissions!M77</f>
        <v>47986.859971080601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38.62168439155991</v>
      </c>
      <c r="F2438" s="39">
        <f>[2]Emissions!F209</f>
        <v>64.229929861465195</v>
      </c>
      <c r="G2438" s="39">
        <f>[2]Emissions!G209</f>
        <v>91.031610583768241</v>
      </c>
      <c r="H2438" s="39">
        <f>[2]Emissions!H209</f>
        <v>107.83779688072229</v>
      </c>
      <c r="I2438" s="39">
        <f>[2]Emissions!I209</f>
        <v>45.987472003780027</v>
      </c>
      <c r="J2438" s="39">
        <f>[2]Emissions!J209</f>
        <v>72.965846669742263</v>
      </c>
      <c r="K2438" s="39">
        <f>[2]Emissions!K209</f>
        <v>69.487142368370769</v>
      </c>
      <c r="L2438" s="39">
        <f>[2]Emissions!L209</f>
        <v>70.85300671140017</v>
      </c>
      <c r="M2438" s="39">
        <f>[2]Emissions!M209</f>
        <v>70.393841109758156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22.703337483156211</v>
      </c>
      <c r="I2439" s="39">
        <f>[2]Emissions!I174</f>
        <v>22.703337483156211</v>
      </c>
      <c r="J2439" s="39">
        <f>[2]Emissions!J174</f>
        <v>22.703337483156211</v>
      </c>
      <c r="K2439" s="39">
        <f>[2]Emissions!K174</f>
        <v>22.703337483156211</v>
      </c>
      <c r="L2439" s="39">
        <f>[2]Emissions!L174</f>
        <v>2.648835481787235</v>
      </c>
      <c r="M2439" s="39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10.277745473334109</v>
      </c>
      <c r="L2441" s="39">
        <f>[2]Emissions!L294</f>
        <v>3.160336721148266</v>
      </c>
      <c r="M2441" s="39">
        <f>[2]Emissions!M294</f>
        <v>1.6979873677521109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4428.4081054672952</v>
      </c>
      <c r="F2444" s="39">
        <f>[2]Emissions!F126</f>
        <v>4428.4081054672961</v>
      </c>
      <c r="G2444" s="39">
        <f>[2]Emissions!G126</f>
        <v>4428.4081054672952</v>
      </c>
      <c r="H2444" s="39">
        <f>[2]Emissions!H126</f>
        <v>4428.4081054672952</v>
      </c>
      <c r="I2444" s="39">
        <f>[2]Emissions!I126</f>
        <v>4428.4081054672952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7650.1672184564786</v>
      </c>
      <c r="F2445" s="39">
        <f>[2]Emissions!F72</f>
        <v>5278.3190540512342</v>
      </c>
      <c r="G2445" s="39">
        <f>[2]Emissions!G72</f>
        <v>3518.8793693674902</v>
      </c>
      <c r="H2445" s="39">
        <f>[2]Emissions!H72</f>
        <v>1759.4396846837451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0.1491445384615385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52.669635374999977</v>
      </c>
      <c r="F2447" s="39">
        <f>[2]Emissions!F204</f>
        <v>39.502226531249988</v>
      </c>
      <c r="G2447" s="39">
        <f>[2]Emissions!G204</f>
        <v>26.334817687499999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9.0653512499999955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0</v>
      </c>
      <c r="K2453" s="39">
        <f>[2]Emissions!K219</f>
        <v>0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24.513370227016122</v>
      </c>
      <c r="F2454" s="39">
        <f>[2]Emissions!F184</f>
        <v>28.83528085849678</v>
      </c>
      <c r="G2454" s="39">
        <f>[2]Emissions!G184</f>
        <v>0</v>
      </c>
      <c r="H2454" s="39">
        <f>[2]Emissions!H184</f>
        <v>37.479102121458091</v>
      </c>
      <c r="I2454" s="39">
        <f>[2]Emissions!I184</f>
        <v>41.799374064704047</v>
      </c>
      <c r="J2454" s="39">
        <f>[2]Emissions!J184</f>
        <v>41.8086282409147</v>
      </c>
      <c r="K2454" s="39">
        <f>[2]Emissions!K184</f>
        <v>41.809164178607027</v>
      </c>
      <c r="L2454" s="39">
        <f>[2]Emissions!L184</f>
        <v>41.809164178607027</v>
      </c>
      <c r="M2454" s="39">
        <f>[2]Emissions!M184</f>
        <v>41.805886802137657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182.18190725911671</v>
      </c>
      <c r="F2455" s="39">
        <f>[2]Emissions!F149</f>
        <v>194.9601984393413</v>
      </c>
      <c r="G2455" s="39">
        <f>[2]Emissions!G149</f>
        <v>188.06370873807029</v>
      </c>
      <c r="H2455" s="39">
        <f>[2]Emissions!H149</f>
        <v>514.60898770030462</v>
      </c>
      <c r="I2455" s="39">
        <f>[2]Emissions!I149</f>
        <v>584.13374148260982</v>
      </c>
      <c r="J2455" s="39">
        <f>[2]Emissions!J149</f>
        <v>584.17401165257559</v>
      </c>
      <c r="K2455" s="39">
        <f>[2]Emissions!K149</f>
        <v>584.22059332949516</v>
      </c>
      <c r="L2455" s="39">
        <f>[2]Emissions!L149</f>
        <v>584.22059332949516</v>
      </c>
      <c r="M2455" s="39">
        <f>[2]Emissions!M149</f>
        <v>584.06170565934451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289.23511794450002</v>
      </c>
      <c r="F2456" s="39">
        <f>[2]Emissions!F116</f>
        <v>227.93310829305281</v>
      </c>
      <c r="G2456" s="39">
        <f>[2]Emissions!G116</f>
        <v>227.93310829305281</v>
      </c>
      <c r="H2456" s="39">
        <f>[2]Emissions!H116</f>
        <v>165.03774116643501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625.13972001139109</v>
      </c>
      <c r="F2457" s="39">
        <f>[2]Emissions!F67</f>
        <v>468.85479000854338</v>
      </c>
      <c r="G2457" s="39">
        <f>[2]Emissions!G67</f>
        <v>312.56986000569549</v>
      </c>
      <c r="H2457" s="39">
        <f>[2]Emissions!H67</f>
        <v>156.2849300028478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3.0683863725251399</v>
      </c>
      <c r="L2458" s="39">
        <f>[2]Emissions!L269</f>
        <v>3.0683863725245919</v>
      </c>
      <c r="M2458" s="39">
        <f>[2]Emissions!M269</f>
        <v>25.763357979668001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4.3003488000000001</v>
      </c>
      <c r="G2462" s="39">
        <f>[2]Emissions!G284</f>
        <v>2.8668992000000002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1.7869168000000001E-2</v>
      </c>
      <c r="F2463" s="39">
        <f>[2]Emissions!F214</f>
        <v>1.2701778E-2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5892.8613885852556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0</v>
      </c>
      <c r="J2466" s="39">
        <f>[2]Emissions!J86</f>
        <v>0</v>
      </c>
      <c r="K2466" s="39">
        <f>[2]Emissions!K86</f>
        <v>0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3.6180644222020019E-3</v>
      </c>
      <c r="F2467" s="39">
        <f>[2]Emissions!F233</f>
        <v>2.220370668013049E-2</v>
      </c>
      <c r="G2467" s="39">
        <f>[2]Emissions!G233</f>
        <v>0.13669117813755299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46.345032766344083</v>
      </c>
      <c r="F2468" s="39">
        <f>[2]Emissions!F62</f>
        <v>34.75877457475805</v>
      </c>
      <c r="G2468" s="39">
        <f>[2]Emissions!G62</f>
        <v>23.172516383172042</v>
      </c>
      <c r="H2468" s="39">
        <f>[2]Emissions!H62</f>
        <v>11.586258191586021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95.914426376618565</v>
      </c>
      <c r="I2469" s="39">
        <f>[2]Emissions!I138</f>
        <v>781.68163875350592</v>
      </c>
      <c r="J2469" s="39">
        <f>[2]Emissions!J138</f>
        <v>781.76409940211749</v>
      </c>
      <c r="K2469" s="39">
        <f>[2]Emissions!K138</f>
        <v>781.77411003637644</v>
      </c>
      <c r="L2469" s="39">
        <f>[2]Emissions!L138</f>
        <v>781.9496643013731</v>
      </c>
      <c r="M2469" s="39">
        <f>[2]Emissions!M138</f>
        <v>781.84029052337064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2138.359517082692</v>
      </c>
      <c r="G2470" s="39">
        <f>[2]Emissions!G142</f>
        <v>1762.220274893062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6003.4298023538986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352.45842523076919</v>
      </c>
      <c r="F2473" s="39">
        <f>[2]Emissions!F238</f>
        <v>308.70825692307687</v>
      </c>
      <c r="G2473" s="39">
        <f>[2]Emissions!G238</f>
        <v>295.92363857624451</v>
      </c>
      <c r="H2473" s="39">
        <f>[2]Emissions!H238</f>
        <v>388.78850583407137</v>
      </c>
      <c r="I2473" s="39">
        <f>[2]Emissions!I238</f>
        <v>400.68132699968658</v>
      </c>
      <c r="J2473" s="39">
        <f>[2]Emissions!J238</f>
        <v>400.68132699968652</v>
      </c>
      <c r="K2473" s="39">
        <f>[2]Emissions!K238</f>
        <v>400.68927663376422</v>
      </c>
      <c r="L2473" s="39">
        <f>[2]Emissions!L238</f>
        <v>400.79911288216709</v>
      </c>
      <c r="M2473" s="39">
        <f>[2]Emissions!M238</f>
        <v>400.79911288216698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20492.66573816169</v>
      </c>
      <c r="F2477" s="39">
        <f>[2]Emissions!F208</f>
        <v>34080.400784493431</v>
      </c>
      <c r="G2477" s="39">
        <f>[2]Emissions!G208</f>
        <v>48301.372575747417</v>
      </c>
      <c r="H2477" s="39">
        <f>[2]Emissions!H208</f>
        <v>57218.735024911221</v>
      </c>
      <c r="I2477" s="39">
        <f>[2]Emissions!I208</f>
        <v>24400.952645205689</v>
      </c>
      <c r="J2477" s="39">
        <f>[2]Emissions!J208</f>
        <v>38715.678242965238</v>
      </c>
      <c r="K2477" s="39">
        <f>[2]Emissions!K208</f>
        <v>36869.877740657532</v>
      </c>
      <c r="L2477" s="39">
        <f>[2]Emissions!L208</f>
        <v>37594.605361068927</v>
      </c>
      <c r="M2477" s="39">
        <f>[2]Emissions!M208</f>
        <v>37350.972092837677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2834.890073730106</v>
      </c>
      <c r="I2478" s="39">
        <f>[2]Emissions!I173</f>
        <v>2834.890073730106</v>
      </c>
      <c r="J2478" s="39">
        <f>[2]Emissions!J173</f>
        <v>2834.890073730106</v>
      </c>
      <c r="K2478" s="39">
        <f>[2]Emissions!K173</f>
        <v>2834.890073730106</v>
      </c>
      <c r="L2478" s="39">
        <f>[2]Emissions!L173</f>
        <v>330.75125715916607</v>
      </c>
      <c r="M2478" s="39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5453.3717481510803</v>
      </c>
      <c r="L2480" s="39">
        <f>[2]Emissions!L293</f>
        <v>1676.87466424127</v>
      </c>
      <c r="M2480" s="39">
        <f>[2]Emissions!M293</f>
        <v>900.95209732927037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0</v>
      </c>
      <c r="F2482" s="39">
        <f>[2]Emissions!F223</f>
        <v>0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421.87424399999998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83.460386458109582</v>
      </c>
      <c r="F2484" s="39">
        <f>[2]Emissions!F125</f>
        <v>83.460386458109596</v>
      </c>
      <c r="G2484" s="39">
        <f>[2]Emissions!G125</f>
        <v>83.460386458109582</v>
      </c>
      <c r="H2484" s="39">
        <f>[2]Emissions!H125</f>
        <v>83.460386458109596</v>
      </c>
      <c r="I2484" s="39">
        <f>[2]Emissions!I125</f>
        <v>83.460386458109582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144.17955556834681</v>
      </c>
      <c r="F2485" s="39">
        <f>[2]Emissions!F71</f>
        <v>99.478308595010077</v>
      </c>
      <c r="G2485" s="39">
        <f>[2]Emissions!G71</f>
        <v>66.318872396673385</v>
      </c>
      <c r="H2485" s="39">
        <f>[2]Emissions!H71</f>
        <v>33.159436198336692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8.9760154730769237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13973.254264987499</v>
      </c>
      <c r="H2487" s="39">
        <f>[2]Emissions!H203</f>
        <v>6986.6271324937479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0</v>
      </c>
      <c r="K2493" s="39">
        <f>[2]Emissions!K218</f>
        <v>0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2521.2001278486091</v>
      </c>
      <c r="F2494" s="39">
        <f>[2]Emissions!F183</f>
        <v>2965.7086362963951</v>
      </c>
      <c r="G2494" s="39">
        <f>[2]Emissions!G183</f>
        <v>0</v>
      </c>
      <c r="H2494" s="39">
        <f>[2]Emissions!H183</f>
        <v>3854.7256531919661</v>
      </c>
      <c r="I2494" s="39">
        <f>[2]Emissions!I183</f>
        <v>4299.0656225548128</v>
      </c>
      <c r="J2494" s="39">
        <f>[2]Emissions!J183</f>
        <v>4300.0174145780784</v>
      </c>
      <c r="K2494" s="39">
        <f>[2]Emissions!K183</f>
        <v>4300.0725357697338</v>
      </c>
      <c r="L2494" s="39">
        <f>[2]Emissions!L183</f>
        <v>4300.0725357697338</v>
      </c>
      <c r="M2494" s="39">
        <f>[2]Emissions!M183</f>
        <v>4299.7354575998588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5.4510953249999989</v>
      </c>
      <c r="F2495" s="39">
        <f>[2]Emissions!F115</f>
        <v>4.2957615584819591</v>
      </c>
      <c r="G2495" s="39">
        <f>[2]Emissions!G115</f>
        <v>4.2957615584819591</v>
      </c>
      <c r="H2495" s="39">
        <f>[2]Emissions!H115</f>
        <v>3.110398438869864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383.1391783826391</v>
      </c>
      <c r="L2496" s="39">
        <f>[2]Emissions!L268</f>
        <v>383.13917838257078</v>
      </c>
      <c r="M2496" s="39">
        <f>[2]Emissions!M268</f>
        <v>3216.9846330612108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589.72116544000016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9.4813805407999983</v>
      </c>
      <c r="F2502" s="39">
        <f>[2]Emissions!F213</f>
        <v>6.7395634067999994</v>
      </c>
      <c r="G2502" s="39">
        <f>[2]Emissions!G213</f>
        <v>6.3592468365999988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111.0603352541511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24700.084221364621</v>
      </c>
      <c r="F2505" s="39">
        <f>[2]Emissions!F298</f>
        <v>19948.398317783031</v>
      </c>
      <c r="G2505" s="39">
        <f>[2]Emissions!G298</f>
        <v>9722.8073251640726</v>
      </c>
      <c r="H2505" s="39">
        <f>[2]Emissions!H298</f>
        <v>9722.8073251641235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</v>
      </c>
      <c r="H2506" s="39">
        <f>[2]Emissions!H263</f>
        <v>5.628819871428572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4685.1291691132892</v>
      </c>
      <c r="F2508" s="39">
        <f>[2]Emissions!F130</f>
        <v>5322.0744187702821</v>
      </c>
      <c r="G2508" s="39">
        <f>[2]Emissions!G130</f>
        <v>5464.2158677074713</v>
      </c>
      <c r="H2508" s="39">
        <f>[2]Emissions!H130</f>
        <v>1535.728018137876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520.0936584619227</v>
      </c>
      <c r="F2509" s="39">
        <f>[2]Emissions!F76</f>
        <v>581.86162292299969</v>
      </c>
      <c r="G2509" s="39">
        <f>[2]Emissions!G76</f>
        <v>633.92766582470404</v>
      </c>
      <c r="H2509" s="39">
        <f>[2]Emissions!H76</f>
        <v>747.91752867078594</v>
      </c>
      <c r="I2509" s="39">
        <f>[2]Emissions!I76</f>
        <v>824.80645247554003</v>
      </c>
      <c r="J2509" s="39">
        <f>[2]Emissions!J76</f>
        <v>842.25674115406514</v>
      </c>
      <c r="K2509" s="39">
        <f>[2]Emissions!K76</f>
        <v>865.20280588082699</v>
      </c>
      <c r="L2509" s="39">
        <f>[2]Emissions!L76</f>
        <v>896.37095263060723</v>
      </c>
      <c r="M2509" s="39">
        <f>[2]Emissions!M76</f>
        <v>904.38861611535253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0</v>
      </c>
      <c r="J2510" s="39">
        <f>[2]Emissions!J85</f>
        <v>0</v>
      </c>
      <c r="K2510" s="39">
        <f>[2]Emissions!K85</f>
        <v>0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0.4748709554140127</v>
      </c>
      <c r="F2511" s="39">
        <f>[2]Emissions!F232</f>
        <v>2.9142365017671268</v>
      </c>
      <c r="G2511" s="39">
        <f>[2]Emissions!G232</f>
        <v>17.940717130553828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22241.374511217171</v>
      </c>
      <c r="F2512" s="39">
        <f>[2]Emissions!F148</f>
        <v>23801.39089280293</v>
      </c>
      <c r="G2512" s="39">
        <f>[2]Emissions!G148</f>
        <v>22959.44444177275</v>
      </c>
      <c r="H2512" s="39">
        <f>[2]Emissions!H148</f>
        <v>62825.180581745539</v>
      </c>
      <c r="I2512" s="39">
        <f>[2]Emissions!I148</f>
        <v>71312.994272668628</v>
      </c>
      <c r="J2512" s="39">
        <f>[2]Emissions!J148</f>
        <v>71317.910589251958</v>
      </c>
      <c r="K2512" s="39">
        <f>[2]Emissions!K148</f>
        <v>71323.597435642529</v>
      </c>
      <c r="L2512" s="39">
        <f>[2]Emissions!L148</f>
        <v>71323.597435642529</v>
      </c>
      <c r="M2512" s="39">
        <f>[2]Emissions!M148</f>
        <v>71304.199899244995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1.53186</v>
      </c>
      <c r="F2513" s="39">
        <f>[2]Emissions!F134</f>
        <v>8.7015594681618698</v>
      </c>
      <c r="G2513" s="39">
        <f>[2]Emissions!G134</f>
        <v>80.203593915065824</v>
      </c>
      <c r="H2513" s="39">
        <f>[2]Emissions!H134</f>
        <v>81.580417370541014</v>
      </c>
      <c r="I2513" s="39">
        <f>[2]Emissions!I134</f>
        <v>89.283485006786776</v>
      </c>
      <c r="J2513" s="39">
        <f>[2]Emissions!J134</f>
        <v>88.406147006786782</v>
      </c>
      <c r="K2513" s="39">
        <f>[2]Emissions!K134</f>
        <v>83.88783297436359</v>
      </c>
      <c r="L2513" s="39">
        <f>[2]Emissions!L134</f>
        <v>56.084888313954018</v>
      </c>
      <c r="M2513" s="39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30.39084686491935</v>
      </c>
      <c r="F2514" s="39">
        <f>[2]Emissions!F66</f>
        <v>22.793135148689519</v>
      </c>
      <c r="G2514" s="39">
        <f>[2]Emissions!G66</f>
        <v>15.19542343245968</v>
      </c>
      <c r="H2514" s="39">
        <f>[2]Emissions!H66</f>
        <v>7.5977117162298384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0.41250109915966382</v>
      </c>
      <c r="F2515" s="39">
        <f>[2]Emissions!F227</f>
        <v>2.3064520538772468</v>
      </c>
      <c r="G2515" s="39">
        <f>[2]Emissions!G227</f>
        <v>15.577760965466441</v>
      </c>
      <c r="H2515" s="39">
        <f>[2]Emissions!H227</f>
        <v>14.19578699930859</v>
      </c>
      <c r="I2515" s="39">
        <f>[2]Emissions!I227</f>
        <v>6.4927470825163871</v>
      </c>
      <c r="J2515" s="39">
        <f>[2]Emissions!J227</f>
        <v>7.3705210477217502</v>
      </c>
      <c r="K2515" s="39">
        <f>[2]Emissions!K227</f>
        <v>11.88933494543134</v>
      </c>
      <c r="L2515" s="39">
        <f>[2]Emissions!L227</f>
        <v>39.672063570415027</v>
      </c>
      <c r="M2515" s="39">
        <f>[2]Emissions!M227</f>
        <v>95.735297767674453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6.9177857142857157E-3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167.83174141935481</v>
      </c>
      <c r="F2517" s="39">
        <f>[2]Emissions!F57</f>
        <v>125.8738060645161</v>
      </c>
      <c r="G2517" s="39">
        <f>[2]Emissions!G57</f>
        <v>83.915870709677392</v>
      </c>
      <c r="H2517" s="39">
        <f>[2]Emissions!H57</f>
        <v>41.957935354838703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1.9251605967741929</v>
      </c>
      <c r="F2518" s="39">
        <f>[2]Emissions!F61</f>
        <v>1.443870447580645</v>
      </c>
      <c r="G2518" s="39">
        <f>[2]Emissions!G61</f>
        <v>0.96258029838709658</v>
      </c>
      <c r="H2518" s="39">
        <f>[2]Emissions!H61</f>
        <v>0.48129014919354829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0</v>
      </c>
      <c r="J2519" s="39">
        <f>[2]Emissions!J14</f>
        <v>0</v>
      </c>
      <c r="K2519" s="39">
        <f>[2]Emissions!K14</f>
        <v>0</v>
      </c>
      <c r="L2519" s="39">
        <f>[2]Emissions!L14</f>
        <v>0</v>
      </c>
      <c r="M2519" s="39">
        <f>[2]Emissions!M14</f>
        <v>0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15.28338527029903</v>
      </c>
      <c r="F2520" s="39">
        <f>[2]Emissions!F43</f>
        <v>11.468965992187499</v>
      </c>
      <c r="G2520" s="39">
        <f>[2]Emissions!G43</f>
        <v>7.6459773281250003</v>
      </c>
      <c r="H2520" s="39">
        <f>[2]Emissions!H43</f>
        <v>3.8229886640625002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15.313377750000001</v>
      </c>
      <c r="F2521" s="39">
        <f>[2]Emissions!F38</f>
        <v>11.485033312500001</v>
      </c>
      <c r="G2521" s="39">
        <f>[2]Emissions!G38</f>
        <v>7.6566888749999977</v>
      </c>
      <c r="H2521" s="39">
        <f>[2]Emissions!H38</f>
        <v>3.8283444375000011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347.18751597720211</v>
      </c>
      <c r="G2522" s="39">
        <f>[2]Emissions!G53</f>
        <v>367.21754997849081</v>
      </c>
      <c r="H2522" s="39">
        <f>[2]Emissions!H53</f>
        <v>395.14066233736298</v>
      </c>
      <c r="I2522" s="39">
        <f>[2]Emissions!I53</f>
        <v>409.34761059497242</v>
      </c>
      <c r="J2522" s="39">
        <f>[2]Emissions!J53</f>
        <v>421.04348324067553</v>
      </c>
      <c r="K2522" s="39">
        <f>[2]Emissions!K53</f>
        <v>430.29140361591448</v>
      </c>
      <c r="L2522" s="39">
        <f>[2]Emissions!L53</f>
        <v>437.91440681698259</v>
      </c>
      <c r="M2522" s="39">
        <f>[2]Emissions!M53</f>
        <v>443.45545241443142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0.47606874999999998</v>
      </c>
      <c r="F2523" s="39">
        <f>[2]Emissions!F33</f>
        <v>0.35705156249999992</v>
      </c>
      <c r="G2523" s="39">
        <f>[2]Emissions!G33</f>
        <v>0.23803437499999999</v>
      </c>
      <c r="H2523" s="39">
        <f>[2]Emissions!H33</f>
        <v>0.1190171874999999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47.248885463410303</v>
      </c>
      <c r="F2524" s="39">
        <f>[2]Emissions!F19</f>
        <v>69.027969911058349</v>
      </c>
      <c r="G2524" s="39">
        <f>[2]Emissions!G19</f>
        <v>69.027969911058364</v>
      </c>
      <c r="H2524" s="39">
        <f>[2]Emissions!H19</f>
        <v>69.027969911058364</v>
      </c>
      <c r="I2524" s="39">
        <f>[2]Emissions!I19</f>
        <v>21.779084447648049</v>
      </c>
      <c r="J2524" s="39">
        <f>[2]Emissions!J19</f>
        <v>0</v>
      </c>
      <c r="K2524" s="39">
        <f>[2]Emissions!K19</f>
        <v>0</v>
      </c>
      <c r="L2524" s="39">
        <f>[2]Emissions!L19</f>
        <v>0</v>
      </c>
      <c r="M2524" s="39">
        <f>[2]Emissions!M19</f>
        <v>0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1.237119963414532</v>
      </c>
      <c r="F2525" s="39">
        <f>[2]Emissions!F48</f>
        <v>2.4844448866619668</v>
      </c>
      <c r="G2525" s="39">
        <f>[2]Emissions!G48</f>
        <v>4.4885727213203452</v>
      </c>
      <c r="H2525" s="39">
        <f>[2]Emissions!H48</f>
        <v>6.6602745366842564</v>
      </c>
      <c r="I2525" s="39">
        <f>[2]Emissions!I48</f>
        <v>7.2612186169102877</v>
      </c>
      <c r="J2525" s="39">
        <f>[2]Emissions!J48</f>
        <v>8.1325724264450283</v>
      </c>
      <c r="K2525" s="39">
        <f>[2]Emissions!K48</f>
        <v>8.0040843306895582</v>
      </c>
      <c r="L2525" s="39">
        <f>[2]Emissions!L48</f>
        <v>8.1974069541647037</v>
      </c>
      <c r="M2525" s="39">
        <f>[2]Emissions!M48</f>
        <v>9.8462075396957758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7.4227197804871894</v>
      </c>
      <c r="F2526" s="39">
        <f>[2]Emissions!F28</f>
        <v>14.905757900503129</v>
      </c>
      <c r="G2526" s="39">
        <f>[2]Emissions!G28</f>
        <v>26.928015861974568</v>
      </c>
      <c r="H2526" s="39">
        <f>[2]Emissions!H28</f>
        <v>39.954829325196002</v>
      </c>
      <c r="I2526" s="39">
        <f>[2]Emissions!I28</f>
        <v>39.01350244991265</v>
      </c>
      <c r="J2526" s="39">
        <f>[2]Emissions!J28</f>
        <v>48.782726647431403</v>
      </c>
      <c r="K2526" s="39">
        <f>[2]Emissions!K28</f>
        <v>40.207135217653821</v>
      </c>
      <c r="L2526" s="39">
        <f>[2]Emissions!L28</f>
        <v>31.653697671312919</v>
      </c>
      <c r="M2526" s="39">
        <f>[2]Emissions!M28</f>
        <v>24.481951298107099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63.242175449999998</v>
      </c>
      <c r="G2528" s="39">
        <f>[2]Emissions!G23</f>
        <v>42.161450299999991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30.025693858336481</v>
      </c>
      <c r="F2529" s="39">
        <f>[2]Emissions!F4</f>
        <v>49.513957399493073</v>
      </c>
      <c r="G2529" s="39">
        <f>[2]Emissions!G4</f>
        <v>61.151712680869451</v>
      </c>
      <c r="H2529" s="39">
        <f>[2]Emissions!H4</f>
        <v>5.8839040845728192</v>
      </c>
      <c r="I2529" s="39">
        <f>[2]Emissions!I4</f>
        <v>3.7903107526431361</v>
      </c>
      <c r="J2529" s="39">
        <f>[2]Emissions!J4</f>
        <v>3.6782923861091619</v>
      </c>
      <c r="K2529" s="39">
        <f>[2]Emissions!K4</f>
        <v>3.1252413356795259</v>
      </c>
      <c r="L2529" s="39">
        <f>[2]Emissions!L4</f>
        <v>4.2281504059355584</v>
      </c>
      <c r="M2529" s="39">
        <f>[2]Emissions!M4</f>
        <v>43.938239353403773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198.27131125006579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66.836499068181809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906.19037320114455</v>
      </c>
      <c r="F2531" s="39">
        <f>[2]Emissions!F27</f>
        <v>1819.744610353092</v>
      </c>
      <c r="G2531" s="39">
        <f>[2]Emissions!G27</f>
        <v>3287.461936482729</v>
      </c>
      <c r="H2531" s="39">
        <f>[2]Emissions!H27</f>
        <v>4877.8187467843454</v>
      </c>
      <c r="I2531" s="39">
        <f>[2]Emissions!I27</f>
        <v>4762.8984240935042</v>
      </c>
      <c r="J2531" s="39">
        <f>[2]Emissions!J27</f>
        <v>5955.5578782072516</v>
      </c>
      <c r="K2531" s="39">
        <f>[2]Emissions!K27</f>
        <v>4908.621091155238</v>
      </c>
      <c r="L2531" s="39">
        <f>[2]Emissions!L27</f>
        <v>3864.3889240394528</v>
      </c>
      <c r="M2531" s="39">
        <f>[2]Emissions!M27</f>
        <v>2988.8382209772421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8109.3642244206649</v>
      </c>
      <c r="F2532" s="39">
        <f>[2]Emissions!F42</f>
        <v>6085.4333554546874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787.49045079374991</v>
      </c>
      <c r="H2533" s="39">
        <f>[2]Emissions!H37</f>
        <v>393.74522539687513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40497.309573723927</v>
      </c>
      <c r="F2534" s="39">
        <f>[2]Emissions!F52</f>
        <v>42368.25173887275</v>
      </c>
      <c r="G2534" s="39">
        <f>[2]Emissions!G52</f>
        <v>44810.491017918917</v>
      </c>
      <c r="H2534" s="39">
        <f>[2]Emissions!H52</f>
        <v>48220.109994305742</v>
      </c>
      <c r="I2534" s="39">
        <f>[2]Emissions!I52</f>
        <v>49953.808060427291</v>
      </c>
      <c r="J2534" s="39">
        <f>[2]Emissions!J52</f>
        <v>51386.409523638496</v>
      </c>
      <c r="K2534" s="39">
        <f>[2]Emissions!K52</f>
        <v>52510.696125067298</v>
      </c>
      <c r="L2534" s="39">
        <f>[2]Emissions!L52</f>
        <v>53441.398507017017</v>
      </c>
      <c r="M2534" s="39">
        <f>[2]Emissions!M52</f>
        <v>54117.96905895989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57.302808541666657</v>
      </c>
      <c r="F2535" s="39">
        <f>[2]Emissions!F32</f>
        <v>42.977106406249987</v>
      </c>
      <c r="G2535" s="39">
        <f>[2]Emissions!G32</f>
        <v>28.651404270833329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656.41585258775046</v>
      </c>
      <c r="F2536" s="39">
        <f>[2]Emissions!F47</f>
        <v>1318.2464568628391</v>
      </c>
      <c r="G2536" s="39">
        <f>[2]Emissions!G47</f>
        <v>2381.6366859325749</v>
      </c>
      <c r="H2536" s="39">
        <f>[2]Emissions!H47</f>
        <v>3533.9416691646661</v>
      </c>
      <c r="I2536" s="39">
        <f>[2]Emissions!I47</f>
        <v>3852.8025981325991</v>
      </c>
      <c r="J2536" s="39">
        <f>[2]Emissions!J47</f>
        <v>4315.1429294717318</v>
      </c>
      <c r="K2536" s="39">
        <f>[2]Emissions!K47</f>
        <v>4246.9671458638804</v>
      </c>
      <c r="L2536" s="39">
        <f>[2]Emissions!L47</f>
        <v>4349.5441298797914</v>
      </c>
      <c r="M2536" s="39">
        <f>[2]Emissions!M47</f>
        <v>5224.3977205625779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0</v>
      </c>
      <c r="J2537" s="39">
        <f>[2]Emissions!J13</f>
        <v>0</v>
      </c>
      <c r="K2537" s="39">
        <f>[2]Emissions!K13</f>
        <v>0</v>
      </c>
      <c r="L2537" s="39">
        <f>[2]Emissions!L13</f>
        <v>0</v>
      </c>
      <c r="M2537" s="39">
        <f>[2]Emissions!M13</f>
        <v>0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7720.815586187502</v>
      </c>
      <c r="G2538" s="39">
        <f>[2]Emissions!G22</f>
        <v>5147.2103907916662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4115.8402258447904</v>
      </c>
      <c r="F2539" s="39">
        <f>[2]Emissions!F3</f>
        <v>6548.4633719516496</v>
      </c>
      <c r="G2539" s="39">
        <f>[2]Emissions!G3</f>
        <v>7118.4356124533097</v>
      </c>
      <c r="H2539" s="39">
        <f>[2]Emissions!H3</f>
        <v>2305.7270838658851</v>
      </c>
      <c r="I2539" s="39">
        <f>[2]Emissions!I3</f>
        <v>2011.1388853524479</v>
      </c>
      <c r="J2539" s="39">
        <f>[2]Emissions!J3</f>
        <v>1951.701940069521</v>
      </c>
      <c r="K2539" s="39">
        <f>[2]Emissions!K3</f>
        <v>1658.2530527115559</v>
      </c>
      <c r="L2539" s="39">
        <f>[2]Emissions!L3</f>
        <v>2243.4566053894068</v>
      </c>
      <c r="M2539" s="39">
        <f>[2]Emissions!M3</f>
        <v>7966.3059488858235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37.113598902435953</v>
      </c>
      <c r="F2540" s="39">
        <f>[2]Emissions!F26</f>
        <v>74.528789502515679</v>
      </c>
      <c r="G2540" s="39">
        <f>[2]Emissions!G26</f>
        <v>134.6400793098729</v>
      </c>
      <c r="H2540" s="39">
        <f>[2]Emissions!H26</f>
        <v>199.77414662597999</v>
      </c>
      <c r="I2540" s="39">
        <f>[2]Emissions!I26</f>
        <v>195.06751224956329</v>
      </c>
      <c r="J2540" s="39">
        <f>[2]Emissions!J26</f>
        <v>243.913633237157</v>
      </c>
      <c r="K2540" s="39">
        <f>[2]Emissions!K26</f>
        <v>201.03567608826921</v>
      </c>
      <c r="L2540" s="39">
        <f>[2]Emissions!L26</f>
        <v>158.2684883565646</v>
      </c>
      <c r="M2540" s="39">
        <f>[2]Emissions!M26</f>
        <v>122.4097564905355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57.425166562500003</v>
      </c>
      <c r="G2541" s="39">
        <f>[2]Emissions!G36</f>
        <v>38.283444374999988</v>
      </c>
      <c r="H2541" s="39">
        <f>[2]Emissions!H36</f>
        <v>19.141722187500012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1836.087749892454</v>
      </c>
      <c r="H2542" s="39">
        <f>[2]Emissions!H51</f>
        <v>1975.7033116868161</v>
      </c>
      <c r="I2542" s="39">
        <f>[2]Emissions!I51</f>
        <v>2046.738052974863</v>
      </c>
      <c r="J2542" s="39">
        <f>[2]Emissions!J51</f>
        <v>2105.217416203378</v>
      </c>
      <c r="K2542" s="39">
        <f>[2]Emissions!K51</f>
        <v>2151.4570180795722</v>
      </c>
      <c r="L2542" s="39">
        <f>[2]Emissions!L51</f>
        <v>2189.572034084913</v>
      </c>
      <c r="M2542" s="39">
        <f>[2]Emissions!M51</f>
        <v>2217.277262072158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2.3803437500000002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12.37119963414532</v>
      </c>
      <c r="F2544" s="39">
        <f>[2]Emissions!F46</f>
        <v>24.844448866619661</v>
      </c>
      <c r="G2544" s="39">
        <f>[2]Emissions!G46</f>
        <v>44.885727213203452</v>
      </c>
      <c r="H2544" s="39">
        <f>[2]Emissions!H46</f>
        <v>66.602745366842555</v>
      </c>
      <c r="I2544" s="39">
        <f>[2]Emissions!I46</f>
        <v>72.612186169102884</v>
      </c>
      <c r="J2544" s="39">
        <f>[2]Emissions!J46</f>
        <v>81.325724264450272</v>
      </c>
      <c r="K2544" s="39">
        <f>[2]Emissions!K46</f>
        <v>80.040843306895567</v>
      </c>
      <c r="L2544" s="39">
        <f>[2]Emissions!L46</f>
        <v>81.97406954164704</v>
      </c>
      <c r="M2544" s="39">
        <f>[2]Emissions!M46</f>
        <v>98.462075396957758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0</v>
      </c>
      <c r="J2545" s="39">
        <f>[2]Emissions!J12</f>
        <v>0</v>
      </c>
      <c r="K2545" s="39">
        <f>[2]Emissions!K12</f>
        <v>0</v>
      </c>
      <c r="L2545" s="39">
        <f>[2]Emissions!L12</f>
        <v>0</v>
      </c>
      <c r="M2545" s="39">
        <f>[2]Emissions!M12</f>
        <v>0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152.8338527029903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38.229886640624997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316.21087725000001</v>
      </c>
      <c r="G2547" s="39">
        <f>[2]Emissions!G21</f>
        <v>210.80725149999989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156.9524906231226</v>
      </c>
      <c r="F2548" s="39">
        <f>[2]Emissions!F2</f>
        <v>257.03633811688172</v>
      </c>
      <c r="G2548" s="39">
        <f>[2]Emissions!G2</f>
        <v>305.75856340434729</v>
      </c>
      <c r="H2548" s="39">
        <f>[2]Emissions!H2</f>
        <v>49.29757476263697</v>
      </c>
      <c r="I2548" s="39">
        <f>[2]Emissions!I2</f>
        <v>37.903107526431363</v>
      </c>
      <c r="J2548" s="39">
        <f>[2]Emissions!J2</f>
        <v>36.782923861091611</v>
      </c>
      <c r="K2548" s="39">
        <f>[2]Emissions!K2</f>
        <v>31.252413356795259</v>
      </c>
      <c r="L2548" s="39">
        <f>[2]Emissions!L2</f>
        <v>42.281504059355584</v>
      </c>
      <c r="M2548" s="39">
        <f>[2]Emissions!M2</f>
        <v>257.59688172724321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R1" zoomScale="55" zoomScaleNormal="55" workbookViewId="0">
      <selection activeCell="AJ15" sqref="AJ15:AP15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328.69508300038052</v>
      </c>
      <c r="P2" s="14">
        <f t="shared" si="6"/>
        <v>292.9273089619669</v>
      </c>
      <c r="Q2" s="14">
        <f t="shared" si="6"/>
        <v>246.20082668200288</v>
      </c>
      <c r="R2" s="14">
        <f t="shared" si="6"/>
        <v>191.26969611486288</v>
      </c>
      <c r="S2" s="14">
        <f t="shared" si="6"/>
        <v>127.7647443330835</v>
      </c>
      <c r="T2" s="14">
        <f t="shared" si="6"/>
        <v>67.627625603696671</v>
      </c>
      <c r="U2" s="14">
        <f t="shared" si="6"/>
        <v>3.2429061370083758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0.30320590684119703</v>
      </c>
      <c r="AB2" s="22">
        <f>'Electricity generation'!P2*1000/(P2*8760)</f>
        <v>0.33562914295146085</v>
      </c>
      <c r="AC2" s="22">
        <f>'Electricity generation'!Q2*1000/(Q2*8760)</f>
        <v>0.21844779164518957</v>
      </c>
      <c r="AD2" s="22">
        <f>'Electricity generation'!R2*1000/(R2*8760)</f>
        <v>0.11815913371970296</v>
      </c>
      <c r="AE2" s="22">
        <f>'Electricity generation'!S2*1000/(S2*8760)</f>
        <v>8.3103304423652491E-2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>(SUMIF($B:$B,"*NGA*",F:F)-SUMIF($B:$B,"*NGA*CCS*",F:F))</f>
        <v>312.75885313517529</v>
      </c>
      <c r="S3" s="14">
        <f t="shared" si="7"/>
        <v>263.5807536772125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0.21303325815559412</v>
      </c>
      <c r="AD3" s="22">
        <f>'Electricity generation'!R3*1000/(R3*8760)</f>
        <v>6.1309510005834816E-2</v>
      </c>
      <c r="AE3" s="22">
        <f>'Electricity generation'!S3*1000/(S3*8760)</f>
        <v>3.3836264423572161E-2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31.79947866554954</v>
      </c>
      <c r="S4" s="14">
        <f t="shared" si="8"/>
        <v>24.621437269575505</v>
      </c>
      <c r="T4" s="14">
        <f t="shared" si="8"/>
        <v>15.257737972794095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0.15883403573305263</v>
      </c>
      <c r="AC4" s="22">
        <f>'Electricity generation'!Q4*1000/(Q4*8760)</f>
        <v>0.12047257601946745</v>
      </c>
      <c r="AD4" s="22">
        <f>'Electricity generation'!R4*1000/(R4*8760)</f>
        <v>0.11171271272157778</v>
      </c>
      <c r="AE4" s="22">
        <f>'Electricity generation'!S4*1000/(S4*8760)</f>
        <v>9.1734206565642087E-2</v>
      </c>
      <c r="AF4" s="22">
        <f>'Electricity generation'!T4*1000/(T4*8760)</f>
        <v>6.3236765614956392E-2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717.66619611977842</v>
      </c>
      <c r="P5" s="14">
        <f t="shared" ref="P5:R5" si="9">SUM(P2:P4)</f>
        <v>709.23597913785056</v>
      </c>
      <c r="Q5" s="14">
        <f t="shared" si="9"/>
        <v>678.34749455364158</v>
      </c>
      <c r="R5" s="14">
        <f t="shared" si="9"/>
        <v>535.82802791558765</v>
      </c>
      <c r="S5" s="14">
        <f t="shared" ref="S5:W5" si="10">SUM(S2:S4)</f>
        <v>415.96693527987151</v>
      </c>
      <c r="T5" s="14">
        <f t="shared" si="10"/>
        <v>298.62483867542522</v>
      </c>
      <c r="U5" s="14">
        <f t="shared" si="10"/>
        <v>179.26669185238134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0.28799874098994099</v>
      </c>
      <c r="AB5" s="22">
        <f>'Electricity generation'!P5*1000/(P5*8760)</f>
        <v>0.24287922997420652</v>
      </c>
      <c r="AC5" s="22">
        <f>'Electricity generation'!Q5*1000/(Q5*8760)</f>
        <v>0.20923257749611548</v>
      </c>
      <c r="AD5" s="22">
        <f>'Electricity generation'!R5*1000/(R5*8760)</f>
        <v>8.4593857168421063E-2</v>
      </c>
      <c r="AE5" s="22">
        <f>'Electricity generation'!S5*1000/(S5*8760)</f>
        <v>5.2395723518445375E-2</v>
      </c>
      <c r="AF5" s="22">
        <f>'Electricity generation'!T5*1000/(T5*8760)</f>
        <v>3.2309770489275793E-3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190.1071314662608</v>
      </c>
      <c r="Q7" s="14">
        <f t="shared" si="12"/>
        <v>200.1071314662608</v>
      </c>
      <c r="R7" s="14">
        <f t="shared" si="12"/>
        <v>205.08713146626076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207.14104297419729</v>
      </c>
      <c r="V7" s="14">
        <f t="shared" si="12"/>
        <v>186.3690290853084</v>
      </c>
      <c r="W7" s="14">
        <f t="shared" si="12"/>
        <v>175.49143278497996</v>
      </c>
      <c r="X7" s="2"/>
      <c r="Y7" s="2" t="s">
        <v>88</v>
      </c>
      <c r="AA7" s="22">
        <f>'Electricity generation'!O7*1000/(O7*8760)</f>
        <v>0.34217524522658499</v>
      </c>
      <c r="AB7" s="22">
        <f>'Electricity generation'!P7*1000/(P7*8760)</f>
        <v>0.36138299225485715</v>
      </c>
      <c r="AC7" s="22">
        <f>'Electricity generation'!Q7*1000/(Q7*8760)</f>
        <v>0.36038058963209041</v>
      </c>
      <c r="AD7" s="22">
        <f>'Electricity generation'!R7*1000/(R7*8760)</f>
        <v>0.3632597387973408</v>
      </c>
      <c r="AE7" s="22">
        <f>'Electricity generation'!S7*1000/(S7*8760)</f>
        <v>0.35256082621440604</v>
      </c>
      <c r="AF7" s="22">
        <f>'Electricity generation'!T7*1000/(T7*8760)</f>
        <v>0.32372247462636988</v>
      </c>
      <c r="AG7" s="22">
        <f>'Electricity generation'!U7*1000/(U7*8760)</f>
        <v>0.26115470464227941</v>
      </c>
      <c r="AH7" s="22">
        <f>'Electricity generation'!V7*1000/(V7*8760)</f>
        <v>0.23662761980057392</v>
      </c>
      <c r="AI7" s="22">
        <f>'Electricity generation'!W7*1000/(W7*8760)</f>
        <v>0.24616063600806934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170.11141428571429</v>
      </c>
      <c r="W8" s="14">
        <f t="shared" si="13"/>
        <v>164.85032354094142</v>
      </c>
      <c r="X8" s="2"/>
      <c r="Y8" s="2" t="s">
        <v>207</v>
      </c>
      <c r="AA8" s="22">
        <f>'Electricity generation'!O8*1000/(O8*8760)</f>
        <v>0.46644210774540706</v>
      </c>
      <c r="AB8" s="22">
        <f>'Electricity generation'!P8*1000/(P8*8760)</f>
        <v>0.42886382805456186</v>
      </c>
      <c r="AC8" s="22">
        <f>'Electricity generation'!Q8*1000/(Q8*8760)</f>
        <v>0.42362193421376459</v>
      </c>
      <c r="AD8" s="22">
        <f>'Electricity generation'!R8*1000/(R8*8760)</f>
        <v>0.42522406555082659</v>
      </c>
      <c r="AE8" s="22">
        <f>'Electricity generation'!S8*1000/(S8*8760)</f>
        <v>0.41067134914088377</v>
      </c>
      <c r="AF8" s="22">
        <f>'Electricity generation'!T8*1000/(T8*8760)</f>
        <v>0.36492115286637133</v>
      </c>
      <c r="AG8" s="22">
        <f>'Electricity generation'!U8*1000/(U8*8760)</f>
        <v>0.27986196859618673</v>
      </c>
      <c r="AH8" s="22">
        <f>'Electricity generation'!V8*1000/(V8*8760)</f>
        <v>0.25118947439666456</v>
      </c>
      <c r="AI8" s="22">
        <f>'Electricity generation'!W8*1000/(W8*8760)</f>
        <v>0.25374059811433053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33.107131466260782</v>
      </c>
      <c r="Q9" s="14">
        <f t="shared" si="14"/>
        <v>33.107131466260782</v>
      </c>
      <c r="R9" s="14">
        <f t="shared" si="14"/>
        <v>33.107131466260782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18.741042974197285</v>
      </c>
      <c r="V9" s="14">
        <f t="shared" si="14"/>
        <v>16.257614799594116</v>
      </c>
      <c r="W9" s="14">
        <f t="shared" si="14"/>
        <v>10.64110924403856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4.1376674844048229E-2</v>
      </c>
      <c r="AC9" s="22">
        <f>'Electricity generation'!Q9*1000/(Q9*8760)</f>
        <v>4.1376674844048229E-2</v>
      </c>
      <c r="AD9" s="22">
        <f>'Electricity generation'!R9*1000/(R9*8760)</f>
        <v>4.1376674844048229E-2</v>
      </c>
      <c r="AE9" s="22">
        <f>'Electricity generation'!S9*1000/(S9*8760)</f>
        <v>4.1376674844048222E-2</v>
      </c>
      <c r="AF9" s="22">
        <f>'Electricity generation'!T9*1000/(T9*8760)</f>
        <v>4.983018641147733E-2</v>
      </c>
      <c r="AG9" s="22">
        <f>'Electricity generation'!U9*1000/(U9*8760)</f>
        <v>7.3094278455295217E-2</v>
      </c>
      <c r="AH9" s="22">
        <f>'Electricity generation'!V9*1000/(V9*8760)</f>
        <v>8.4259777992330712E-2</v>
      </c>
      <c r="AI9" s="22">
        <f>'Electricity generation'!W9*1000/(W9*8760)</f>
        <v>0.1287331031270133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110.99</v>
      </c>
      <c r="S10" s="14">
        <f t="shared" si="15"/>
        <v>96.792672222222222</v>
      </c>
      <c r="T10" s="14">
        <f t="shared" si="15"/>
        <v>82.595344444444422</v>
      </c>
      <c r="U10" s="14">
        <f t="shared" si="15"/>
        <v>68.398016666666663</v>
      </c>
      <c r="V10" s="14">
        <f t="shared" si="15"/>
        <v>54.200688888888891</v>
      </c>
      <c r="W10" s="14">
        <f>SUMIF($B:$B,"*FIS*",K:K)</f>
        <v>40.003361111111133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0.73757133383592832</v>
      </c>
      <c r="AD10" s="22">
        <f>'Electricity generation'!R10*1000/(R10*8760)</f>
        <v>0.81162538667147199</v>
      </c>
      <c r="AE10" s="22">
        <f>'Electricity generation'!S10*1000/(S10*8760)</f>
        <v>0.81333057179890955</v>
      </c>
      <c r="AF10" s="22">
        <f>'Electricity generation'!T10*1000/(T10*8760)</f>
        <v>0.81562196604839587</v>
      </c>
      <c r="AG10" s="22">
        <f>'Electricity generation'!U10*1000/(U10*8760)</f>
        <v>0.81886460645423231</v>
      </c>
      <c r="AH10" s="22">
        <f>'Electricity generation'!V10*1000/(V10*8760)</f>
        <v>0.82380600123573666</v>
      </c>
      <c r="AI10" s="22">
        <f>'Electricity generation'!W10*1000/(W10*8760)</f>
        <v>0.832254831364864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37.295341742464558</v>
      </c>
      <c r="P11" s="14">
        <f t="shared" si="16"/>
        <v>45.773519025427809</v>
      </c>
      <c r="Q11" s="14">
        <f t="shared" si="16"/>
        <v>53.703519025427823</v>
      </c>
      <c r="R11" s="14">
        <f t="shared" si="16"/>
        <v>53.239394495285033</v>
      </c>
      <c r="S11" s="14">
        <f t="shared" si="16"/>
        <v>49.018828524526484</v>
      </c>
      <c r="T11" s="14">
        <f t="shared" si="16"/>
        <v>31.497192926930826</v>
      </c>
      <c r="U11" s="14">
        <f t="shared" si="16"/>
        <v>9.6570791893773027</v>
      </c>
      <c r="V11" s="14">
        <f t="shared" si="16"/>
        <v>14.256607759816188</v>
      </c>
      <c r="W11" s="14">
        <f t="shared" si="16"/>
        <v>12.121786692409071</v>
      </c>
      <c r="X11" s="2"/>
      <c r="Y11" s="2" t="s">
        <v>148</v>
      </c>
      <c r="AA11" s="22">
        <f>'Electricity generation'!O11*1000/(O11*8760)</f>
        <v>0.44611812297558517</v>
      </c>
      <c r="AB11" s="22">
        <f>'Electricity generation'!P11*1000/(P11*8760)</f>
        <v>0.50938900132693055</v>
      </c>
      <c r="AC11" s="22">
        <f>'Electricity generation'!Q11*1000/(Q11*8760)</f>
        <v>0.49418568619769065</v>
      </c>
      <c r="AD11" s="22">
        <f>'Electricity generation'!R11*1000/(R11*8760)</f>
        <v>0.39288148161603842</v>
      </c>
      <c r="AE11" s="22">
        <f>'Electricity generation'!S11*1000/(S11*8760)</f>
        <v>0.2476574196532238</v>
      </c>
      <c r="AF11" s="22">
        <f>'Electricity generation'!T11*1000/(T11*8760)</f>
        <v>0.26071730976539176</v>
      </c>
      <c r="AG11" s="22">
        <f>'Electricity generation'!U11*1000/(U11*8760)</f>
        <v>0.25061132397929092</v>
      </c>
      <c r="AH11" s="22">
        <f>'Electricity generation'!V11*1000/(V11*8760)</f>
        <v>0.24196708318786908</v>
      </c>
      <c r="AI11" s="22">
        <f>'Electricity generation'!W11*1000/(W11*8760)</f>
        <v>0.23861959382634396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</v>
      </c>
      <c r="T12" s="14">
        <f t="shared" si="17"/>
        <v>0</v>
      </c>
      <c r="U12" s="14">
        <f t="shared" si="17"/>
        <v>0</v>
      </c>
      <c r="V12" s="14">
        <f t="shared" si="17"/>
        <v>0</v>
      </c>
      <c r="W12" s="14">
        <f t="shared" si="17"/>
        <v>0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 t="e">
        <f>'Electricity generation'!S12*1000/(S12*8760)</f>
        <v>#DIV/0!</v>
      </c>
      <c r="AF12" s="22" t="e">
        <f>'Electricity generation'!T12*1000/(T12*8760)</f>
        <v>#DIV/0!</v>
      </c>
      <c r="AG12" s="22" t="e">
        <f>'Electricity generation'!U12*1000/(U12*8760)</f>
        <v>#DIV/0!</v>
      </c>
      <c r="AH12" s="22" t="e">
        <f>'Electricity generation'!V12*1000/(V12*8760)</f>
        <v>#DIV/0!</v>
      </c>
      <c r="AI12" s="22" t="e">
        <f>'Electricity generation'!W12*1000/(W12*8760)</f>
        <v>#DIV/0!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1.7743518122146116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4.2717522656678675</v>
      </c>
      <c r="S13" s="14">
        <f t="shared" si="18"/>
        <v>4.0664487312955595</v>
      </c>
      <c r="T13" s="14">
        <f t="shared" si="18"/>
        <v>3.864086046019775</v>
      </c>
      <c r="U13" s="14">
        <f t="shared" si="18"/>
        <v>3.7419431888769181</v>
      </c>
      <c r="V13" s="14">
        <f t="shared" si="18"/>
        <v>3.6198003317340608</v>
      </c>
      <c r="W13" s="14">
        <f t="shared" si="18"/>
        <v>2.640302058407733</v>
      </c>
      <c r="X13" s="2"/>
      <c r="Y13" s="2" t="s">
        <v>45</v>
      </c>
      <c r="AA13" s="22">
        <f>'Electricity generation'!O13*1000/(O13*8760)</f>
        <v>0.69072179019718816</v>
      </c>
      <c r="AB13" s="22">
        <f>'Electricity generation'!P13*1000/(P13*8760)</f>
        <v>0.698149293250513</v>
      </c>
      <c r="AC13" s="22">
        <f>'Electricity generation'!Q13*1000/(Q13*8760)</f>
        <v>0.71806852111964226</v>
      </c>
      <c r="AD13" s="22">
        <f>'Electricity generation'!R13*1000/(R13*8760)</f>
        <v>0.59019550734056525</v>
      </c>
      <c r="AE13" s="22">
        <f>'Electricity generation'!S13*1000/(S13*8760)</f>
        <v>0.32985850734996186</v>
      </c>
      <c r="AF13" s="22">
        <f>'Electricity generation'!T13*1000/(T13*8760)</f>
        <v>0.51789075293363596</v>
      </c>
      <c r="AG13" s="22">
        <f>'Electricity generation'!U13*1000/(U13*8760)</f>
        <v>2.6285044398726715E-2</v>
      </c>
      <c r="AH13" s="22">
        <f>'Electricity generation'!V13*1000/(V13*8760)</f>
        <v>0</v>
      </c>
      <c r="AI13" s="22">
        <f>'Electricity generation'!W13*1000/(W13*8760)</f>
        <v>0.13586156686260129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499.97033581365713</v>
      </c>
      <c r="U14" s="14">
        <f t="shared" si="19"/>
        <v>599.12258252619199</v>
      </c>
      <c r="V14" s="14">
        <f t="shared" si="19"/>
        <v>647.74152484152614</v>
      </c>
      <c r="W14" s="14">
        <f t="shared" si="19"/>
        <v>667.40401127253153</v>
      </c>
      <c r="X14" s="2"/>
      <c r="Y14" s="2" t="s">
        <v>47</v>
      </c>
      <c r="AA14" s="22">
        <f>'Electricity generation'!O14*1000/(O14*8760)</f>
        <v>0.20334486330647258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0.32321177304361898</v>
      </c>
      <c r="AE14" s="22">
        <f>'Electricity generation'!S14*1000/(S14*8760)</f>
        <v>0.33919207819990105</v>
      </c>
      <c r="AF14" s="22">
        <f>'Electricity generation'!T14*1000/(T14*8760)</f>
        <v>0.34109191461655597</v>
      </c>
      <c r="AG14" s="22">
        <f>'Electricity generation'!U14*1000/(U14*8760)</f>
        <v>0.37391685269380448</v>
      </c>
      <c r="AH14" s="22">
        <f>'Electricity generation'!V14*1000/(V14*8760)</f>
        <v>0.38231216797838485</v>
      </c>
      <c r="AI14" s="22">
        <f>'Electricity generation'!W14*1000/(W14*8760)</f>
        <v>0.42079164384403273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0.20334486330647258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0.29173056785531737</v>
      </c>
      <c r="AE15" s="22">
        <f>'Electricity generation'!S15*1000/(S15*8760)</f>
        <v>0.30160846094421168</v>
      </c>
      <c r="AF15" s="22">
        <f>'Electricity generation'!T15*1000/(T15*8760)</f>
        <v>0.29735951279204859</v>
      </c>
      <c r="AG15" s="22">
        <f>'Electricity generation'!U15*1000/(U15*8760)</f>
        <v>0.31398030308989905</v>
      </c>
      <c r="AH15" s="22">
        <f>'Electricity generation'!V15*1000/(V15*8760)</f>
        <v>0.30591530380889348</v>
      </c>
      <c r="AI15" s="22">
        <f>'Electricity generation'!W15*1000/(W15*8760)</f>
        <v>0.33180960957671524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167.59033581365711</v>
      </c>
      <c r="U16" s="14">
        <f t="shared" si="21"/>
        <v>266.742582526192</v>
      </c>
      <c r="V16" s="14">
        <f t="shared" si="21"/>
        <v>315.36152484152609</v>
      </c>
      <c r="W16" s="14">
        <f t="shared" si="21"/>
        <v>335.02401127253148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0.44376960359625678</v>
      </c>
      <c r="AE16" s="22">
        <f>'Electricity generation'!S16*1000/(S16*8760)</f>
        <v>0.41562714199549111</v>
      </c>
      <c r="AF16" s="22">
        <f>'Electricity generation'!T16*1000/(T16*8760)</f>
        <v>0.42782588795611676</v>
      </c>
      <c r="AG16" s="22">
        <f>'Electricity generation'!U16*1000/(U16*8760)</f>
        <v>0.44860200483065887</v>
      </c>
      <c r="AH16" s="22">
        <f>'Electricity generation'!V16*1000/(V16*8760)</f>
        <v>0.46283178661422142</v>
      </c>
      <c r="AI16" s="22">
        <f>'Electricity generation'!W16*1000/(W16*8760)</f>
        <v>0.50907143142532352</v>
      </c>
      <c r="AJ16" s="54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31.978024178394019</v>
      </c>
      <c r="P17" s="14">
        <f t="shared" si="22"/>
        <v>99</v>
      </c>
      <c r="Q17" s="14">
        <f t="shared" si="22"/>
        <v>162.63</v>
      </c>
      <c r="R17" s="14">
        <f t="shared" si="22"/>
        <v>312.14</v>
      </c>
      <c r="S17" s="14">
        <f t="shared" si="22"/>
        <v>463.13131519421847</v>
      </c>
      <c r="T17" s="14">
        <f t="shared" si="22"/>
        <v>589.2534478490262</v>
      </c>
      <c r="U17" s="14">
        <f t="shared" si="22"/>
        <v>582.62886461671781</v>
      </c>
      <c r="V17" s="14">
        <f t="shared" si="22"/>
        <v>592.06356223714715</v>
      </c>
      <c r="W17" s="14">
        <f t="shared" si="22"/>
        <v>598.97928453854627</v>
      </c>
      <c r="X17" s="2"/>
      <c r="Y17" s="2" t="s">
        <v>46</v>
      </c>
      <c r="AA17" s="22">
        <f>'Electricity generation'!O17*1000/(O17*8760)</f>
        <v>0.16556945288403602</v>
      </c>
      <c r="AB17" s="22">
        <f>'Electricity generation'!P17*1000/(P17*8760)</f>
        <v>0.12229409775071877</v>
      </c>
      <c r="AC17" s="22">
        <f>'Electricity generation'!Q17*1000/(Q17*8760)</f>
        <v>0.11779594004225255</v>
      </c>
      <c r="AD17" s="22">
        <f>'Electricity generation'!R17*1000/(R17*8760)</f>
        <v>0.14460919168958747</v>
      </c>
      <c r="AE17" s="22">
        <f>'Electricity generation'!S17*1000/(S17*8760)</f>
        <v>0.14662819209852793</v>
      </c>
      <c r="AF17" s="22">
        <f>'Electricity generation'!T17*1000/(T17*8760)</f>
        <v>0.15083963226406633</v>
      </c>
      <c r="AG17" s="22">
        <f>'Electricity generation'!U17*1000/(U17*8760)</f>
        <v>0.14498086407525054</v>
      </c>
      <c r="AH17" s="22">
        <f>'Electricity generation'!V17*1000/(V17*8760)</f>
        <v>0.15040489896533479</v>
      </c>
      <c r="AI17" s="22">
        <f>'Electricity generation'!W17*1000/(W17*8760)</f>
        <v>0.1423463870505659</v>
      </c>
    </row>
    <row r="18" spans="1:43">
      <c r="G18" s="38"/>
      <c r="H18" s="38"/>
      <c r="I18" s="38"/>
      <c r="J18" s="38"/>
      <c r="K18" s="38"/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460.81131519421848</v>
      </c>
      <c r="T18" s="14">
        <f t="shared" si="23"/>
        <v>587.53166787747273</v>
      </c>
      <c r="U18" s="14">
        <f t="shared" si="23"/>
        <v>582.1090604667703</v>
      </c>
      <c r="V18" s="14">
        <f t="shared" si="23"/>
        <v>591.54375808719976</v>
      </c>
      <c r="W18" s="14">
        <f t="shared" si="23"/>
        <v>598.96928453854628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0.11545362974913422</v>
      </c>
      <c r="AD18" s="22">
        <f>'Electricity generation'!R18*1000/(R18*8760)</f>
        <v>0.14391250000000003</v>
      </c>
      <c r="AE18" s="22">
        <f>'Electricity generation'!S18*1000/(S18*8760)</f>
        <v>0.1461699461063907</v>
      </c>
      <c r="AF18" s="22">
        <f>'Electricity generation'!T18*1000/(T18*8760)</f>
        <v>0.15049503003380219</v>
      </c>
      <c r="AG18" s="22">
        <f>'Electricity generation'!U18*1000/(U18*8760)</f>
        <v>0.14471111739180209</v>
      </c>
      <c r="AH18" s="22">
        <f>'Electricity generation'!V18*1000/(V18*8760)</f>
        <v>0.15030984200477643</v>
      </c>
      <c r="AI18" s="22">
        <f>'Electricity generation'!W18*1000/(W18*8760)</f>
        <v>0.14234129975108634</v>
      </c>
      <c r="AQ18" s="38"/>
    </row>
    <row r="19" spans="1:43">
      <c r="M19" s="2" t="s">
        <v>96</v>
      </c>
      <c r="O19" s="14">
        <f>SUMIF($B:$B,"*ELC_SOL*CSP*",C:C)</f>
        <v>1.1080241783940192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2.3200000000000003</v>
      </c>
      <c r="S19" s="14">
        <f t="shared" si="24"/>
        <v>2.3200000000000003</v>
      </c>
      <c r="T19" s="14">
        <f t="shared" si="24"/>
        <v>1.7217799715534521</v>
      </c>
      <c r="U19" s="14">
        <f t="shared" si="24"/>
        <v>0.51980414994747126</v>
      </c>
      <c r="V19" s="14">
        <f t="shared" si="24"/>
        <v>0.51980414994739765</v>
      </c>
      <c r="W19" s="14">
        <f t="shared" si="24"/>
        <v>9.9999999999997886E-3</v>
      </c>
      <c r="X19" s="2"/>
      <c r="Y19" s="2" t="s">
        <v>96</v>
      </c>
      <c r="AA19" s="22">
        <f>'Electricity generation'!O19*1000/(O19*8760)</f>
        <v>7.8414200456750571E-2</v>
      </c>
      <c r="AB19" s="22">
        <f>'Electricity generation'!P19*1000/(P19*8760)</f>
        <v>0.27632818728709135</v>
      </c>
      <c r="AC19" s="22">
        <f>'Electricity generation'!Q19*1000/(Q19*8760)</f>
        <v>0.27964756206371699</v>
      </c>
      <c r="AD19" s="22">
        <f>'Electricity generation'!R19*1000/(R19*8760)</f>
        <v>0.23764756206371709</v>
      </c>
      <c r="AE19" s="22">
        <f>'Electricity generation'!S19*1000/(S19*8760)</f>
        <v>0.23764756206371709</v>
      </c>
      <c r="AF19" s="22">
        <f>'Electricity generation'!T19*1000/(T19*8760)</f>
        <v>0.26842999017647678</v>
      </c>
      <c r="AG19" s="22">
        <f>'Electricity generation'!U19*1000/(U19*8760)</f>
        <v>0.44705999999999979</v>
      </c>
      <c r="AH19" s="22">
        <f>'Electricity generation'!V19*1000/(V19*8760)</f>
        <v>0.25858093350977779</v>
      </c>
      <c r="AI19" s="22">
        <f>'Electricity generation'!W19*1000/(W19*8760)</f>
        <v>0.44706000000001989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5.5643021914648214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0.13000000000000009</v>
      </c>
      <c r="T20" s="14">
        <f t="shared" si="25"/>
        <v>0.1000000000000001</v>
      </c>
      <c r="U20" s="14">
        <f t="shared" si="25"/>
        <v>0</v>
      </c>
      <c r="V20" s="14">
        <f t="shared" si="25"/>
        <v>0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0.19160000000000002</v>
      </c>
      <c r="AE20" s="22">
        <f>'Electricity generation'!S20*1000/(S20*8760)</f>
        <v>0.19224615384615387</v>
      </c>
      <c r="AF20" s="22">
        <f>'Electricity generation'!T20*1000/(T20*8760)</f>
        <v>0.19159999999999999</v>
      </c>
      <c r="AG20" s="22" t="e">
        <f>'Electricity generation'!U20*1000/(U20*8760)</f>
        <v>#DIV/0!</v>
      </c>
      <c r="AH20" s="22" t="e">
        <f>'Electricity generation'!V20*1000/(V20*8760)</f>
        <v>#DIV/0!</v>
      </c>
      <c r="AI20" s="22" t="e">
        <f>'Electricity generation'!W20*1000/(W20*8760)</f>
        <v>#DIV/0!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26.5610653297616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0</v>
      </c>
      <c r="W21" s="14">
        <f t="shared" si="26"/>
        <v>0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 t="e">
        <f>'Electricity generation'!V21*1000/(V21*8760)</f>
        <v>#DIV/0!</v>
      </c>
      <c r="AI21" s="22" t="e">
        <f>'Electricity generation'!W21*1000/(W21*8760)</f>
        <v>#DIV/0!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155.01487583709149</v>
      </c>
      <c r="D22">
        <f>[2]Capacity_ELC!D22</f>
        <v>155.01487583709149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0</v>
      </c>
      <c r="T22" s="14">
        <f t="shared" si="27"/>
        <v>0</v>
      </c>
      <c r="U22" s="14">
        <f t="shared" si="27"/>
        <v>0</v>
      </c>
      <c r="V22" s="14">
        <f t="shared" si="27"/>
        <v>0</v>
      </c>
      <c r="W22" s="14">
        <f t="shared" si="27"/>
        <v>0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 t="e">
        <f>'Electricity generation'!S22*1000/(S22*8760)</f>
        <v>#DIV/0!</v>
      </c>
      <c r="AF22" s="22" t="e">
        <f>'Electricity generation'!T22*1000/(T22*8760)</f>
        <v>#DIV/0!</v>
      </c>
      <c r="AG22" s="22" t="e">
        <f>'Electricity generation'!U22*1000/(U22*8760)</f>
        <v>#DIV/0!</v>
      </c>
      <c r="AH22" s="22" t="e">
        <f>'Electricity generation'!V22*1000/(V22*8760)</f>
        <v>#DIV/0!</v>
      </c>
      <c r="AI22" s="22" t="e">
        <f>'Electricity generation'!W22*1000/(W22*8760)</f>
        <v>#DIV/0!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4.6466666666666674</v>
      </c>
      <c r="E23">
        <f>[2]Capacity_ELC!E23</f>
        <v>4.0196078431372539</v>
      </c>
      <c r="F23">
        <f>[2]Capacity_ELC!F23</f>
        <v>4.0196078431372539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28.082527777777781</v>
      </c>
      <c r="E25">
        <f>[2]Capacity_ELC!E25</f>
        <v>28.082527777777781</v>
      </c>
      <c r="F25">
        <f>[2]Capacity_ELC!F25</f>
        <v>28.082527777777781</v>
      </c>
      <c r="G25">
        <f>[2]Capacity_ELC!G25</f>
        <v>28.082527777777781</v>
      </c>
      <c r="H25">
        <f>[2]Capacity_ELC!H25</f>
        <v>22.466022222222222</v>
      </c>
      <c r="I25">
        <f>[2]Capacity_ELC!I25</f>
        <v>13.71643928571428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99.454814814815037</v>
      </c>
      <c r="E26">
        <f>[2]Capacity_ELC!E26</f>
        <v>91.974814814815034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0</v>
      </c>
      <c r="D29">
        <f>[2]Capacity_ELC!D29</f>
        <v>0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</v>
      </c>
      <c r="D30">
        <f>[2]Capacity_ELC!D30</f>
        <v>0</v>
      </c>
      <c r="E30">
        <f>[2]Capacity_ELC!E30</f>
        <v>0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68.621955859969546</v>
      </c>
      <c r="E32">
        <f>[2]Capacity_ELC!E32</f>
        <v>68.621955859969546</v>
      </c>
      <c r="F32">
        <f>[2]Capacity_ELC!F32</f>
        <v>32.95744031997782</v>
      </c>
      <c r="G32">
        <f>[2]Capacity_ELC!G32</f>
        <v>21.280213248516411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109.2954876966007</v>
      </c>
      <c r="D33">
        <f>[2]Capacity_ELC!D33</f>
        <v>70.284807521178692</v>
      </c>
      <c r="E33">
        <f>[2]Capacity_ELC!E33</f>
        <v>46.914601078306227</v>
      </c>
      <c r="F33">
        <f>[2]Capacity_ELC!F33</f>
        <v>43.718195078640278</v>
      </c>
      <c r="G33">
        <f>[2]Capacity_ELC!G33</f>
        <v>16.250918729386861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8.552114144786513</v>
      </c>
      <c r="D34">
        <f>[2]Capacity_ELC!D34</f>
        <v>5.7995401398163908</v>
      </c>
      <c r="E34">
        <f>[2]Capacity_ELC!E34</f>
        <v>5.7995401398163908</v>
      </c>
      <c r="F34">
        <f>[2]Capacity_ELC!F34</f>
        <v>5.3354156096736016</v>
      </c>
      <c r="G34">
        <f>[2]Capacity_ELC!G34</f>
        <v>2.4858574820523058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0.16338050536237769</v>
      </c>
      <c r="G35">
        <f>[2]Capacity_ELC!G35</f>
        <v>8.0219828132927412E-2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64.384719466688296</v>
      </c>
      <c r="D37">
        <f>[2]Capacity_ELC!D37</f>
        <v>67.627625603696686</v>
      </c>
      <c r="E37">
        <f>[2]Capacity_ELC!E37</f>
        <v>67.627625603696657</v>
      </c>
      <c r="F37">
        <f>[2]Capacity_ELC!F37</f>
        <v>67.627625603696671</v>
      </c>
      <c r="G37">
        <f>[2]Capacity_ELC!G37</f>
        <v>67.627625603696671</v>
      </c>
      <c r="H37">
        <f>[2]Capacity_ELC!H37</f>
        <v>67.627625603696671</v>
      </c>
      <c r="I37">
        <f>[2]Capacity_ELC!I37</f>
        <v>3.2429061370083758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0.8150198926095048</v>
      </c>
      <c r="E39">
        <f>[2]Capacity_ELC!E39</f>
        <v>0.8150198926095048</v>
      </c>
      <c r="F39">
        <f>[2]Capacity_ELC!F39</f>
        <v>0.8150198926095048</v>
      </c>
      <c r="G39">
        <f>[2]Capacity_ELC!G39</f>
        <v>0.8150198926095048</v>
      </c>
      <c r="H39">
        <f>[2]Capacity_ELC!H39</f>
        <v>0.8150198926095048</v>
      </c>
      <c r="I39">
        <f>[2]Capacity_ELC!I39</f>
        <v>0.8150198926095048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162.49306509893461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53.246409999999997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20.965185185184961</v>
      </c>
      <c r="E43">
        <f>[2]Capacity_ELC!E43</f>
        <v>20.965185185184961</v>
      </c>
      <c r="F43">
        <f>[2]Capacity_ELC!F43</f>
        <v>25.806033333333328</v>
      </c>
      <c r="G43">
        <f>[2]Capacity_ELC!G43</f>
        <v>25.806033333333328</v>
      </c>
      <c r="H43">
        <f>[2]Capacity_ELC!H43</f>
        <v>25.806033333333328</v>
      </c>
      <c r="I43">
        <f>[2]Capacity_ELC!I43</f>
        <v>25.806033333333328</v>
      </c>
      <c r="J43">
        <f>[2]Capacity_ELC!J43</f>
        <v>25.806033333333328</v>
      </c>
      <c r="K43">
        <f>[2]Capacity_ELC!K43</f>
        <v>25.806033333333339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2.293133371385089</v>
      </c>
      <c r="E49">
        <f>[2]Capacity_ELC!E49</f>
        <v>8.8784158887197684</v>
      </c>
      <c r="F49">
        <f>[2]Capacity_ELC!F49</f>
        <v>8.8784158887197684</v>
      </c>
      <c r="G49">
        <f>[2]Capacity_ELC!G49</f>
        <v>8.8784158887197684</v>
      </c>
      <c r="H49">
        <f>[2]Capacity_ELC!H49</f>
        <v>8.8784158887197684</v>
      </c>
      <c r="I49">
        <f>[2]Capacity_ELC!I49</f>
        <v>8.8784158887197684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2.2537042834393701</v>
      </c>
      <c r="D53">
        <f>[2]Capacity_ELC!D53</f>
        <v>2.2537042834393701</v>
      </c>
      <c r="E53">
        <f>[2]Capacity_ELC!E53</f>
        <v>2.2537042834393701</v>
      </c>
      <c r="F53">
        <f>[2]Capacity_ELC!F53</f>
        <v>2.2537042834393701</v>
      </c>
      <c r="G53">
        <f>[2]Capacity_ELC!G53</f>
        <v>2.2537042834393701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10.13347383210397</v>
      </c>
      <c r="D56">
        <f>[2]Capacity_ELC!D56</f>
        <v>22.525891786704008</v>
      </c>
      <c r="E56">
        <f>[2]Capacity_ELC!E56</f>
        <v>22.525891786704019</v>
      </c>
      <c r="F56">
        <f>[2]Capacity_ELC!F56</f>
        <v>22.525891786704019</v>
      </c>
      <c r="G56">
        <f>[2]Capacity_ELC!G56</f>
        <v>22.525891786704019</v>
      </c>
      <c r="H56">
        <f>[2]Capacity_ELC!H56</f>
        <v>12.39241795460004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8.5570588235294149</v>
      </c>
      <c r="F57">
        <f>[2]Capacity_ELC!F57</f>
        <v>8.5570588235294149</v>
      </c>
      <c r="G57">
        <f>[2]Capacity_ELC!G57</f>
        <v>8.5570588235294149</v>
      </c>
      <c r="H57">
        <f>[2]Capacity_ELC!H57</f>
        <v>8.5570588235294149</v>
      </c>
      <c r="I57">
        <f>[2]Capacity_ELC!I57</f>
        <v>8.5570588235293812</v>
      </c>
      <c r="J57">
        <f>[2]Capacity_ELC!J57</f>
        <v>8.5570588235294149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10.547716148801371</v>
      </c>
      <c r="D58">
        <f>[2]Capacity_ELC!D58</f>
        <v>10.547716148801371</v>
      </c>
      <c r="E58">
        <f>[2]Capacity_ELC!E58</f>
        <v>10.547716148801371</v>
      </c>
      <c r="F58">
        <f>[2]Capacity_ELC!F58</f>
        <v>10.547716148801371</v>
      </c>
      <c r="G58">
        <f>[2]Capacity_ELC!G58</f>
        <v>10.547716148801371</v>
      </c>
      <c r="H58">
        <f>[2]Capacity_ELC!H58</f>
        <v>10.547716148801371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156.1315142857143</v>
      </c>
      <c r="K59">
        <f>[2]Capacity_ELC!K59</f>
        <v>156.1315142857143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8.7188092552271055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0.55325155226981693</v>
      </c>
      <c r="D61">
        <f>[2]Capacity_ELC!D61</f>
        <v>1.4057449943828371</v>
      </c>
      <c r="E61">
        <f>[2]Capacity_ELC!E61</f>
        <v>2.7432373172156992</v>
      </c>
      <c r="F61">
        <f>[2]Capacity_ELC!F61</f>
        <v>3.6198003317340608</v>
      </c>
      <c r="G61">
        <f>[2]Capacity_ELC!G61</f>
        <v>3.6198003317340608</v>
      </c>
      <c r="H61">
        <f>[2]Capacity_ELC!H61</f>
        <v>3.6198003317340608</v>
      </c>
      <c r="I61">
        <f>[2]Capacity_ELC!I61</f>
        <v>3.6198003317340608</v>
      </c>
      <c r="J61">
        <f>[2]Capacity_ELC!J61</f>
        <v>3.6198003317340608</v>
      </c>
      <c r="K61">
        <f>[2]Capacity_ELC!K61</f>
        <v>2.640302058407733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167.59033581365711</v>
      </c>
      <c r="I65">
        <f>[2]Capacity_ELC!I65</f>
        <v>266.742582526192</v>
      </c>
      <c r="J65">
        <f>[2]Capacity_ELC!J65</f>
        <v>315.36152484152609</v>
      </c>
      <c r="K65">
        <f>[2]Capacity_ELC!K65</f>
        <v>335.02401127253148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30.87</v>
      </c>
      <c r="D66">
        <f>[2]Capacity_ELC!D66</f>
        <v>96.69</v>
      </c>
      <c r="E66">
        <f>[2]Capacity_ELC!E66</f>
        <v>160.31</v>
      </c>
      <c r="F66">
        <f>[2]Capacity_ELC!F66</f>
        <v>309.82</v>
      </c>
      <c r="G66">
        <f>[2]Capacity_ELC!G66</f>
        <v>460.81131519421848</v>
      </c>
      <c r="H66">
        <f>[2]Capacity_ELC!H66</f>
        <v>587.53166787747273</v>
      </c>
      <c r="I66">
        <f>[2]Capacity_ELC!I66</f>
        <v>582.1090604667703</v>
      </c>
      <c r="J66">
        <f>[2]Capacity_ELC!J66</f>
        <v>591.54375808719976</v>
      </c>
      <c r="K66">
        <f>[2]Capacity_ELC!K66</f>
        <v>598.96928453854628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0.59822002844654787</v>
      </c>
      <c r="D69">
        <f>[2]Capacity_ELC!D69</f>
        <v>1.800195850052529</v>
      </c>
      <c r="E69">
        <f>[2]Capacity_ELC!E69</f>
        <v>1.800195850052529</v>
      </c>
      <c r="F69">
        <f>[2]Capacity_ELC!F69</f>
        <v>1.800195850052529</v>
      </c>
      <c r="G69">
        <f>[2]Capacity_ELC!G69</f>
        <v>1.800195850052529</v>
      </c>
      <c r="H69">
        <f>[2]Capacity_ELC!H69</f>
        <v>1.201975821605981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0.50980414994747136</v>
      </c>
      <c r="D70">
        <f>[2]Capacity_ELC!D70</f>
        <v>0.50980414994747136</v>
      </c>
      <c r="E70">
        <f>[2]Capacity_ELC!E70</f>
        <v>0.51980414994747104</v>
      </c>
      <c r="F70">
        <f>[2]Capacity_ELC!F70</f>
        <v>0.51980414994747115</v>
      </c>
      <c r="G70">
        <f>[2]Capacity_ELC!G70</f>
        <v>0.51980414994747115</v>
      </c>
      <c r="H70">
        <f>[2]Capacity_ELC!H70</f>
        <v>0.51980414994747115</v>
      </c>
      <c r="I70">
        <f>[2]Capacity_ELC!I70</f>
        <v>0.51980414994747126</v>
      </c>
      <c r="J70">
        <f>[2]Capacity_ELC!J70</f>
        <v>0.51980414994739765</v>
      </c>
      <c r="K70">
        <f>[2]Capacity_ELC!K70</f>
        <v>9.9999999999997886E-3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1.1599999999999999</v>
      </c>
      <c r="D73">
        <f>[2]Capacity_ELC!D73</f>
        <v>1.19</v>
      </c>
      <c r="E73">
        <f>[2]Capacity_ELC!E73</f>
        <v>1.29</v>
      </c>
      <c r="F73">
        <f>[2]Capacity_ELC!F73</f>
        <v>1.29</v>
      </c>
      <c r="G73">
        <f>[2]Capacity_ELC!G73</f>
        <v>0.13000000000000009</v>
      </c>
      <c r="H73">
        <f>[2]Capacity_ELC!H73</f>
        <v>0.1000000000000001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5.0246036884830048</v>
      </c>
      <c r="D74">
        <f>[2]Capacity_ELC!D74</f>
        <v>5.0246036884830039</v>
      </c>
      <c r="E74">
        <f>[2]Capacity_ELC!E74</f>
        <v>5.0246036884830039</v>
      </c>
      <c r="F74">
        <f>[2]Capacity_ELC!F74</f>
        <v>5.0246036884830039</v>
      </c>
      <c r="G74">
        <f>[2]Capacity_ELC!G74</f>
        <v>5.0246036884830039</v>
      </c>
      <c r="H74">
        <f>[2]Capacity_ELC!H74</f>
        <v>5.0246036884830039</v>
      </c>
      <c r="I74">
        <f>[2]Capacity_ELC!I74</f>
        <v>5.0246036884830039</v>
      </c>
      <c r="J74">
        <f>[2]Capacity_ELC!J74</f>
        <v>5.0246036884830039</v>
      </c>
      <c r="K74">
        <f>[2]Capacity_ELC!K74</f>
        <v>5.0246036884830039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1.1000203658479211</v>
      </c>
      <c r="J87">
        <f>[2]Capacity_ELC!J87</f>
        <v>5.6995489362867726</v>
      </c>
      <c r="K87">
        <f>[2]Capacity_ELC!K87</f>
        <v>12.121786692409071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0</v>
      </c>
      <c r="H88">
        <f>[2]Capacity_ELC!H88</f>
        <v>0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zoomScale="70" zoomScaleNormal="70" workbookViewId="0">
      <selection activeCell="B5" sqref="B5:L7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49" t="str">
        <f>D1</f>
        <v>2010</v>
      </c>
      <c r="P1" s="49" t="str">
        <f t="shared" ref="P1:W1" si="0">E1</f>
        <v>2015</v>
      </c>
      <c r="Q1" s="49" t="str">
        <f t="shared" si="0"/>
        <v>2020</v>
      </c>
      <c r="R1" s="49" t="str">
        <f t="shared" si="0"/>
        <v>2025</v>
      </c>
      <c r="S1" s="49" t="str">
        <f t="shared" si="0"/>
        <v>2030</v>
      </c>
      <c r="T1" s="49" t="str">
        <f t="shared" si="0"/>
        <v>2035</v>
      </c>
      <c r="U1" s="49" t="str">
        <f t="shared" si="0"/>
        <v>2040</v>
      </c>
      <c r="V1" s="49" t="str">
        <f t="shared" si="0"/>
        <v>2045</v>
      </c>
      <c r="W1" s="49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1967.1468669736639</v>
      </c>
      <c r="E2">
        <f>[3]Output!E2</f>
        <v>1967.1468669736639</v>
      </c>
      <c r="F2">
        <f>[3]Output!F2</f>
        <v>874.10223359999986</v>
      </c>
      <c r="G2">
        <f>[3]Output!G2</f>
        <v>582.73482239999998</v>
      </c>
      <c r="H2">
        <f>[3]Output!H2</f>
        <v>291.36741119999982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873.04166666666663</v>
      </c>
      <c r="P2" s="3">
        <f t="shared" ref="P2:W2" si="3">((SUMIF($B:$B,"*COA*",E:E)-SUMIF($B:$B,"*COA*CCS*",E:E)+SUMIF($B:$B,"*PTC*",E:E)+SUMIF($B:$B,"*COG*",E:E)+SUMIF($B:$B,"*BFG*",E:E)))/3.6</f>
        <v>861.23888888888871</v>
      </c>
      <c r="Q2" s="3">
        <f t="shared" si="3"/>
        <v>471.13055555555547</v>
      </c>
      <c r="R2" s="3">
        <f t="shared" si="3"/>
        <v>197.97829161392417</v>
      </c>
      <c r="S2" s="3">
        <f t="shared" si="3"/>
        <v>93.010810599999942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1.0391914193723539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275.29982149670809</v>
      </c>
      <c r="E3">
        <f>[3]Output!E3</f>
        <v>182.96231265530179</v>
      </c>
      <c r="F3">
        <f>[3]Output!F3</f>
        <v>130.41452088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727.60277777777765</v>
      </c>
      <c r="R3" s="3">
        <f t="shared" si="4"/>
        <v>167.97380623277098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0.39307428705687486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900.50331152962781</v>
      </c>
      <c r="E4">
        <f>[3]Output!E4</f>
        <v>950.35082037103393</v>
      </c>
      <c r="F4">
        <f>[3]Output!F4</f>
        <v>691.55324551999968</v>
      </c>
      <c r="G4">
        <f>[3]Output!G4</f>
        <v>43.044013490127107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61.900000000000006</v>
      </c>
      <c r="Q4" s="3">
        <f t="shared" si="5"/>
        <v>44.594444444444449</v>
      </c>
      <c r="R4" s="3">
        <f t="shared" si="5"/>
        <v>31.119076777777778</v>
      </c>
      <c r="S4" s="3">
        <f t="shared" si="5"/>
        <v>19.78558138888889</v>
      </c>
      <c r="T4" s="3">
        <f t="shared" si="5"/>
        <v>8.4520859999999995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817.39609055999995</v>
      </c>
      <c r="F5">
        <f>[3]Output!F5</f>
        <v>613.04706792000002</v>
      </c>
      <c r="G5">
        <f>[3]Output!G5</f>
        <v>408.69804527999997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1810.5777777777776</v>
      </c>
      <c r="P5" s="3">
        <f t="shared" ref="P5:W5" si="6">SUM(P2:P4)</f>
        <v>1508.9861111111111</v>
      </c>
      <c r="Q5" s="3">
        <f t="shared" si="6"/>
        <v>1243.3277777777776</v>
      </c>
      <c r="R5" s="3">
        <f t="shared" si="6"/>
        <v>397.07117462447292</v>
      </c>
      <c r="S5" s="3">
        <f t="shared" si="6"/>
        <v>190.92322355555547</v>
      </c>
      <c r="T5" s="3">
        <f t="shared" si="6"/>
        <v>8.4520859999999995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597.21612499999958</v>
      </c>
      <c r="E6">
        <f>[3]Output!E6</f>
        <v>307.6302839999999</v>
      </c>
      <c r="F6">
        <f>[3]Output!F6</f>
        <v>314.41538924274357</v>
      </c>
      <c r="G6">
        <f>[3]Output!G6</f>
        <v>153.81514200000001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1.4297377741095953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545.35815991999982</v>
      </c>
      <c r="E7">
        <f>[3]Output!E7</f>
        <v>984.02362544000027</v>
      </c>
      <c r="F7">
        <f>[3]Output!F7</f>
        <v>1691.907542837256</v>
      </c>
      <c r="G7">
        <f>[3]Output!G7</f>
        <v>42.192515157975564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592.2166666666667</v>
      </c>
      <c r="P7" s="3">
        <f t="shared" ref="P7:W7" si="9">SUMIF($B:$B,"*HYD*",E:E)/3.6</f>
        <v>601.82500000000005</v>
      </c>
      <c r="Q7" s="3">
        <f t="shared" si="9"/>
        <v>631.72500000000036</v>
      </c>
      <c r="R7" s="3">
        <f t="shared" si="9"/>
        <v>652.61910479045684</v>
      </c>
      <c r="S7" s="3">
        <f t="shared" si="9"/>
        <v>649.79740976528069</v>
      </c>
      <c r="T7" s="3">
        <f t="shared" si="9"/>
        <v>596.23059150523636</v>
      </c>
      <c r="U7" s="3">
        <f t="shared" si="9"/>
        <v>473.879715179649</v>
      </c>
      <c r="V7" s="3">
        <f t="shared" si="9"/>
        <v>386.31652347132399</v>
      </c>
      <c r="W7" s="3">
        <f t="shared" si="9"/>
        <v>378.42396452486582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1.1670630101674346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91.282528800000009</v>
      </c>
      <c r="H8">
        <f>[3]Output!H8</f>
        <v>60.855019200000001</v>
      </c>
      <c r="I8">
        <f>[3]Output!I8</f>
        <v>30.4275096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580.2166666666667</v>
      </c>
      <c r="P8" s="3">
        <f t="shared" ref="P8:W8" si="10">SUMIF($B:$B,"*HYD_GEN*",E:E)/3.6</f>
        <v>589.82500000000005</v>
      </c>
      <c r="Q8" s="3">
        <f t="shared" si="10"/>
        <v>619.72500000000048</v>
      </c>
      <c r="R8" s="3">
        <f t="shared" si="10"/>
        <v>640.61910479045684</v>
      </c>
      <c r="S8" s="3">
        <f t="shared" si="10"/>
        <v>637.79740976528069</v>
      </c>
      <c r="T8" s="3">
        <f t="shared" si="10"/>
        <v>584.23059150523636</v>
      </c>
      <c r="U8" s="3">
        <f t="shared" si="10"/>
        <v>461.87971517964905</v>
      </c>
      <c r="V8" s="3">
        <f t="shared" si="10"/>
        <v>374.31652347132399</v>
      </c>
      <c r="W8" s="3">
        <f t="shared" si="10"/>
        <v>366.42396452486577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41.492295200000001</v>
      </c>
      <c r="F9">
        <f>[3]Output!F9</f>
        <v>31.119221400000001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12.000000000000002</v>
      </c>
      <c r="V9" s="3">
        <f t="shared" si="11"/>
        <v>12.000000000000002</v>
      </c>
      <c r="W9" s="3">
        <f t="shared" si="11"/>
        <v>12.000000000000002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7.7107402000000391</v>
      </c>
      <c r="F10">
        <f>[3]Output!F10</f>
        <v>7.7107402000000373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729.71944444444466</v>
      </c>
      <c r="R10" s="3">
        <f t="shared" si="12"/>
        <v>789.12096259999998</v>
      </c>
      <c r="S10" s="3">
        <f t="shared" si="12"/>
        <v>689.62608953333324</v>
      </c>
      <c r="T10" s="3">
        <f t="shared" si="12"/>
        <v>590.1312164666665</v>
      </c>
      <c r="U10" s="3">
        <f t="shared" si="12"/>
        <v>490.63634340000016</v>
      </c>
      <c r="V10" s="3">
        <f t="shared" si="12"/>
        <v>391.14147033333336</v>
      </c>
      <c r="W10" s="3">
        <f>SUMIF($B:$B,"*FIS*",L:L)/3.6</f>
        <v>291.64659726666667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1158.308338742487</v>
      </c>
      <c r="E11">
        <f>[3]Output!E11</f>
        <v>822.66616501074634</v>
      </c>
      <c r="F11">
        <f>[3]Output!F11</f>
        <v>735.34068325337148</v>
      </c>
      <c r="G11">
        <f>[3]Output!G11</f>
        <v>36.28783860630476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204.25277777777765</v>
      </c>
      <c r="Q11" s="3">
        <f t="shared" si="13"/>
        <v>232.4861111111112</v>
      </c>
      <c r="R11" s="3">
        <f t="shared" si="13"/>
        <v>183.23092438131948</v>
      </c>
      <c r="S11" s="3">
        <f t="shared" si="13"/>
        <v>106.34531890043871</v>
      </c>
      <c r="T11" s="3">
        <f t="shared" si="13"/>
        <v>71.935923428421347</v>
      </c>
      <c r="U11" s="3">
        <f t="shared" si="13"/>
        <v>21.200718996462882</v>
      </c>
      <c r="V11" s="3">
        <f t="shared" si="13"/>
        <v>30.218757011175263</v>
      </c>
      <c r="W11" s="3">
        <f t="shared" si="13"/>
        <v>25.338263356851968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740.30233223487346</v>
      </c>
      <c r="E12">
        <f>[3]Output!E12</f>
        <v>784.47656189972588</v>
      </c>
      <c r="F12">
        <f>[3]Output!F12</f>
        <v>652.74958521617168</v>
      </c>
      <c r="G12">
        <f>[3]Output!G12</f>
        <v>1074.1843761693301</v>
      </c>
      <c r="H12">
        <f>[3]Output!H12</f>
        <v>827.93508591572572</v>
      </c>
      <c r="I12">
        <f>[3]Output!I12</f>
        <v>552.95366665941719</v>
      </c>
      <c r="J12">
        <f>[3]Output!J12</f>
        <v>277.61805369390862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4.0495496062422251E-8</v>
      </c>
      <c r="V12">
        <f t="shared" si="14"/>
        <v>1.8139019510473311E-7</v>
      </c>
      <c r="W12">
        <f t="shared" si="14"/>
        <v>7.9341541410171694E-8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43.2</v>
      </c>
      <c r="F13">
        <f>[3]Output!F13</f>
        <v>43.2</v>
      </c>
      <c r="G13">
        <f>[3]Output!G13</f>
        <v>26.760200175800001</v>
      </c>
      <c r="H13">
        <f>[3]Output!H13</f>
        <v>37.195645031999987</v>
      </c>
      <c r="I13">
        <f>[3]Output!I13</f>
        <v>29.7565160256</v>
      </c>
      <c r="J13">
        <f>[3]Output!J13</f>
        <v>29.559587776386671</v>
      </c>
      <c r="K13">
        <f>[3]Output!K13</f>
        <v>29.559587776386671</v>
      </c>
      <c r="L13">
        <f>[3]Output!L13</f>
        <v>15.817092464298319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22.611111111111107</v>
      </c>
      <c r="R13" s="14">
        <f t="shared" si="15"/>
        <v>22.085440402060932</v>
      </c>
      <c r="S13" s="14">
        <f t="shared" si="15"/>
        <v>11.750249728389823</v>
      </c>
      <c r="T13" s="14">
        <f t="shared" si="15"/>
        <v>17.53028802233619</v>
      </c>
      <c r="U13" s="14">
        <f t="shared" si="15"/>
        <v>0.86160857142857106</v>
      </c>
      <c r="V13" s="14">
        <f t="shared" si="15"/>
        <v>0</v>
      </c>
      <c r="W13" s="14">
        <f t="shared" si="15"/>
        <v>3.1423484338974363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145.24741003699319</v>
      </c>
      <c r="F14">
        <f>[3]Output!F14</f>
        <v>267.28074571803552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152.79999999999998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949.65811657786753</v>
      </c>
      <c r="S14" s="3">
        <f t="shared" si="16"/>
        <v>1418.9253968065673</v>
      </c>
      <c r="T14" s="3">
        <f t="shared" si="16"/>
        <v>1493.8939504648656</v>
      </c>
      <c r="U14" s="3">
        <f t="shared" si="16"/>
        <v>1962.4329866191658</v>
      </c>
      <c r="V14" s="3">
        <f t="shared" si="16"/>
        <v>2169.3217278696688</v>
      </c>
      <c r="W14" s="3">
        <f t="shared" si="16"/>
        <v>2460.1411516604762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196.4679812348914</v>
      </c>
      <c r="F15">
        <f>[3]Output!F15</f>
        <v>363.4261504697829</v>
      </c>
      <c r="G15">
        <f>[3]Output!G15</f>
        <v>1002.06027243617</v>
      </c>
      <c r="H15">
        <f>[3]Output!H15</f>
        <v>1274.439299205445</v>
      </c>
      <c r="I15">
        <f>[3]Output!I15</f>
        <v>1356.5801727255939</v>
      </c>
      <c r="J15">
        <f>[3]Output!J15</f>
        <v>1219.7316753742659</v>
      </c>
      <c r="K15">
        <f>[3]Output!K15</f>
        <v>1139.9238626791609</v>
      </c>
      <c r="L15">
        <f>[3]Output!L15</f>
        <v>1187.2136450605651</v>
      </c>
      <c r="M15" s="38"/>
      <c r="N15" s="2" t="s">
        <v>93</v>
      </c>
      <c r="O15" s="3">
        <f>SUMIF($B:$B,"*WIN_ON*",D:D)/3.6</f>
        <v>152.79999999999998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679.6766776027697</v>
      </c>
      <c r="S15" s="3">
        <f t="shared" si="17"/>
        <v>845.81230943413732</v>
      </c>
      <c r="T15" s="3">
        <f t="shared" si="17"/>
        <v>865.80646858955276</v>
      </c>
      <c r="U15" s="3">
        <f t="shared" si="17"/>
        <v>914.20037271534079</v>
      </c>
      <c r="V15" s="3">
        <f t="shared" si="17"/>
        <v>890.71792723680005</v>
      </c>
      <c r="W15" s="3">
        <f t="shared" si="17"/>
        <v>966.11305155251125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97.564558972319901</v>
      </c>
      <c r="E16">
        <f>[3]Output!E16</f>
        <v>81.907111767323514</v>
      </c>
      <c r="F16">
        <f>[3]Output!F16</f>
        <v>109.0271822587199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269.98143897509789</v>
      </c>
      <c r="S16" s="3">
        <f t="shared" si="19"/>
        <v>573.11308737242973</v>
      </c>
      <c r="T16" s="3">
        <f t="shared" si="19"/>
        <v>628.08748187531285</v>
      </c>
      <c r="U16" s="3">
        <f t="shared" si="19"/>
        <v>1048.232613903825</v>
      </c>
      <c r="V16" s="3">
        <f t="shared" si="19"/>
        <v>1278.6038006328688</v>
      </c>
      <c r="W16" s="3">
        <f t="shared" si="19"/>
        <v>1494.028100107965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92.604770050319914</v>
      </c>
      <c r="E17">
        <f>[3]Output!E17</f>
        <v>92.604770050319914</v>
      </c>
      <c r="F17">
        <f>[3]Output!F17</f>
        <v>103.1856530839199</v>
      </c>
      <c r="G17">
        <f>[3]Output!G17</f>
        <v>193.6962900338398</v>
      </c>
      <c r="H17">
        <f>[3]Output!H17</f>
        <v>193.6962900338398</v>
      </c>
      <c r="I17">
        <f>[3]Output!I17</f>
        <v>193.6962900338398</v>
      </c>
      <c r="J17">
        <f>[3]Output!J17</f>
        <v>165.41724557856199</v>
      </c>
      <c r="K17">
        <f>[3]Output!K17</f>
        <v>207.61562181760539</v>
      </c>
      <c r="L17">
        <f>[3]Output!L17</f>
        <v>131.91262722895169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167.81666666666663</v>
      </c>
      <c r="R17" s="3">
        <f t="shared" si="20"/>
        <v>395.41162270333336</v>
      </c>
      <c r="S17" s="3">
        <f t="shared" si="20"/>
        <v>594.87502127200173</v>
      </c>
      <c r="T17" s="3">
        <f t="shared" si="20"/>
        <v>778.61309484279138</v>
      </c>
      <c r="U17" s="3">
        <f t="shared" si="20"/>
        <v>739.95751735126998</v>
      </c>
      <c r="V17" s="3">
        <f t="shared" si="20"/>
        <v>780.07151987176883</v>
      </c>
      <c r="W17" s="3">
        <f t="shared" si="20"/>
        <v>746.89982475242778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0</v>
      </c>
      <c r="F18">
        <f>[3]Output!F18</f>
        <v>0</v>
      </c>
      <c r="G18">
        <f>[3]Output!G18</f>
        <v>16.439799824200001</v>
      </c>
      <c r="H18">
        <f>[3]Output!H18</f>
        <v>6.0043549680000083</v>
      </c>
      <c r="I18">
        <f>[3]Output!I18</f>
        <v>13.443483974399999</v>
      </c>
      <c r="J18">
        <f>[3]Output!J18</f>
        <v>13.640412223613341</v>
      </c>
      <c r="K18">
        <f>[3]Output!K18</f>
        <v>13.640412223613341</v>
      </c>
      <c r="L18">
        <f>[3]Output!L18</f>
        <v>27.38290753570169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</v>
      </c>
      <c r="R18" s="3">
        <f t="shared" si="21"/>
        <v>390.58186376999998</v>
      </c>
      <c r="S18" s="3">
        <f t="shared" si="21"/>
        <v>590.04526233866841</v>
      </c>
      <c r="T18" s="3">
        <f t="shared" si="21"/>
        <v>774.56442098654406</v>
      </c>
      <c r="U18" s="3">
        <f t="shared" si="21"/>
        <v>737.92183663617652</v>
      </c>
      <c r="V18" s="3">
        <f t="shared" si="21"/>
        <v>778.8940756369085</v>
      </c>
      <c r="W18" s="3">
        <f t="shared" si="21"/>
        <v>746.86066229642768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2509.1256320000011</v>
      </c>
      <c r="F19">
        <f>[3]Output!F19</f>
        <v>2101.599200000001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5.5916666666666677</v>
      </c>
      <c r="Q19" s="3">
        <f t="shared" si="22"/>
        <v>5.6833333333333336</v>
      </c>
      <c r="R19" s="3">
        <f t="shared" si="22"/>
        <v>4.8297589333333351</v>
      </c>
      <c r="S19" s="3">
        <f t="shared" si="22"/>
        <v>4.8297589333333351</v>
      </c>
      <c r="T19" s="3">
        <f t="shared" si="22"/>
        <v>4.0486738562472935</v>
      </c>
      <c r="U19" s="3">
        <f>SUMIF($B:$B,"*SOL_CSP*",J:J)/3.6</f>
        <v>2.0356807150935237</v>
      </c>
      <c r="V19" s="3">
        <f t="shared" si="22"/>
        <v>1.1774442348603342</v>
      </c>
      <c r="W19" s="3">
        <f t="shared" si="22"/>
        <v>3.9162456000000914E-2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561.98436799999934</v>
      </c>
      <c r="F20">
        <f>[3]Output!F20</f>
        <v>525.3907999999999</v>
      </c>
      <c r="G20">
        <f>[3]Output!G20</f>
        <v>691.74620711999967</v>
      </c>
      <c r="H20">
        <f>[3]Output!H20</f>
        <v>691.74620712000001</v>
      </c>
      <c r="I20">
        <f>[3]Output!I20</f>
        <v>691.74620711999978</v>
      </c>
      <c r="J20">
        <f>[3]Output!J20</f>
        <v>691.74620712000046</v>
      </c>
      <c r="K20">
        <f>[3]Output!K20</f>
        <v>691.74620712000001</v>
      </c>
      <c r="L20">
        <f>[3]Output!L20</f>
        <v>691.74620711999978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2.1651566400000002</v>
      </c>
      <c r="S20" s="3">
        <f t="shared" si="23"/>
        <v>0.21892992000000022</v>
      </c>
      <c r="T20" s="3">
        <f t="shared" si="23"/>
        <v>0.16784160000000017</v>
      </c>
      <c r="U20" s="3">
        <f t="shared" si="23"/>
        <v>0</v>
      </c>
      <c r="V20" s="3">
        <f t="shared" si="23"/>
        <v>0</v>
      </c>
      <c r="W20" s="3">
        <f t="shared" si="23"/>
        <v>0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ELC_CHP_BIO_EXS</v>
      </c>
      <c r="C21" s="2" t="str">
        <f>[3]Output!C21</f>
        <v>ELC_CEN</v>
      </c>
      <c r="D21">
        <f>[3]Output!D21</f>
        <v>53.306948335435223</v>
      </c>
      <c r="E21">
        <f>[3]Output!E21</f>
        <v>31.397926495999961</v>
      </c>
      <c r="F21">
        <f>[3]Output!F21</f>
        <v>41.653914829014987</v>
      </c>
      <c r="G21">
        <f>[3]Output!G21</f>
        <v>15.698963248</v>
      </c>
      <c r="H21">
        <f>[3]Output!H21</f>
        <v>7.8494816239999974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0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ELC_BIO_EXS</v>
      </c>
      <c r="C22" s="2" t="str">
        <f>[3]Output!C22</f>
        <v>ELC_CEN</v>
      </c>
      <c r="D22">
        <f>[3]Output!D22</f>
        <v>109.90295999999999</v>
      </c>
      <c r="E22">
        <f>[3]Output!E22</f>
        <v>87.92236800000002</v>
      </c>
      <c r="F22">
        <f>[3]Output!F22</f>
        <v>65.941776000000004</v>
      </c>
      <c r="G22">
        <f>[3]Output!G22</f>
        <v>43.961184000000003</v>
      </c>
      <c r="H22">
        <f>[3]Output!H22</f>
        <v>21.980592000000001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0</v>
      </c>
      <c r="T22" s="3">
        <f t="shared" si="25"/>
        <v>0</v>
      </c>
      <c r="U22" s="3">
        <f t="shared" si="25"/>
        <v>0</v>
      </c>
      <c r="V22" s="3">
        <f t="shared" si="25"/>
        <v>0</v>
      </c>
      <c r="W22" s="3">
        <f t="shared" si="25"/>
        <v>0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ELC_BIO_GSF_DEC_NEW</v>
      </c>
      <c r="C23" s="2" t="str">
        <f>[3]Output!C23</f>
        <v>ELC_DIS</v>
      </c>
      <c r="D23">
        <f>[3]Output!D23</f>
        <v>42.195091664564877</v>
      </c>
      <c r="E23">
        <f>[3]Output!E23</f>
        <v>16.201454010397189</v>
      </c>
      <c r="F23">
        <f>[3]Output!F23</f>
        <v>0</v>
      </c>
      <c r="G23">
        <f>[3]Output!G23</f>
        <v>12.77908490412536</v>
      </c>
      <c r="H23">
        <f>[3]Output!H23</f>
        <v>15.19023299924336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23.124999999999996</v>
      </c>
      <c r="R23" s="14">
        <f t="shared" si="26"/>
        <v>24.250597042060932</v>
      </c>
      <c r="S23" s="14">
        <f t="shared" si="26"/>
        <v>11.969179648389824</v>
      </c>
      <c r="T23" s="14">
        <f t="shared" si="26"/>
        <v>17.698129622336189</v>
      </c>
      <c r="U23" s="14">
        <f t="shared" si="26"/>
        <v>0.86160857142857106</v>
      </c>
      <c r="V23" s="14">
        <f t="shared" si="26"/>
        <v>0</v>
      </c>
      <c r="W23" s="14">
        <f t="shared" si="26"/>
        <v>3.1423484338974363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ELC_BIO_CRP_GSF_NEW</v>
      </c>
      <c r="C24" s="2" t="str">
        <f>[3]Output!C24</f>
        <v>ELC_CEN</v>
      </c>
      <c r="D24">
        <f>[3]Output!D24</f>
        <v>181.755</v>
      </c>
      <c r="E24">
        <f>[3]Output!E24</f>
        <v>435.86825149360249</v>
      </c>
      <c r="F24">
        <f>[3]Output!F24</f>
        <v>460.6700564933916</v>
      </c>
      <c r="G24">
        <f>[3]Output!G24</f>
        <v>383.73815705899528</v>
      </c>
      <c r="H24">
        <f>[3]Output!H24</f>
        <v>219.5191493865527</v>
      </c>
      <c r="I24">
        <f>[3]Output!I24</f>
        <v>140.134331297339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98.668055555555526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34.81961929663909</v>
      </c>
      <c r="S24" s="3">
        <f t="shared" si="27"/>
        <v>38.841866280000005</v>
      </c>
      <c r="T24" s="3">
        <f t="shared" si="27"/>
        <v>24.404128344</v>
      </c>
      <c r="U24" s="3">
        <f t="shared" si="27"/>
        <v>7.1619566504376522</v>
      </c>
      <c r="V24" s="3">
        <f t="shared" si="27"/>
        <v>3.4062945550846502</v>
      </c>
      <c r="W24" s="3">
        <f t="shared" si="27"/>
        <v>56.905569417124106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ELC_BIO_CRP_COM_NEW</v>
      </c>
      <c r="C25" s="2" t="str">
        <f>[3]Output!C25</f>
        <v>ELC_CEN</v>
      </c>
      <c r="D25">
        <f>[3]Output!D25</f>
        <v>0</v>
      </c>
      <c r="E25">
        <f>[3]Output!E25</f>
        <v>0</v>
      </c>
      <c r="F25">
        <f>[3]Output!F25</f>
        <v>82.444252677593752</v>
      </c>
      <c r="G25">
        <f>[3]Output!G25</f>
        <v>146.11321015200011</v>
      </c>
      <c r="H25">
        <f>[3]Output!H25</f>
        <v>55.252894595294151</v>
      </c>
      <c r="I25">
        <f>[3]Output!I25</f>
        <v>77.178646418823575</v>
      </c>
      <c r="J25">
        <f>[3]Output!J25</f>
        <v>68.327797373357583</v>
      </c>
      <c r="K25">
        <f>[3]Output!K25</f>
        <v>47.875354183706079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368.11944444444441</v>
      </c>
      <c r="P25" s="35">
        <f t="shared" si="28"/>
        <v>649.6055555555555</v>
      </c>
      <c r="Q25" s="35">
        <f t="shared" si="28"/>
        <v>943.84722222222229</v>
      </c>
      <c r="R25" s="35">
        <f t="shared" si="28"/>
        <v>1576.8018577466421</v>
      </c>
      <c r="S25" s="35">
        <f t="shared" si="28"/>
        <v>2144.084096275787</v>
      </c>
      <c r="T25" s="35">
        <f t="shared" si="28"/>
        <v>2379.8392279807508</v>
      </c>
      <c r="U25" s="35">
        <f t="shared" si="28"/>
        <v>2725.3144401502514</v>
      </c>
      <c r="V25" s="35">
        <f t="shared" si="28"/>
        <v>2979.6120049340025</v>
      </c>
      <c r="W25" s="35">
        <f t="shared" si="28"/>
        <v>3238.6639367168923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ELC_BIO_MUN_INC_NEW</v>
      </c>
      <c r="C26" s="2" t="str">
        <f>[3]Output!C26</f>
        <v>ELC_CEN</v>
      </c>
      <c r="D26">
        <f>[3]Output!D26</f>
        <v>137.54</v>
      </c>
      <c r="E26">
        <f>[3]Output!E26</f>
        <v>163.92</v>
      </c>
      <c r="F26">
        <f>[3]Output!F26</f>
        <v>186.24</v>
      </c>
      <c r="G26">
        <f>[3]Output!G26</f>
        <v>57.340728409629463</v>
      </c>
      <c r="H26">
        <f>[3]Output!H26</f>
        <v>63.050797436489191</v>
      </c>
      <c r="I26">
        <f>[3]Output!I26</f>
        <v>41.656346626154281</v>
      </c>
      <c r="J26">
        <f>[3]Output!J26</f>
        <v>0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ELC_CHP_BIO_NEW</v>
      </c>
      <c r="C27" s="2" t="str">
        <f>[3]Output!C27</f>
        <v>ELC_CEN</v>
      </c>
      <c r="D27">
        <f>[3]Output!D27</f>
        <v>0</v>
      </c>
      <c r="E27">
        <f>[3]Output!E27</f>
        <v>0</v>
      </c>
      <c r="F27">
        <f>[3]Output!F27</f>
        <v>0</v>
      </c>
      <c r="G27">
        <f>[3]Output!G27</f>
        <v>0</v>
      </c>
      <c r="H27">
        <f>[3]Output!H27</f>
        <v>0</v>
      </c>
      <c r="I27">
        <f>[3]Output!I27</f>
        <v>0</v>
      </c>
      <c r="J27">
        <f>[3]Output!J27</f>
        <v>7.9947910139088014</v>
      </c>
      <c r="K27">
        <f>[3]Output!K27</f>
        <v>60.912171056524869</v>
      </c>
      <c r="L27">
        <f>[3]Output!L27</f>
        <v>91.217748084667093</v>
      </c>
      <c r="N27" s="2" t="s">
        <v>54</v>
      </c>
      <c r="O27" s="6">
        <f t="shared" ref="O27:W27" si="31">SUM(O5,O6,O7,O10,O11,O12,O13,O14,O17,O20,O21,O24)</f>
        <v>3773.6847222222223</v>
      </c>
      <c r="P27" s="35">
        <f t="shared" si="31"/>
        <v>3706.6812500000001</v>
      </c>
      <c r="Q27" s="35">
        <f t="shared" si="31"/>
        <v>3644.244444444445</v>
      </c>
      <c r="R27" s="35">
        <f t="shared" si="31"/>
        <v>3426.1821220161505</v>
      </c>
      <c r="S27" s="35">
        <f t="shared" si="31"/>
        <v>3701.3035057615666</v>
      </c>
      <c r="T27" s="35">
        <f t="shared" si="31"/>
        <v>3581.3591206743176</v>
      </c>
      <c r="U27" s="35">
        <f t="shared" si="31"/>
        <v>3696.1308468089096</v>
      </c>
      <c r="V27" s="35">
        <f t="shared" si="31"/>
        <v>3760.4762932937451</v>
      </c>
      <c r="W27" s="35">
        <f t="shared" si="31"/>
        <v>3962.4977194916519</v>
      </c>
      <c r="X27" s="28"/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1.9186097999999989</v>
      </c>
      <c r="G28">
        <f>[3]Output!G28</f>
        <v>1.2790732</v>
      </c>
      <c r="H28">
        <f>[3]Output!H28</f>
        <v>0.63953659999999979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3675.0166666666669</v>
      </c>
      <c r="P28" s="35">
        <f t="shared" ref="P28:W28" si="33">P27-P24</f>
        <v>3597.9722222222222</v>
      </c>
      <c r="Q28" s="35">
        <f t="shared" si="33"/>
        <v>3525.494444444445</v>
      </c>
      <c r="R28" s="35">
        <f t="shared" si="33"/>
        <v>3391.3625027195112</v>
      </c>
      <c r="S28" s="35">
        <f t="shared" si="33"/>
        <v>3662.4616394815666</v>
      </c>
      <c r="T28" s="35">
        <f t="shared" si="33"/>
        <v>3556.9549923303175</v>
      </c>
      <c r="U28" s="35">
        <f t="shared" si="33"/>
        <v>3688.9688901584718</v>
      </c>
      <c r="V28" s="35">
        <f t="shared" si="33"/>
        <v>3757.0699987386606</v>
      </c>
      <c r="W28" s="35">
        <f t="shared" si="33"/>
        <v>3905.5921500745276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9.3053725714285722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3.1893348680629464E-3</v>
      </c>
      <c r="P29" s="13">
        <f t="shared" ref="P29:W29" si="35">SUMIF($C:$C,"*ELC_DIS*",E:E)/(SUMIF($C:$C,"*ELC*",E:E)-SUMIF($C:$C,"*IMP_ELC*",E:E))</f>
        <v>1.2508167417138653E-3</v>
      </c>
      <c r="Q29" s="13">
        <f t="shared" si="35"/>
        <v>0</v>
      </c>
      <c r="R29" s="13">
        <f t="shared" si="35"/>
        <v>1.0467019682664331E-3</v>
      </c>
      <c r="S29" s="13">
        <f t="shared" si="35"/>
        <v>1.1520964809487461E-3</v>
      </c>
      <c r="T29" s="13">
        <f t="shared" si="35"/>
        <v>0</v>
      </c>
      <c r="U29" s="13">
        <f t="shared" si="35"/>
        <v>0</v>
      </c>
      <c r="V29" s="13">
        <f t="shared" si="35"/>
        <v>0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32.981108457142852</v>
      </c>
      <c r="F30">
        <f>[3]Output!F30</f>
        <v>63.972435914285697</v>
      </c>
      <c r="G30">
        <f>[3]Output!G30</f>
        <v>65.821348818847923</v>
      </c>
      <c r="H30">
        <f>[3]Output!H30</f>
        <v>32.355989850774797</v>
      </c>
      <c r="I30">
        <f>[3]Output!I30</f>
        <v>56.905455166124568</v>
      </c>
      <c r="J30">
        <f>[3]Output!J30</f>
        <v>0</v>
      </c>
      <c r="K30">
        <f>[3]Output!K30</f>
        <v>0</v>
      </c>
      <c r="L30">
        <f>[3]Output!L30</f>
        <v>11.31245436203077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550.07999999999993</v>
      </c>
      <c r="E31">
        <f>[3]Output!E31</f>
        <v>983.02</v>
      </c>
      <c r="F31">
        <f>[3]Output!F31</f>
        <v>1530.69</v>
      </c>
      <c r="G31">
        <f>[3]Output!G31</f>
        <v>2446.8360393699709</v>
      </c>
      <c r="H31">
        <f>[3]Output!H31</f>
        <v>2865.7143289656169</v>
      </c>
      <c r="I31">
        <f>[3]Output!I31</f>
        <v>2771.751048144276</v>
      </c>
      <c r="J31">
        <f>[3]Output!J31</f>
        <v>2678.8853476865852</v>
      </c>
      <c r="K31">
        <f>[3]Output!K31</f>
        <v>2493.0534977496982</v>
      </c>
      <c r="L31">
        <f>[3]Output!L31</f>
        <v>3283.3389786444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0</v>
      </c>
      <c r="H32">
        <f>[3]Output!H32</f>
        <v>179.20998499727739</v>
      </c>
      <c r="I32">
        <f>[3]Output!I32</f>
        <v>345.15223877811422</v>
      </c>
      <c r="J32">
        <f>[3]Output!J32</f>
        <v>612.23599408864163</v>
      </c>
      <c r="K32">
        <f>[3]Output!K32</f>
        <v>713.53104030278189</v>
      </c>
      <c r="L32">
        <f>[3]Output!L32</f>
        <v>194.6680069446405</v>
      </c>
      <c r="N32" s="2" t="s">
        <v>34</v>
      </c>
      <c r="O32" s="13">
        <f t="shared" ref="O32:W32" si="40">O2/O$27</f>
        <v>0.23134992213990671</v>
      </c>
      <c r="P32" s="13">
        <f t="shared" si="40"/>
        <v>0.2323477069653315</v>
      </c>
      <c r="Q32" s="13">
        <f t="shared" si="40"/>
        <v>0.12928072272258839</v>
      </c>
      <c r="R32" s="13">
        <f t="shared" si="40"/>
        <v>5.7783936919682206E-2</v>
      </c>
      <c r="S32" s="13">
        <f t="shared" si="40"/>
        <v>2.512920392916073E-2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259.57</v>
      </c>
      <c r="G33">
        <f>[3]Output!G33</f>
        <v>971.93318031035233</v>
      </c>
      <c r="H33">
        <f>[3]Output!H33</f>
        <v>1910.981286434087</v>
      </c>
      <c r="I33">
        <f>[3]Output!I33</f>
        <v>1924.5368695576681</v>
      </c>
      <c r="J33">
        <f>[3]Output!J33</f>
        <v>3084.4422778526591</v>
      </c>
      <c r="K33">
        <f>[3]Output!K33</f>
        <v>3967.065582148221</v>
      </c>
      <c r="L33">
        <f>[3]Output!L33</f>
        <v>3454.9235134093228</v>
      </c>
      <c r="N33" s="2" t="s">
        <v>8</v>
      </c>
      <c r="O33" s="13">
        <f t="shared" ref="O33:W33" si="42">O3/O$27</f>
        <v>0.22700256491132115</v>
      </c>
      <c r="P33" s="13">
        <f t="shared" si="42"/>
        <v>0.15805168632242717</v>
      </c>
      <c r="Q33" s="13">
        <f t="shared" si="42"/>
        <v>0.19965806050332024</v>
      </c>
      <c r="R33" s="13">
        <f t="shared" si="42"/>
        <v>4.902652580941206E-2</v>
      </c>
      <c r="S33" s="13">
        <f t="shared" si="42"/>
        <v>2.1107923585583277E-2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0</v>
      </c>
      <c r="H34">
        <f>[3]Output!H34</f>
        <v>152.22582810666029</v>
      </c>
      <c r="I34">
        <f>[3]Output!I34</f>
        <v>336.57806519345837</v>
      </c>
      <c r="J34">
        <f>[3]Output!J34</f>
        <v>689.19513220111082</v>
      </c>
      <c r="K34">
        <f>[3]Output!K34</f>
        <v>635.90810013010719</v>
      </c>
      <c r="L34">
        <f>[3]Output!L34</f>
        <v>1923.5776469793509</v>
      </c>
      <c r="N34" s="2" t="s">
        <v>41</v>
      </c>
      <c r="O34" s="13">
        <f t="shared" ref="O34:W34" si="43">O4/O$27</f>
        <v>2.1437932936898916E-2</v>
      </c>
      <c r="P34" s="13">
        <f t="shared" si="43"/>
        <v>1.6699574585756466E-2</v>
      </c>
      <c r="Q34" s="13">
        <f t="shared" si="43"/>
        <v>1.2236952027855186E-2</v>
      </c>
      <c r="R34" s="13">
        <f t="shared" si="43"/>
        <v>9.082726974089057E-3</v>
      </c>
      <c r="S34" s="13">
        <f t="shared" si="43"/>
        <v>5.3455711908223747E-3</v>
      </c>
      <c r="T34" s="13">
        <f t="shared" si="43"/>
        <v>2.3600219121305533E-3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164.23</v>
      </c>
      <c r="E35">
        <f>[3]Output!E35</f>
        <v>361.68</v>
      </c>
      <c r="F35">
        <f>[3]Output!F35</f>
        <v>583.67999999999984</v>
      </c>
      <c r="G35">
        <f>[3]Output!G35</f>
        <v>1406.0947095720001</v>
      </c>
      <c r="H35">
        <f>[3]Output!H35</f>
        <v>2121.6343686022328</v>
      </c>
      <c r="I35">
        <f>[3]Output!I35</f>
        <v>2466.4820930678839</v>
      </c>
      <c r="J35">
        <f>[3]Output!J35</f>
        <v>2331.913512061592</v>
      </c>
      <c r="K35">
        <f>[3]Output!K35</f>
        <v>1847.2113672611711</v>
      </c>
      <c r="L35">
        <f>[3]Output!L35</f>
        <v>1534.2663692910021</v>
      </c>
      <c r="N35" s="2" t="s">
        <v>147</v>
      </c>
      <c r="O35" s="13">
        <f t="shared" ref="O35:W35" si="44">O5/O$27</f>
        <v>0.47979041998812677</v>
      </c>
      <c r="P35" s="13">
        <f t="shared" si="44"/>
        <v>0.40709896787351518</v>
      </c>
      <c r="Q35" s="13">
        <f t="shared" si="44"/>
        <v>0.34117573525376382</v>
      </c>
      <c r="R35" s="13">
        <f t="shared" si="44"/>
        <v>0.11589318970318332</v>
      </c>
      <c r="S35" s="13">
        <f t="shared" si="44"/>
        <v>5.1582698705566379E-2</v>
      </c>
      <c r="T35" s="13">
        <f t="shared" si="44"/>
        <v>2.3600219121305533E-3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0</v>
      </c>
      <c r="H36">
        <f>[3]Output!H36</f>
        <v>2.5285758169736181</v>
      </c>
      <c r="I36">
        <f>[3]Output!I36</f>
        <v>321.94982248367472</v>
      </c>
      <c r="J36">
        <f>[3]Output!J36</f>
        <v>324.6050998286438</v>
      </c>
      <c r="K36">
        <f>[3]Output!K36</f>
        <v>956.80730503169968</v>
      </c>
      <c r="L36">
        <f>[3]Output!L36</f>
        <v>1154.4320149761379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1.0538249764026679</v>
      </c>
      <c r="E37">
        <f>[3]Output!E37</f>
        <v>12.42806438973553</v>
      </c>
      <c r="F37">
        <f>[3]Output!F37</f>
        <v>12.44306259140809</v>
      </c>
      <c r="G37">
        <f>[3]Output!G37</f>
        <v>10.05868158566332</v>
      </c>
      <c r="H37">
        <f>[3]Output!H37</f>
        <v>10.05868158566332</v>
      </c>
      <c r="I37">
        <f>[3]Output!I37</f>
        <v>7.2467753081535724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0.15693326556382964</v>
      </c>
      <c r="P37" s="13">
        <f t="shared" si="46"/>
        <v>0.16236222092201752</v>
      </c>
      <c r="Q37" s="13">
        <f t="shared" si="46"/>
        <v>0.17334868986712693</v>
      </c>
      <c r="R37" s="13">
        <f t="shared" si="46"/>
        <v>0.19047998079168674</v>
      </c>
      <c r="S37" s="13">
        <f t="shared" si="46"/>
        <v>0.17555907229812021</v>
      </c>
      <c r="T37" s="13">
        <f t="shared" si="46"/>
        <v>0.16648165442648344</v>
      </c>
      <c r="U37" s="13">
        <f t="shared" si="46"/>
        <v>0.12820966973849901</v>
      </c>
      <c r="V37" s="13">
        <f t="shared" si="46"/>
        <v>0.10273074295409401</v>
      </c>
      <c r="W37" s="13">
        <f t="shared" si="46"/>
        <v>9.5501370931618798E-2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1.6861750235973321</v>
      </c>
      <c r="E38">
        <f>[3]Output!E38</f>
        <v>7.7019356102644716</v>
      </c>
      <c r="F38">
        <f>[3]Output!F38</f>
        <v>8.0169374085919092</v>
      </c>
      <c r="G38">
        <f>[3]Output!G38</f>
        <v>7.3284505743366859</v>
      </c>
      <c r="H38">
        <f>[3]Output!H38</f>
        <v>7.3271197551366862</v>
      </c>
      <c r="I38">
        <f>[3]Output!I38</f>
        <v>7.2953756175366857</v>
      </c>
      <c r="J38">
        <f>[3]Output!J38</f>
        <v>7.2940447983366852</v>
      </c>
      <c r="K38">
        <f>[3]Output!K38</f>
        <v>4.1233900998972004</v>
      </c>
      <c r="L38">
        <f>[3]Output!L38</f>
        <v>9.3939436800002191E-2</v>
      </c>
      <c r="N38" s="2" t="s">
        <v>53</v>
      </c>
      <c r="O38" s="13">
        <f t="shared" ref="O38:W38" si="47">O10/O$27</f>
        <v>0.24275418992562897</v>
      </c>
      <c r="P38" s="13">
        <f t="shared" si="47"/>
        <v>0.2301482252111943</v>
      </c>
      <c r="Q38" s="13">
        <f t="shared" si="47"/>
        <v>0.20023888506076556</v>
      </c>
      <c r="R38" s="13">
        <f t="shared" si="47"/>
        <v>0.23032078695677702</v>
      </c>
      <c r="S38" s="13">
        <f t="shared" si="47"/>
        <v>0.18631978935524723</v>
      </c>
      <c r="T38" s="13">
        <f t="shared" si="47"/>
        <v>0.16477856494758711</v>
      </c>
      <c r="U38" s="13">
        <f t="shared" si="47"/>
        <v>0.13274322899677532</v>
      </c>
      <c r="V38" s="13">
        <f t="shared" si="47"/>
        <v>0.10401381097146563</v>
      </c>
      <c r="W38" s="13">
        <f t="shared" si="47"/>
        <v>7.3601707284788542E-2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1.3308192000000311E-3</v>
      </c>
      <c r="I39">
        <f>[3]Output!I39</f>
        <v>3.307495680000077E-2</v>
      </c>
      <c r="J39">
        <f>[3]Output!J39</f>
        <v>3.4405776000000797E-2</v>
      </c>
      <c r="K39">
        <f>[3]Output!K39</f>
        <v>0.1154091456000027</v>
      </c>
      <c r="L39">
        <f>[3]Output!L39</f>
        <v>4.7045404800001092E-2</v>
      </c>
      <c r="N39" s="2" t="s">
        <v>43</v>
      </c>
      <c r="O39" s="13">
        <f t="shared" ref="O39:W39" si="48">O11/O$27</f>
        <v>3.8622728375191796E-2</v>
      </c>
      <c r="P39" s="13">
        <f t="shared" si="48"/>
        <v>5.5103949868302714E-2</v>
      </c>
      <c r="Q39" s="13">
        <f t="shared" si="48"/>
        <v>6.379542169997135E-2</v>
      </c>
      <c r="R39" s="13">
        <f t="shared" si="48"/>
        <v>5.347962188113238E-2</v>
      </c>
      <c r="S39" s="13">
        <f t="shared" si="48"/>
        <v>2.8731855881285663E-2</v>
      </c>
      <c r="T39" s="13">
        <f t="shared" si="48"/>
        <v>2.0086207778815788E-2</v>
      </c>
      <c r="U39" s="13">
        <f t="shared" si="48"/>
        <v>5.7359222049096908E-3</v>
      </c>
      <c r="V39" s="13">
        <f t="shared" si="48"/>
        <v>8.0358855246783385E-3</v>
      </c>
      <c r="W39" s="13">
        <f t="shared" si="48"/>
        <v>6.3945180920135921E-3</v>
      </c>
    </row>
    <row r="40" spans="1:52">
      <c r="A40" s="2">
        <f>[3]Output!A40</f>
        <v>38</v>
      </c>
      <c r="B40" s="2" t="str">
        <f>[3]Output!B40</f>
        <v>ELC_MAR_TDL_NEW</v>
      </c>
      <c r="C40" s="2" t="str">
        <f>[3]Output!C40</f>
        <v>ELC_CEN</v>
      </c>
      <c r="D40">
        <f>[3]Output!D40</f>
        <v>1.72</v>
      </c>
      <c r="E40">
        <f>[3]Output!E40</f>
        <v>1.76</v>
      </c>
      <c r="F40">
        <f>[3]Output!F40</f>
        <v>1.85</v>
      </c>
      <c r="G40">
        <f>[3]Output!G40</f>
        <v>7.7945639040000012</v>
      </c>
      <c r="H40">
        <f>[3]Output!H40</f>
        <v>0.78814771200000078</v>
      </c>
      <c r="I40">
        <f>[3]Output!I40</f>
        <v>0.60422976000000062</v>
      </c>
      <c r="J40">
        <f>[3]Output!J40</f>
        <v>0</v>
      </c>
      <c r="K40">
        <f>[3]Output!K40</f>
        <v>0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0</v>
      </c>
      <c r="T40" s="13">
        <f t="shared" si="49"/>
        <v>0</v>
      </c>
      <c r="U40" s="13">
        <f t="shared" si="49"/>
        <v>1.0956185736060841E-11</v>
      </c>
      <c r="V40" s="13">
        <f t="shared" si="49"/>
        <v>4.8235962935922714E-11</v>
      </c>
      <c r="W40" s="13">
        <f t="shared" si="49"/>
        <v>2.0023113456920905E-11</v>
      </c>
    </row>
    <row r="41" spans="1:52">
      <c r="A41" s="2">
        <f>[3]Output!A41</f>
        <v>39</v>
      </c>
      <c r="B41" s="2" t="str">
        <f>[3]Output!B41</f>
        <v>ELC_BIO_CRP_GSF_CCS_NEW</v>
      </c>
      <c r="C41" s="2" t="str">
        <f>[3]Output!C41</f>
        <v>ELC_CEN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0</v>
      </c>
      <c r="H41">
        <f>[3]Output!H41</f>
        <v>0</v>
      </c>
      <c r="I41">
        <f>[3]Output!I41</f>
        <v>0</v>
      </c>
      <c r="J41">
        <f>[3]Output!J41</f>
        <v>0</v>
      </c>
      <c r="K41">
        <f>[3]Output!K41</f>
        <v>1.398457640469259E-7</v>
      </c>
      <c r="L41">
        <f>[3]Output!L41</f>
        <v>1.398457632915136E-7</v>
      </c>
      <c r="N41" s="2" t="s">
        <v>45</v>
      </c>
      <c r="O41" s="13">
        <f t="shared" ref="O41:W41" si="50">O13/O$27</f>
        <v>2.8449941903967279E-3</v>
      </c>
      <c r="P41" s="13">
        <f t="shared" si="50"/>
        <v>4.057987631568445E-3</v>
      </c>
      <c r="Q41" s="13">
        <f t="shared" si="50"/>
        <v>6.204608789506739E-3</v>
      </c>
      <c r="R41" s="13">
        <f t="shared" si="50"/>
        <v>6.4460789343751138E-3</v>
      </c>
      <c r="S41" s="13">
        <f t="shared" si="50"/>
        <v>3.1746247531711492E-3</v>
      </c>
      <c r="T41" s="13">
        <f t="shared" si="50"/>
        <v>4.8948701963838501E-3</v>
      </c>
      <c r="U41" s="13">
        <f t="shared" si="50"/>
        <v>2.3311094956837071E-4</v>
      </c>
      <c r="V41" s="13">
        <f t="shared" si="50"/>
        <v>0</v>
      </c>
      <c r="W41" s="13">
        <f t="shared" si="50"/>
        <v>7.9302214319017141E-4</v>
      </c>
    </row>
    <row r="42" spans="1:52">
      <c r="A42" s="2">
        <f>[3]Output!A42</f>
        <v>40</v>
      </c>
      <c r="B42" s="2" t="str">
        <f>[3]Output!B42</f>
        <v>ELC_BIO_CRP_COM_CCS_NEW</v>
      </c>
      <c r="C42" s="2" t="str">
        <f>[3]Output!C42</f>
        <v>ELC_CEN</v>
      </c>
      <c r="D42">
        <f>[3]Output!D42</f>
        <v>0</v>
      </c>
      <c r="E42">
        <f>[3]Output!E42</f>
        <v>0</v>
      </c>
      <c r="F42">
        <f>[3]Output!F42</f>
        <v>0</v>
      </c>
      <c r="G42">
        <f>[3]Output!G42</f>
        <v>0</v>
      </c>
      <c r="H42">
        <f>[3]Output!H42</f>
        <v>0</v>
      </c>
      <c r="I42">
        <f>[3]Output!I42</f>
        <v>0</v>
      </c>
      <c r="J42">
        <f>[3]Output!J42</f>
        <v>1.4578378582472011E-7</v>
      </c>
      <c r="K42">
        <f>[3]Output!K42</f>
        <v>5.1315893833011334E-7</v>
      </c>
      <c r="L42">
        <f>[3]Output!L42</f>
        <v>1.4578378578510451E-7</v>
      </c>
      <c r="N42" s="2" t="s">
        <v>47</v>
      </c>
      <c r="O42" s="13">
        <f t="shared" ref="O42:W42" si="51">O14/O$27</f>
        <v>4.0490928958691635E-2</v>
      </c>
      <c r="P42" s="13">
        <f t="shared" si="51"/>
        <v>8.315614765454496E-2</v>
      </c>
      <c r="Q42" s="13">
        <f t="shared" si="51"/>
        <v>0.13646023257373877</v>
      </c>
      <c r="R42" s="13">
        <f t="shared" si="51"/>
        <v>0.27717677658624795</v>
      </c>
      <c r="S42" s="13">
        <f t="shared" si="51"/>
        <v>0.38335829380050107</v>
      </c>
      <c r="T42" s="13">
        <f t="shared" si="51"/>
        <v>0.41713045247011898</v>
      </c>
      <c r="U42" s="13">
        <f t="shared" si="51"/>
        <v>0.53094250933065623</v>
      </c>
      <c r="V42" s="13">
        <f t="shared" si="51"/>
        <v>0.5768741932340683</v>
      </c>
      <c r="W42" s="13">
        <f t="shared" si="51"/>
        <v>0.62085616846136316</v>
      </c>
    </row>
    <row r="43" spans="1:52">
      <c r="A43" s="2">
        <f>[3]Output!A43</f>
        <v>41</v>
      </c>
      <c r="B43" s="2" t="str">
        <f>[3]Output!B43</f>
        <v>IMP_ELC_AFR</v>
      </c>
      <c r="C43" s="2" t="str">
        <f>[3]Output!C43</f>
        <v>IMP_ELC</v>
      </c>
      <c r="D43">
        <f>[3]Output!D43</f>
        <v>25.08</v>
      </c>
      <c r="E43">
        <f>[3]Output!E43</f>
        <v>27.17</v>
      </c>
      <c r="F43">
        <f>[3]Output!F43</f>
        <v>29.260000000000009</v>
      </c>
      <c r="G43">
        <f>[3]Output!G43</f>
        <v>14.201764560000001</v>
      </c>
      <c r="H43">
        <f>[3]Output!H43</f>
        <v>24.427312560000001</v>
      </c>
      <c r="I43">
        <f>[3]Output!I43</f>
        <v>16.947730224000001</v>
      </c>
      <c r="J43">
        <f>[3]Output!J43</f>
        <v>7.8571944000000009</v>
      </c>
      <c r="K43">
        <f>[3]Output!K43</f>
        <v>12.262660398304741</v>
      </c>
      <c r="L43">
        <f>[3]Output!L43</f>
        <v>54.365209991999997</v>
      </c>
      <c r="N43" s="2" t="s">
        <v>93</v>
      </c>
      <c r="O43" s="13">
        <f t="shared" ref="O43:W43" si="52">O15/O$27</f>
        <v>4.0490928958691635E-2</v>
      </c>
      <c r="P43" s="13">
        <f t="shared" si="52"/>
        <v>7.3667276114208924E-2</v>
      </c>
      <c r="Q43" s="13">
        <f t="shared" si="52"/>
        <v>0.11667484800995175</v>
      </c>
      <c r="R43" s="13">
        <f t="shared" si="52"/>
        <v>0.19837727633778302</v>
      </c>
      <c r="S43" s="13">
        <f t="shared" si="52"/>
        <v>0.2285174150451372</v>
      </c>
      <c r="T43" s="13">
        <f t="shared" si="52"/>
        <v>0.2417536023102129</v>
      </c>
      <c r="U43" s="13">
        <f t="shared" si="52"/>
        <v>0.24733982929869069</v>
      </c>
      <c r="V43" s="13">
        <f t="shared" si="52"/>
        <v>0.23686306142263525</v>
      </c>
      <c r="W43" s="13">
        <f t="shared" si="52"/>
        <v>0.24381415963980763</v>
      </c>
    </row>
    <row r="44" spans="1:52">
      <c r="A44" s="2">
        <f>[3]Output!A44</f>
        <v>42</v>
      </c>
      <c r="B44" s="2" t="str">
        <f>[3]Output!B44</f>
        <v>IMP_ELC_OEE</v>
      </c>
      <c r="C44" s="2" t="str">
        <f>[3]Output!C44</f>
        <v>IMP_ELC</v>
      </c>
      <c r="D44">
        <f>[3]Output!D44</f>
        <v>175.75</v>
      </c>
      <c r="E44">
        <f>[3]Output!E44</f>
        <v>190.47499999999999</v>
      </c>
      <c r="F44">
        <f>[3]Output!F44</f>
        <v>205.2</v>
      </c>
      <c r="G44">
        <f>[3]Output!G44</f>
        <v>53.561089296000013</v>
      </c>
      <c r="H44">
        <f>[3]Output!H44</f>
        <v>69.856749648000005</v>
      </c>
      <c r="I44">
        <f>[3]Output!I44</f>
        <v>48.121268054399998</v>
      </c>
      <c r="J44">
        <f>[3]Output!J44</f>
        <v>14.6343817152</v>
      </c>
      <c r="K44">
        <f>[3]Output!K44</f>
        <v>0</v>
      </c>
      <c r="L44">
        <f>[3]Output!L44</f>
        <v>100.54993642964681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1.9785384563787034E-2</v>
      </c>
      <c r="R44" s="13">
        <f t="shared" si="53"/>
        <v>7.8799500248464965E-2</v>
      </c>
      <c r="S44" s="13">
        <f t="shared" si="53"/>
        <v>0.15484087875536381</v>
      </c>
      <c r="T44" s="13">
        <f t="shared" si="53"/>
        <v>0.17537685015990609</v>
      </c>
      <c r="U44" s="13">
        <f t="shared" si="53"/>
        <v>0.28360268003196554</v>
      </c>
      <c r="V44" s="13">
        <f t="shared" si="53"/>
        <v>0.34001113181143305</v>
      </c>
      <c r="W44" s="13">
        <f t="shared" si="53"/>
        <v>0.37704200882155553</v>
      </c>
    </row>
    <row r="45" spans="1:52">
      <c r="A45" s="2">
        <f>[3]Output!A45</f>
        <v>43</v>
      </c>
      <c r="B45" s="2" t="str">
        <f>[3]Output!B45</f>
        <v>IMP_ELC_RUS</v>
      </c>
      <c r="C45" s="2" t="str">
        <f>[3]Output!C45</f>
        <v>IMP_ELC</v>
      </c>
      <c r="D45">
        <f>[3]Output!D45</f>
        <v>116.85</v>
      </c>
      <c r="E45">
        <f>[3]Output!E45</f>
        <v>126.825</v>
      </c>
      <c r="F45">
        <f>[3]Output!F45</f>
        <v>136.80000000000001</v>
      </c>
      <c r="G45">
        <f>[3]Output!G45</f>
        <v>0</v>
      </c>
      <c r="H45">
        <f>[3]Output!H45</f>
        <v>0</v>
      </c>
      <c r="I45">
        <f>[3]Output!I45</f>
        <v>0</v>
      </c>
      <c r="J45">
        <f>[3]Output!J45</f>
        <v>0</v>
      </c>
      <c r="K45">
        <f>[3]Output!K45</f>
        <v>0</v>
      </c>
      <c r="L45">
        <f>[3]Output!L45</f>
        <v>0</v>
      </c>
      <c r="N45" s="2" t="s">
        <v>46</v>
      </c>
      <c r="O45" s="13">
        <f t="shared" ref="O45:W45" si="54">O17/O$27</f>
        <v>1.2290522120841956E-2</v>
      </c>
      <c r="P45" s="13">
        <f t="shared" si="54"/>
        <v>2.861274713959646E-2</v>
      </c>
      <c r="Q45" s="13">
        <f t="shared" si="54"/>
        <v>4.6049783219810826E-2</v>
      </c>
      <c r="R45" s="13">
        <f t="shared" si="54"/>
        <v>0.11540881617543781</v>
      </c>
      <c r="S45" s="13">
        <f t="shared" si="54"/>
        <v>0.16072041115947405</v>
      </c>
      <c r="T45" s="13">
        <f t="shared" si="54"/>
        <v>0.21740715426946347</v>
      </c>
      <c r="U45" s="13">
        <f t="shared" si="54"/>
        <v>0.20019786853328514</v>
      </c>
      <c r="V45" s="13">
        <f t="shared" si="54"/>
        <v>0.20743955260744798</v>
      </c>
      <c r="W45" s="13">
        <f t="shared" si="54"/>
        <v>0.18849217781966254</v>
      </c>
    </row>
    <row r="46" spans="1:52">
      <c r="A46" s="2">
        <f>[3]Output!A46</f>
        <v>44</v>
      </c>
      <c r="B46" s="2" t="str">
        <f>[3]Output!B46</f>
        <v>IMP_ELC_MEA</v>
      </c>
      <c r="C46" s="2" t="str">
        <f>[3]Output!C46</f>
        <v>IMP_ELC</v>
      </c>
      <c r="D46">
        <f>[3]Output!D46</f>
        <v>37.524999999999999</v>
      </c>
      <c r="E46">
        <f>[3]Output!E46</f>
        <v>46.8825</v>
      </c>
      <c r="F46">
        <f>[3]Output!F46</f>
        <v>56.239999999999988</v>
      </c>
      <c r="G46">
        <f>[3]Output!G46</f>
        <v>57.587775611900703</v>
      </c>
      <c r="H46">
        <f>[3]Output!H46</f>
        <v>45.546656400000003</v>
      </c>
      <c r="I46">
        <f>[3]Output!I46</f>
        <v>22.785863760000002</v>
      </c>
      <c r="J46">
        <f>[3]Output!J46</f>
        <v>3.2914678263755479</v>
      </c>
      <c r="K46">
        <f>[3]Output!K46</f>
        <v>0</v>
      </c>
      <c r="L46">
        <f>[3]Output!L46</f>
        <v>45.182967480000002</v>
      </c>
      <c r="N46" s="2" t="s">
        <v>95</v>
      </c>
      <c r="O46" s="13">
        <f t="shared" ref="O46:W46" si="55">O18/O$27</f>
        <v>1.2088833011354581E-2</v>
      </c>
      <c r="P46" s="13">
        <f t="shared" si="55"/>
        <v>2.7104209909246085E-2</v>
      </c>
      <c r="Q46" s="13">
        <f t="shared" si="55"/>
        <v>4.4490246415961839E-2</v>
      </c>
      <c r="R46" s="13">
        <f t="shared" si="55"/>
        <v>0.11399915411973503</v>
      </c>
      <c r="S46" s="13">
        <f t="shared" si="55"/>
        <v>0.1594155306151428</v>
      </c>
      <c r="T46" s="13">
        <f t="shared" si="55"/>
        <v>0.21627666896491099</v>
      </c>
      <c r="U46" s="13">
        <f t="shared" si="55"/>
        <v>0.19964710861718235</v>
      </c>
      <c r="V46" s="13">
        <f t="shared" si="55"/>
        <v>0.20712644220785309</v>
      </c>
      <c r="W46" s="13">
        <f t="shared" si="55"/>
        <v>0.18848229454432147</v>
      </c>
    </row>
    <row r="47" spans="1:52">
      <c r="A47" s="2">
        <f>[3]Output!A47</f>
        <v>45</v>
      </c>
      <c r="B47" s="2" t="str">
        <f>[3]Output!B47</f>
        <v>IMP_ELC_CAC</v>
      </c>
      <c r="C47" s="2" t="str">
        <f>[3]Output!C47</f>
        <v>IMP_ELC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0</v>
      </c>
      <c r="K47">
        <f>[3]Output!K47</f>
        <v>0</v>
      </c>
      <c r="L47">
        <f>[3]Output!L47</f>
        <v>4.7619360000000004</v>
      </c>
      <c r="N47" s="2" t="s">
        <v>96</v>
      </c>
      <c r="O47" s="13">
        <f t="shared" ref="O47:W47" si="56">O19/O$27</f>
        <v>2.0168910948737475E-4</v>
      </c>
      <c r="P47" s="13">
        <f t="shared" si="56"/>
        <v>1.5085372303503754E-3</v>
      </c>
      <c r="Q47" s="13">
        <f t="shared" si="56"/>
        <v>1.5595368038489915E-3</v>
      </c>
      <c r="R47" s="13">
        <f t="shared" si="56"/>
        <v>1.4096620557027611E-3</v>
      </c>
      <c r="S47" s="13">
        <f t="shared" si="56"/>
        <v>1.3048805443312548E-3</v>
      </c>
      <c r="T47" s="13">
        <f t="shared" si="56"/>
        <v>1.130485304552476E-3</v>
      </c>
      <c r="U47" s="13">
        <f t="shared" si="56"/>
        <v>5.5075991610282094E-4</v>
      </c>
      <c r="V47" s="13">
        <f t="shared" si="56"/>
        <v>3.1311039959489506E-4</v>
      </c>
      <c r="W47" s="13">
        <f t="shared" si="56"/>
        <v>9.8832753410455112E-6</v>
      </c>
    </row>
    <row r="48" spans="1:52">
      <c r="A48" s="2">
        <f>[3]Output!A48</f>
        <v>0</v>
      </c>
      <c r="B48" s="2">
        <f>[3]Output!B48</f>
        <v>0</v>
      </c>
      <c r="C48" s="2">
        <f>[3]Output!C48</f>
        <v>0</v>
      </c>
      <c r="D48">
        <f>[3]Output!D48</f>
        <v>0</v>
      </c>
      <c r="E48">
        <f>[3]Output!E48</f>
        <v>0</v>
      </c>
      <c r="F48">
        <f>[3]Output!F48</f>
        <v>0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1.2660776215995786E-4</v>
      </c>
      <c r="P48" s="13">
        <f t="shared" si="57"/>
        <v>1.3189396549511477E-4</v>
      </c>
      <c r="Q48" s="13">
        <f t="shared" si="57"/>
        <v>1.4101383612515322E-4</v>
      </c>
      <c r="R48" s="13">
        <f t="shared" si="57"/>
        <v>6.3194441010214165E-4</v>
      </c>
      <c r="S48" s="13">
        <f t="shared" si="57"/>
        <v>5.9149410379129122E-5</v>
      </c>
      <c r="T48" s="13">
        <f t="shared" si="57"/>
        <v>4.6865336411277862E-5</v>
      </c>
      <c r="U48" s="13">
        <f t="shared" si="57"/>
        <v>0</v>
      </c>
      <c r="V48" s="13">
        <f t="shared" si="57"/>
        <v>0</v>
      </c>
      <c r="W48" s="13">
        <f t="shared" si="57"/>
        <v>0</v>
      </c>
    </row>
    <row r="49" spans="1:23">
      <c r="A49" s="2">
        <f>[3]Output!A49</f>
        <v>0</v>
      </c>
      <c r="B49" s="2">
        <f>[3]Output!B49</f>
        <v>0</v>
      </c>
      <c r="C49" s="2">
        <f>[3]Output!C49</f>
        <v>0</v>
      </c>
      <c r="D49">
        <f>[3]Output!D49</f>
        <v>0</v>
      </c>
      <c r="E49">
        <f>[3]Output!E49</f>
        <v>0</v>
      </c>
      <c r="F49">
        <f>[3]Output!F49</f>
        <v>0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0</v>
      </c>
      <c r="B50" s="2">
        <f>[3]Output!B50</f>
        <v>0</v>
      </c>
      <c r="C50" s="2">
        <f>[3]Output!C50</f>
        <v>0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3.1732910620440604E-3</v>
      </c>
      <c r="P50" s="13">
        <f t="shared" si="59"/>
        <v>4.1898815970635604E-3</v>
      </c>
      <c r="Q50" s="13">
        <f t="shared" si="59"/>
        <v>6.3456226256318922E-3</v>
      </c>
      <c r="R50" s="13">
        <f t="shared" si="59"/>
        <v>7.078023344477255E-3</v>
      </c>
      <c r="S50" s="13">
        <f t="shared" si="59"/>
        <v>3.2337741635502788E-3</v>
      </c>
      <c r="T50" s="13">
        <f t="shared" si="59"/>
        <v>4.9417355327951275E-3</v>
      </c>
      <c r="U50" s="13">
        <f t="shared" si="59"/>
        <v>2.3311094956837071E-4</v>
      </c>
      <c r="V50" s="13">
        <f t="shared" si="59"/>
        <v>0</v>
      </c>
      <c r="W50" s="13">
        <f t="shared" si="59"/>
        <v>7.9302214319017141E-4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2.6146343115132455E-2</v>
      </c>
      <c r="P51" s="13">
        <f t="shared" si="60"/>
        <v>2.9327859733765282E-2</v>
      </c>
      <c r="Q51" s="13">
        <f t="shared" si="60"/>
        <v>3.2585629699190807E-2</v>
      </c>
      <c r="R51" s="13">
        <f t="shared" si="60"/>
        <v>1.016280456105741E-2</v>
      </c>
      <c r="S51" s="13">
        <f t="shared" si="60"/>
        <v>1.0494104636255179E-2</v>
      </c>
      <c r="T51" s="13">
        <f t="shared" si="60"/>
        <v>6.8142086626054579E-3</v>
      </c>
      <c r="U51" s="13">
        <f t="shared" si="60"/>
        <v>1.9376902353500274E-3</v>
      </c>
      <c r="V51" s="13">
        <f t="shared" si="60"/>
        <v>9.0581466000976365E-4</v>
      </c>
      <c r="W51" s="13">
        <f t="shared" si="60"/>
        <v>1.4361035247340032E-2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2"/>
  <sheetViews>
    <sheetView topLeftCell="Y1" zoomScale="70" zoomScaleNormal="70" workbookViewId="0">
      <selection activeCell="AW100" sqref="Z100:AW103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2.5354079999999999</v>
      </c>
      <c r="AY1" s="3">
        <f t="shared" si="0"/>
        <v>2.2054880000000003</v>
      </c>
      <c r="AZ1" s="3">
        <f t="shared" si="0"/>
        <v>1.923837</v>
      </c>
      <c r="BA1" s="3">
        <f t="shared" si="0"/>
        <v>1.6825719999999997</v>
      </c>
      <c r="BB1" s="35">
        <f>AV1/AV4</f>
        <v>0.51046839723167159</v>
      </c>
      <c r="BC1" s="35">
        <f>BA1/BA4</f>
        <v>0.39339772261546518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29.259999999999991</v>
      </c>
      <c r="F2" s="11">
        <f>[2]Activity_IMP!F2</f>
        <v>18.385834895999999</v>
      </c>
      <c r="G2" s="11">
        <f>[2]Activity_IMP!G2</f>
        <v>24.427312560000001</v>
      </c>
      <c r="H2" s="11">
        <f>[2]Activity_IMP!H2</f>
        <v>16.947730224000001</v>
      </c>
      <c r="I2" s="11">
        <f>[2]Activity_IMP!I2</f>
        <v>1.13734768016832</v>
      </c>
      <c r="J2" s="11">
        <f>[2]Activity_IMP!J2</f>
        <v>0</v>
      </c>
      <c r="K2" s="11">
        <f>[2]Activity_IMP!K2</f>
        <v>43.014220992000013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8.1277777777777747</v>
      </c>
      <c r="R2" s="3">
        <f t="shared" si="1"/>
        <v>5.1071763600000004</v>
      </c>
      <c r="S2" s="3">
        <f t="shared" si="1"/>
        <v>6.7853646000000003</v>
      </c>
      <c r="T2" s="3">
        <f t="shared" si="1"/>
        <v>4.7077028400000005</v>
      </c>
      <c r="U2" s="3">
        <f t="shared" si="1"/>
        <v>0.31592991115786667</v>
      </c>
      <c r="V2" s="3">
        <f t="shared" si="1"/>
        <v>0</v>
      </c>
      <c r="W2" s="3">
        <f t="shared" si="1"/>
        <v>11.948394720000003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2.5944532680000001</v>
      </c>
      <c r="AX2" s="3">
        <f t="shared" si="2"/>
        <v>2.343637220362083</v>
      </c>
      <c r="AY2" s="3">
        <f t="shared" si="2"/>
        <v>2.5944532680000001</v>
      </c>
      <c r="AZ2" s="3">
        <f t="shared" si="2"/>
        <v>2.5944532680000001</v>
      </c>
      <c r="BA2" s="3">
        <f t="shared" si="2"/>
        <v>2.5944532680000001</v>
      </c>
      <c r="BB2" s="35">
        <f>AV2/AV4</f>
        <v>0.55072305311436953</v>
      </c>
      <c r="BC2" s="35">
        <f>BA2/BA4</f>
        <v>0.60660227738453476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44.480877165473842</v>
      </c>
      <c r="G3" s="11">
        <f>[2]Activity_IMP!G3</f>
        <v>69.856749648000005</v>
      </c>
      <c r="H3" s="11">
        <f>[2]Activity_IMP!H3</f>
        <v>48.121268054399998</v>
      </c>
      <c r="I3" s="11">
        <f>[2]Activity_IMP!I3</f>
        <v>14.6343817152</v>
      </c>
      <c r="J3" s="11">
        <f>[2]Activity_IMP!J3</f>
        <v>0</v>
      </c>
      <c r="K3" s="11">
        <f>[2]Activity_IMP!K3</f>
        <v>79.47497864108017</v>
      </c>
      <c r="M3" s="2" t="s">
        <v>57</v>
      </c>
      <c r="N3" s="2" t="s">
        <v>58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12.355799212631624</v>
      </c>
      <c r="S3" s="3">
        <f t="shared" si="3"/>
        <v>19.404652680000002</v>
      </c>
      <c r="T3" s="3">
        <f t="shared" si="3"/>
        <v>13.367018904</v>
      </c>
      <c r="U3" s="3">
        <f t="shared" si="3"/>
        <v>4.0651060319999992</v>
      </c>
      <c r="V3" s="3">
        <f t="shared" si="3"/>
        <v>0</v>
      </c>
      <c r="W3" s="3">
        <f t="shared" si="3"/>
        <v>22.076382955855603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-0.225604632</v>
      </c>
      <c r="AX3" s="3">
        <f t="shared" si="4"/>
        <v>-0.1495938651294933</v>
      </c>
      <c r="AY3" s="3">
        <f t="shared" si="4"/>
        <v>-0.1081022195</v>
      </c>
      <c r="AZ3" s="3">
        <f t="shared" si="4"/>
        <v>-5.2948025877551035E-2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5.2920496360000007</v>
      </c>
      <c r="AX4" s="3">
        <f t="shared" si="6"/>
        <v>4.7294513552325892</v>
      </c>
      <c r="AY4" s="3">
        <f t="shared" si="6"/>
        <v>4.6918390485000003</v>
      </c>
      <c r="AZ4" s="3">
        <f t="shared" si="6"/>
        <v>4.4653422421224489</v>
      </c>
      <c r="BA4" s="3">
        <f t="shared" si="6"/>
        <v>4.277025268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59.32441944</v>
      </c>
      <c r="G5" s="11">
        <f>[2]Activity_IMP!G5</f>
        <v>45.546656400000003</v>
      </c>
      <c r="H5" s="11">
        <f>[2]Activity_IMP!H5</f>
        <v>22.785863760000002</v>
      </c>
      <c r="I5" s="11">
        <f>[2]Activity_IMP!I5</f>
        <v>0.95238720000000077</v>
      </c>
      <c r="J5" s="11">
        <f>[2]Activity_IMP!J5</f>
        <v>0</v>
      </c>
      <c r="K5" s="11">
        <f>[2]Activity_IMP!K5</f>
        <v>34.963332479999998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16.479005399999998</v>
      </c>
      <c r="S5" s="3">
        <f t="shared" si="7"/>
        <v>12.651849000000002</v>
      </c>
      <c r="T5" s="3">
        <f t="shared" si="7"/>
        <v>6.3294066000000004</v>
      </c>
      <c r="U5" s="3">
        <f t="shared" si="7"/>
        <v>0.26455200000000018</v>
      </c>
      <c r="V5" s="3">
        <f t="shared" si="7"/>
        <v>0</v>
      </c>
      <c r="W5" s="3">
        <f t="shared" si="7"/>
        <v>9.7120367999999981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6.5395989999999982</v>
      </c>
      <c r="AW5" s="3">
        <f t="shared" si="8"/>
        <v>5.5586589999999987</v>
      </c>
      <c r="AX5" s="3">
        <f t="shared" si="8"/>
        <v>4.7248599999999987</v>
      </c>
      <c r="AY5" s="3">
        <f t="shared" si="8"/>
        <v>4.0161310000000006</v>
      </c>
      <c r="AZ5" s="3">
        <f t="shared" si="8"/>
        <v>3.4137120000000003</v>
      </c>
      <c r="BA5" s="3">
        <f t="shared" si="8"/>
        <v>2.4509509999999999</v>
      </c>
      <c r="BB5" s="35">
        <f>AV5/AV9</f>
        <v>0.94432421555271584</v>
      </c>
      <c r="BC5" s="35">
        <f>BA5/BA9</f>
        <v>0.26081080291854253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4.7619360000000004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1.3227600000000002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16.289066599999991</v>
      </c>
      <c r="AU6" s="3">
        <f t="shared" si="10"/>
        <v>15.17327140000001</v>
      </c>
      <c r="AV6" s="3">
        <f t="shared" si="10"/>
        <v>9.385311595000001</v>
      </c>
      <c r="AW6" s="3">
        <f t="shared" si="10"/>
        <v>3.8687000000000005</v>
      </c>
      <c r="AX6" s="3">
        <f t="shared" si="10"/>
        <v>3.9478324999999996</v>
      </c>
      <c r="AY6" s="3">
        <f t="shared" si="10"/>
        <v>4.0269649999999988</v>
      </c>
      <c r="AZ6" s="3">
        <f t="shared" si="10"/>
        <v>4.092315261470552</v>
      </c>
      <c r="BA6" s="3">
        <f t="shared" si="10"/>
        <v>3.5072139610947457</v>
      </c>
      <c r="BB6" s="35">
        <f>AV6/AV9</f>
        <v>1.3552477773738401</v>
      </c>
      <c r="BC6" s="35">
        <f>BA6/BA9</f>
        <v>0.37320994552736575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2.7337234371596022</v>
      </c>
      <c r="AW7" s="3">
        <f t="shared" si="11"/>
        <v>3.9518349999999995</v>
      </c>
      <c r="AX7" s="3">
        <f t="shared" si="11"/>
        <v>3.9518349999999995</v>
      </c>
      <c r="AY7" s="3">
        <f t="shared" si="11"/>
        <v>4.3746749349919796</v>
      </c>
      <c r="AZ7" s="3">
        <f t="shared" si="11"/>
        <v>4.4089883432873194</v>
      </c>
      <c r="BA7" s="3">
        <f t="shared" si="11"/>
        <v>5.8902150279394654</v>
      </c>
      <c r="BB7" s="35">
        <f>AV7/AV9</f>
        <v>0.39475222262616044</v>
      </c>
      <c r="BC7" s="35">
        <f>BA7/BA9</f>
        <v>0.62679005447263425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147.3089406</v>
      </c>
      <c r="T8" s="3">
        <f t="shared" si="12"/>
        <v>134.595001</v>
      </c>
      <c r="U8" s="3">
        <f t="shared" si="12"/>
        <v>134.595001</v>
      </c>
      <c r="V8" s="3">
        <f t="shared" si="12"/>
        <v>134.595001</v>
      </c>
      <c r="W8" s="3">
        <f t="shared" si="12"/>
        <v>134.595001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-8.1813239999999983</v>
      </c>
      <c r="AT8" s="3">
        <f t="shared" si="13"/>
        <v>-8.5845319999999994</v>
      </c>
      <c r="AU8" s="3">
        <f t="shared" si="13"/>
        <v>-7.3550549999999975</v>
      </c>
      <c r="AV8" s="3">
        <f t="shared" si="13"/>
        <v>-5.1938721566398316</v>
      </c>
      <c r="AW8" s="3">
        <f t="shared" si="13"/>
        <v>-2.4696426315789481</v>
      </c>
      <c r="AX8" s="3">
        <f t="shared" si="13"/>
        <v>-1.7340733536585367</v>
      </c>
      <c r="AY8" s="3">
        <f t="shared" si="13"/>
        <v>-1.145678172953452</v>
      </c>
      <c r="AZ8" s="3">
        <f t="shared" si="13"/>
        <v>-0.54263640030369398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865.98699999999997</v>
      </c>
      <c r="K9" s="11">
        <f>[2]Activity_IMP!K9</f>
        <v>865.98699999999997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220.76864711484558</v>
      </c>
      <c r="S9" s="3">
        <f t="shared" si="14"/>
        <v>92.474511193522957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10.263044999999993</v>
      </c>
      <c r="AT9" s="3">
        <f t="shared" ref="AT9:BA9" si="15">SUM(AT6:AT8)</f>
        <v>9.25394399999999</v>
      </c>
      <c r="AU9" s="3">
        <f t="shared" si="15"/>
        <v>11.367604000000014</v>
      </c>
      <c r="AV9" s="3">
        <f t="shared" si="15"/>
        <v>6.9251628755197716</v>
      </c>
      <c r="AW9" s="3">
        <f t="shared" si="15"/>
        <v>5.3508923684210519</v>
      </c>
      <c r="AX9" s="3">
        <f t="shared" si="15"/>
        <v>6.165594146341463</v>
      </c>
      <c r="AY9" s="3">
        <f t="shared" si="15"/>
        <v>7.2559617620385266</v>
      </c>
      <c r="AZ9" s="3">
        <f t="shared" si="15"/>
        <v>7.9586672044541782</v>
      </c>
      <c r="BA9" s="3">
        <f t="shared" si="15"/>
        <v>9.3974289890342106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2539.8389999999999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335.54483870000001</v>
      </c>
      <c r="T10" s="3">
        <f t="shared" si="16"/>
        <v>327.44979648354297</v>
      </c>
      <c r="U10" s="3">
        <f t="shared" si="16"/>
        <v>252.1253794053996</v>
      </c>
      <c r="V10" s="3">
        <f t="shared" si="16"/>
        <v>231.87781791730978</v>
      </c>
      <c r="W10" s="3">
        <f t="shared" si="16"/>
        <v>161.89534034895132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5.548636000000001</v>
      </c>
      <c r="AZ10" s="3">
        <f t="shared" si="17"/>
        <v>5.1557603120492628</v>
      </c>
      <c r="BA10" s="3">
        <f t="shared" si="17"/>
        <v>4.6137698073334743</v>
      </c>
      <c r="BB10" s="35">
        <f>AZ10/AZ13</f>
        <v>0.26425416672795443</v>
      </c>
      <c r="BC10" s="35">
        <f>BA10/BA13</f>
        <v>0.27109167635939679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1162.191</v>
      </c>
      <c r="K11" s="11">
        <f>[2]Activity_IMP!K11</f>
        <v>1162.191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29.44026888765044</v>
      </c>
      <c r="AW11" s="3">
        <f t="shared" si="19"/>
        <v>24.072313409770832</v>
      </c>
      <c r="AX11" s="3">
        <f t="shared" si="19"/>
        <v>19.33241830475075</v>
      </c>
      <c r="AY11" s="3">
        <f t="shared" si="19"/>
        <v>16.18076905461923</v>
      </c>
      <c r="AZ11" s="3">
        <f t="shared" si="19"/>
        <v>15.333590749678233</v>
      </c>
      <c r="BA11" s="3">
        <f t="shared" si="19"/>
        <v>12.405453612926834</v>
      </c>
      <c r="BB11" s="35">
        <f>AZ11/AZ13</f>
        <v>0.78591032190423038</v>
      </c>
      <c r="BC11" s="35">
        <f>BA11/BA13</f>
        <v>0.7289083236406031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132.61240040000004</v>
      </c>
      <c r="V12" s="3">
        <f>Upstream!U2*0.0239</f>
        <v>123.2226714579774</v>
      </c>
      <c r="W12" s="3">
        <f>Upstream!V2*0.0239</f>
        <v>110.26909839527003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-12.61725809470733</v>
      </c>
      <c r="AW12" s="3">
        <f t="shared" si="20"/>
        <v>-7.6017831820328965</v>
      </c>
      <c r="AX12" s="3">
        <f t="shared" si="20"/>
        <v>-4.2437015790916268</v>
      </c>
      <c r="AY12" s="3">
        <f t="shared" si="20"/>
        <v>-2.206468507448077</v>
      </c>
      <c r="AZ12" s="3">
        <f t="shared" si="20"/>
        <v>-0.97873983508584483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9237.1818876504421</v>
      </c>
      <c r="G13" s="11">
        <f>[2]Activity_IMP!G13</f>
        <v>3869.2264097708348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-301.55246846350519</v>
      </c>
      <c r="S13" s="3">
        <f t="shared" ref="S13" si="23">-SUMIF($B:$B,"*EXP_OIL*",G:G)*0.0239</f>
        <v>-181.68261805058623</v>
      </c>
      <c r="T13" s="3">
        <f t="shared" ref="T13" si="24">-SUMIF($B:$B,"*EXP_OIL*",H:H)*0.0239</f>
        <v>-101.42446774028988</v>
      </c>
      <c r="U13" s="3">
        <f t="shared" ref="U13" si="25">-SUMIF($B:$B,"*EXP_OIL*",I:I)*0.0239</f>
        <v>-52.734597328009045</v>
      </c>
      <c r="V13" s="3">
        <f t="shared" ref="V13" si="26">-SUMIF($B:$B,"*EXP_OIL*",J:J)*0.0239</f>
        <v>-23.39188205855169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23.294666792943104</v>
      </c>
      <c r="AW13" s="3">
        <f t="shared" si="28"/>
        <v>22.618603227737935</v>
      </c>
      <c r="AX13" s="3">
        <f t="shared" si="28"/>
        <v>20.92938572565912</v>
      </c>
      <c r="AY13" s="3">
        <f t="shared" si="28"/>
        <v>19.522936547171156</v>
      </c>
      <c r="AZ13" s="3">
        <f t="shared" si="28"/>
        <v>19.510611226641654</v>
      </c>
      <c r="BA13" s="3">
        <f t="shared" si="28"/>
        <v>17.01922342026031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14039.532999999999</v>
      </c>
      <c r="H14" s="11">
        <f>[2]Activity_IMP!H14</f>
        <v>13700.82830475075</v>
      </c>
      <c r="I14" s="11">
        <f>[2]Activity_IMP!I14</f>
        <v>10549.17905461923</v>
      </c>
      <c r="J14" s="11">
        <f>[2]Activity_IMP!J14</f>
        <v>9702.0007496782328</v>
      </c>
      <c r="K14" s="11">
        <f>[2]Activity_IMP!K14</f>
        <v>6773.8636129268334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858.29500481484547</v>
      </c>
      <c r="S14" s="3">
        <f t="shared" si="29"/>
        <v>722.26723519352288</v>
      </c>
      <c r="T14" s="3">
        <f t="shared" si="29"/>
        <v>601.63678658354297</v>
      </c>
      <c r="U14" s="3">
        <f t="shared" si="29"/>
        <v>519.33278080539969</v>
      </c>
      <c r="V14" s="3">
        <f t="shared" si="29"/>
        <v>489.69549037528719</v>
      </c>
      <c r="W14" s="3">
        <f t="shared" si="29"/>
        <v>406.75943974422137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8.5810000000000013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556.74253635134028</v>
      </c>
      <c r="S15" s="3">
        <f t="shared" si="30"/>
        <v>540.58461714293662</v>
      </c>
      <c r="T15" s="3">
        <f t="shared" si="30"/>
        <v>500.21231884325312</v>
      </c>
      <c r="U15" s="3">
        <f t="shared" si="30"/>
        <v>466.59818347739065</v>
      </c>
      <c r="V15" s="3">
        <f t="shared" si="30"/>
        <v>466.30360831673551</v>
      </c>
      <c r="W15" s="3">
        <f t="shared" si="30"/>
        <v>406.75943974422137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6">
        <f>(Q18+Q26)/Q31</f>
        <v>0.5313493276217095</v>
      </c>
      <c r="R16" s="27"/>
      <c r="S16" s="27"/>
      <c r="W16" s="46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523.38300000000015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78.999999999999986</v>
      </c>
      <c r="V17" s="3">
        <f t="shared" si="31"/>
        <v>78.999999999999986</v>
      </c>
      <c r="W17" s="3">
        <f t="shared" si="31"/>
        <v>78.999999999999986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1602.423</v>
      </c>
      <c r="H18" s="11">
        <f>[2]Activity_IMP!H18</f>
        <v>1602.423</v>
      </c>
      <c r="I18" s="11">
        <f>[2]Activity_IMP!I18</f>
        <v>1602.423</v>
      </c>
      <c r="J18" s="11">
        <f>[2]Activity_IMP!J18</f>
        <v>1602.423</v>
      </c>
      <c r="K18" s="11">
        <f>[2]Activity_IMP!K18</f>
        <v>1462.9951833371449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411.15152118282595</v>
      </c>
      <c r="Q18" s="3">
        <f t="shared" si="32"/>
        <v>383.10653966448706</v>
      </c>
      <c r="R18" s="3">
        <f t="shared" si="32"/>
        <v>193.11560406596536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12617.258094707329</v>
      </c>
      <c r="G19" s="11">
        <f>[2]Activity_IMP!G19</f>
        <v>7601.7831820328956</v>
      </c>
      <c r="H19" s="11">
        <f>[2]Activity_IMP!H19</f>
        <v>4243.7015790916266</v>
      </c>
      <c r="I19" s="11">
        <f>[2]Activity_IMP!I19</f>
        <v>2206.4685074480772</v>
      </c>
      <c r="J19" s="11">
        <f>[2]Activity_IMP!J19</f>
        <v>978.73983508584467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7.92</v>
      </c>
      <c r="R19" s="3">
        <f t="shared" si="33"/>
        <v>14.040000000000001</v>
      </c>
      <c r="S19" s="3">
        <f t="shared" si="33"/>
        <v>20.000000000000011</v>
      </c>
      <c r="T19" s="3">
        <f t="shared" si="33"/>
        <v>20</v>
      </c>
      <c r="U19" s="3">
        <f t="shared" si="33"/>
        <v>20</v>
      </c>
      <c r="V19" s="3">
        <f t="shared" si="33"/>
        <v>20</v>
      </c>
      <c r="W19" s="3">
        <f t="shared" si="33"/>
        <v>8.5675256916736302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2778.43</v>
      </c>
      <c r="I20" s="11">
        <f>[2]Activity_IMP!I20</f>
        <v>2778.43</v>
      </c>
      <c r="J20" s="11">
        <f>[2]Activity_IMP!J20</f>
        <v>2778.43</v>
      </c>
      <c r="K20" s="11">
        <f>[2]Activity_IMP!K20</f>
        <v>2778.43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10.999999999999993</v>
      </c>
      <c r="T20" s="3">
        <f t="shared" si="34"/>
        <v>13.249999999999995</v>
      </c>
      <c r="U20" s="3">
        <f t="shared" si="34"/>
        <v>15.499999999999986</v>
      </c>
      <c r="V20" s="3">
        <f t="shared" si="34"/>
        <v>17.358125148437658</v>
      </c>
      <c r="W20" s="3">
        <f t="shared" si="34"/>
        <v>12.154224694870189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14460.19899999999</v>
      </c>
      <c r="E21" s="11">
        <f>[2]Activity_IMP!E21</f>
        <v>13473.857000000011</v>
      </c>
      <c r="F21" s="11">
        <f>[2]Activity_IMP!F21</f>
        <v>6791.8757950000017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0</v>
      </c>
      <c r="T21" s="3">
        <f t="shared" si="35"/>
        <v>0</v>
      </c>
      <c r="U21" s="3">
        <f t="shared" si="35"/>
        <v>12.022744810690332</v>
      </c>
      <c r="V21" s="3">
        <f t="shared" si="35"/>
        <v>12.998389061339777</v>
      </c>
      <c r="W21" s="3">
        <f t="shared" si="35"/>
        <v>55.114587089549779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278.54640000000001</v>
      </c>
      <c r="F22" s="11">
        <f>[2]Activity_IMP!F22</f>
        <v>493.78680000000003</v>
      </c>
      <c r="G22" s="11">
        <f>[2]Activity_IMP!G22</f>
        <v>703.40000000000043</v>
      </c>
      <c r="H22" s="11">
        <f>[2]Activity_IMP!H22</f>
        <v>703.40000000000009</v>
      </c>
      <c r="I22" s="11">
        <f>[2]Activity_IMP!I22</f>
        <v>703.40000000000009</v>
      </c>
      <c r="J22" s="11">
        <f>[2]Activity_IMP!J22</f>
        <v>703.40000000000009</v>
      </c>
      <c r="K22" s="11">
        <f>[2]Activity_IMP!K22</f>
        <v>301.31987857616161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27.826684674438436</v>
      </c>
      <c r="R22" s="3">
        <f t="shared" si="36"/>
        <v>20.254860311617932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386.86999999999978</v>
      </c>
      <c r="H23" s="11">
        <f>[2]Activity_IMP!H23</f>
        <v>466.00249999999983</v>
      </c>
      <c r="I23" s="11">
        <f>[2]Activity_IMP!I23</f>
        <v>545.13499999999954</v>
      </c>
      <c r="J23" s="11">
        <f>[2]Activity_IMP!J23</f>
        <v>610.48526147055247</v>
      </c>
      <c r="K23" s="11">
        <f>[2]Activity_IMP!K23</f>
        <v>427.46408251858458</v>
      </c>
      <c r="M23" s="35"/>
      <c r="N23" s="2" t="s">
        <v>62</v>
      </c>
      <c r="O23" s="3">
        <f t="shared" ref="O23:W23" si="37">SUMIF($B:$B,"*IMP_GAS_LNG_GLB*",C:C)/35.17</f>
        <v>8.277492180835937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8181.3239999999987</v>
      </c>
      <c r="D24" s="11">
        <f>[2]Activity_IMP!D24</f>
        <v>8584.5319999999992</v>
      </c>
      <c r="E24" s="11">
        <f>[2]Activity_IMP!E24</f>
        <v>7355.0549999999976</v>
      </c>
      <c r="F24" s="11">
        <f>[2]Activity_IMP!F24</f>
        <v>5193.8721566398317</v>
      </c>
      <c r="G24" s="11">
        <f>[2]Activity_IMP!G24</f>
        <v>2469.6426315789481</v>
      </c>
      <c r="H24" s="11">
        <f>[2]Activity_IMP!H24</f>
        <v>1734.0733536585369</v>
      </c>
      <c r="I24" s="11">
        <f>[2]Activity_IMP!I24</f>
        <v>1145.6781729534521</v>
      </c>
      <c r="J24" s="11">
        <f>[2]Activity_IMP!J24</f>
        <v>542.63640030369402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0</v>
      </c>
      <c r="H25" s="11">
        <f>[2]Activity_IMP!H25</f>
        <v>0</v>
      </c>
      <c r="I25" s="11">
        <f>[2]Activity_IMP!I25</f>
        <v>422.83993499197902</v>
      </c>
      <c r="J25" s="11">
        <f>[2]Activity_IMP!J25</f>
        <v>457.15334328732001</v>
      </c>
      <c r="K25" s="11">
        <f>[2]Activity_IMP!K25</f>
        <v>1938.3800279394659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23.530022746659078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978.66449999999986</v>
      </c>
      <c r="F26" s="11">
        <f>[2]Activity_IMP!F26</f>
        <v>712.36343715960277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291.11939999999993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77.728843820290081</v>
      </c>
      <c r="S27" s="3">
        <f t="shared" si="41"/>
        <v>112.36380437873186</v>
      </c>
      <c r="T27" s="3">
        <f t="shared" si="41"/>
        <v>112.36380437873186</v>
      </c>
      <c r="U27" s="3">
        <f t="shared" si="41"/>
        <v>124.3865491894222</v>
      </c>
      <c r="V27" s="3">
        <f t="shared" si="41"/>
        <v>125.36219344007164</v>
      </c>
      <c r="W27" s="3">
        <f t="shared" si="41"/>
        <v>167.47839146828164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185.94253625248786</v>
      </c>
      <c r="S28" s="3">
        <f>Upstream!R3/35.17</f>
        <v>158.05115154961609</v>
      </c>
      <c r="T28" s="3">
        <f>Upstream!S3/35.17</f>
        <v>134.34347455217511</v>
      </c>
      <c r="U28" s="3">
        <f>Upstream!T3/35.17</f>
        <v>114.19195336934888</v>
      </c>
      <c r="V28" s="3">
        <f>Upstream!U3/35.17</f>
        <v>97.063178845607055</v>
      </c>
      <c r="W28" s="3">
        <f>Upstream!V3/35.17</f>
        <v>69.68868353710549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827.55089999999984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</v>
      </c>
      <c r="P29" s="3">
        <f t="shared" ref="P29:W29" si="42">-SUMIF($B:$B,"*EXP_GAS*",D:D)/35.17</f>
        <v>-244.08677850440714</v>
      </c>
      <c r="Q29" s="3">
        <f t="shared" si="42"/>
        <v>-209.12866079044633</v>
      </c>
      <c r="R29" s="3">
        <f t="shared" si="42"/>
        <v>-147.6790490941095</v>
      </c>
      <c r="S29" s="3">
        <f t="shared" si="42"/>
        <v>-70.220148751178499</v>
      </c>
      <c r="T29" s="3">
        <f t="shared" si="42"/>
        <v>-49.305469253867976</v>
      </c>
      <c r="U29" s="3">
        <f t="shared" si="42"/>
        <v>-32.575438525830307</v>
      </c>
      <c r="V29" s="3">
        <f>-SUMIF($B:$B,"*EXP_GAS*",J:J)/35.17</f>
        <v>-15.428956505649531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727.98352573215766</v>
      </c>
      <c r="Q30" s="3">
        <f t="shared" si="43"/>
        <v>650.18246801251087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246.59347455217511</v>
      </c>
      <c r="U30" s="3">
        <f t="shared" si="43"/>
        <v>228.69195336934885</v>
      </c>
      <c r="V30" s="3">
        <f t="shared" si="43"/>
        <v>213.42130399404471</v>
      </c>
      <c r="W30" s="3">
        <f t="shared" si="43"/>
        <v>169.41043392364929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9.0000000000000011E-2</v>
      </c>
      <c r="G31" s="11">
        <f>[2]Activity_IMP!G31</f>
        <v>5.2924809489219324</v>
      </c>
      <c r="H31" s="11">
        <f>[2]Activity_IMP!H31</f>
        <v>5.2478756848636534</v>
      </c>
      <c r="I31" s="11">
        <f>[2]Activity_IMP!I31</f>
        <v>168.9693446006909</v>
      </c>
      <c r="J31" s="11">
        <f>[2]Activity_IMP!J31</f>
        <v>211.88556502158971</v>
      </c>
      <c r="K31" s="11">
        <f>[2]Activity_IMP!K31</f>
        <v>418.05964189641509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772.03838498720461</v>
      </c>
      <c r="Q31" s="3">
        <f t="shared" si="44"/>
        <v>751.10335513221526</v>
      </c>
      <c r="R31" s="3">
        <f t="shared" si="44"/>
        <v>530.52698413874327</v>
      </c>
      <c r="S31" s="3">
        <f t="shared" si="44"/>
        <v>380.41495592834792</v>
      </c>
      <c r="T31" s="3">
        <f t="shared" si="44"/>
        <v>358.95727893090697</v>
      </c>
      <c r="U31" s="3">
        <f t="shared" si="44"/>
        <v>353.07850255877105</v>
      </c>
      <c r="V31" s="3">
        <f t="shared" si="44"/>
        <v>338.78349743411633</v>
      </c>
      <c r="W31" s="3">
        <f t="shared" si="44"/>
        <v>336.88882539193094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36.450773853413423</v>
      </c>
      <c r="Q32" s="3">
        <f t="shared" si="45"/>
        <v>92.47300053311254</v>
      </c>
      <c r="R32" s="3">
        <f t="shared" si="45"/>
        <v>71.890167300544263</v>
      </c>
      <c r="S32" s="3">
        <f t="shared" si="45"/>
        <v>107.34790372872395</v>
      </c>
      <c r="T32" s="3">
        <f t="shared" si="45"/>
        <v>108.47152493554563</v>
      </c>
      <c r="U32" s="3">
        <f>SUMIF($B:$B,"*L2G*",I:I)/35.17</f>
        <v>121.14607194563509</v>
      </c>
      <c r="V32" s="3">
        <f t="shared" si="45"/>
        <v>123.40576662914441</v>
      </c>
      <c r="W32" s="3">
        <f t="shared" si="45"/>
        <v>165.14365981046063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115.05336</v>
      </c>
      <c r="H33" s="11">
        <f>[2]Activity_IMP!H33</f>
        <v>0</v>
      </c>
      <c r="I33" s="11">
        <f>[2]Activity_IMP!I33</f>
        <v>115.05336</v>
      </c>
      <c r="J33" s="11">
        <f>[2]Activity_IMP!J33</f>
        <v>115.05336</v>
      </c>
      <c r="K33" s="11">
        <f>[2]Activity_IMP!K33</f>
        <v>115.05336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527.9516064827975</v>
      </c>
      <c r="Q33" s="14">
        <f t="shared" si="46"/>
        <v>541.9746943417689</v>
      </c>
      <c r="R33" s="14">
        <f t="shared" si="46"/>
        <v>382.8479350446338</v>
      </c>
      <c r="S33" s="14">
        <f t="shared" si="46"/>
        <v>310.19480717716942</v>
      </c>
      <c r="T33" s="14">
        <f t="shared" si="46"/>
        <v>309.65180967703901</v>
      </c>
      <c r="U33" s="14">
        <f t="shared" si="46"/>
        <v>320.50306403294076</v>
      </c>
      <c r="V33" s="14">
        <f t="shared" si="46"/>
        <v>323.3545409284668</v>
      </c>
      <c r="W33" s="14">
        <f t="shared" si="46"/>
        <v>336.88882539193094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868.65286800000013</v>
      </c>
      <c r="H34" s="11">
        <f>[2]Activity_IMP!H34</f>
        <v>732.89018036208267</v>
      </c>
      <c r="I34" s="11">
        <f>[2]Activity_IMP!I34</f>
        <v>868.65286800000013</v>
      </c>
      <c r="J34" s="11">
        <f>[2]Activity_IMP!J34</f>
        <v>868.65286800000013</v>
      </c>
      <c r="K34" s="11">
        <f>[2]Activity_IMP!K34</f>
        <v>868.65286800000013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18568.05799999999</v>
      </c>
      <c r="Q34" s="3">
        <f t="shared" si="47"/>
        <v>19061.250000000015</v>
      </c>
      <c r="R34" s="3">
        <f t="shared" si="47"/>
        <v>13464.761875519771</v>
      </c>
      <c r="S34" s="3">
        <f t="shared" si="47"/>
        <v>10909.551368421049</v>
      </c>
      <c r="T34" s="3">
        <f t="shared" si="47"/>
        <v>10890.454146341463</v>
      </c>
      <c r="U34" s="3">
        <f t="shared" si="47"/>
        <v>11272.092762038526</v>
      </c>
      <c r="V34" s="3">
        <f t="shared" si="47"/>
        <v>11372.379204454179</v>
      </c>
      <c r="W34" s="3">
        <f>W33*35.17</f>
        <v>11848.379989034212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615.53547600000002</v>
      </c>
      <c r="T36" s="3">
        <f t="shared" si="48"/>
        <v>500.48211600000002</v>
      </c>
      <c r="U36" s="3">
        <f t="shared" si="48"/>
        <v>615.53547600000002</v>
      </c>
      <c r="V36" s="3">
        <f t="shared" si="48"/>
        <v>615.53547600000002</v>
      </c>
      <c r="W36" s="3">
        <f t="shared" si="48"/>
        <v>615.53547600000002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5.7526680000000008</v>
      </c>
      <c r="H38" s="11">
        <f>[2]Activity_IMP!H38</f>
        <v>5.7526680000000008</v>
      </c>
      <c r="I38" s="11">
        <f>[2]Activity_IMP!I38</f>
        <v>5.7526680000000008</v>
      </c>
      <c r="J38" s="11">
        <f>[2]Activity_IMP!J38</f>
        <v>5.7526680000000008</v>
      </c>
      <c r="K38" s="11">
        <f>[2]Activity_IMP!K38</f>
        <v>5.7526680000000008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868.65286800000013</v>
      </c>
      <c r="T38" s="3">
        <f t="shared" si="50"/>
        <v>732.89018036208267</v>
      </c>
      <c r="U38" s="3">
        <f t="shared" si="50"/>
        <v>868.65286800000013</v>
      </c>
      <c r="V38" s="3">
        <f t="shared" si="50"/>
        <v>868.65286800000013</v>
      </c>
      <c r="W38" s="3">
        <f t="shared" si="50"/>
        <v>868.65286800000013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345.16007999999999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225.60463200000001</v>
      </c>
      <c r="H41" s="11">
        <f>[2]Activity_IMP!H41</f>
        <v>149.59386512949331</v>
      </c>
      <c r="I41" s="11">
        <f>[2]Activity_IMP!I41</f>
        <v>108.1022195</v>
      </c>
      <c r="J41" s="11">
        <f>[2]Activity_IMP!J41</f>
        <v>52.948025877551032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2923.201</v>
      </c>
      <c r="T41" s="3">
        <f>Upstream!S4</f>
        <v>2535.4079999999999</v>
      </c>
      <c r="U41" s="3">
        <f>Upstream!T4</f>
        <v>2205.4880000000003</v>
      </c>
      <c r="V41" s="3">
        <f>Upstream!U4</f>
        <v>1923.837</v>
      </c>
      <c r="W41" s="3">
        <f>Upstream!V4</f>
        <v>1682.5719999999997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2733.7234371596019</v>
      </c>
      <c r="G42" s="11">
        <f>[2]Activity_IMP!G42</f>
        <v>3951.835</v>
      </c>
      <c r="H42" s="11">
        <f>[2]Activity_IMP!H42</f>
        <v>3951.835</v>
      </c>
      <c r="I42" s="11">
        <f>[2]Activity_IMP!I42</f>
        <v>4374.6749349919801</v>
      </c>
      <c r="J42" s="11">
        <f>[2]Activity_IMP!J42</f>
        <v>4408.9883432873212</v>
      </c>
      <c r="K42" s="11">
        <f>[2]Activity_IMP!K42</f>
        <v>5890.2150279394646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-225.60463200000001</v>
      </c>
      <c r="T42" s="3">
        <f t="shared" si="58"/>
        <v>-149.59386512949331</v>
      </c>
      <c r="U42" s="3">
        <f t="shared" si="58"/>
        <v>-108.1022195</v>
      </c>
      <c r="V42" s="3">
        <f t="shared" si="58"/>
        <v>-52.948025877551032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15174.2714</v>
      </c>
      <c r="D43" s="11">
        <f>[2]Capacity_IMP!D43</f>
        <v>31463.338</v>
      </c>
      <c r="E43" s="11">
        <f>[2]Capacity_IMP!E43</f>
        <v>31463.338</v>
      </c>
      <c r="F43" s="11">
        <f>[2]Capacity_IMP!F43</f>
        <v>40848.649595000003</v>
      </c>
      <c r="G43" s="11">
        <f>[2]Capacity_IMP!G43</f>
        <v>44717.349594999992</v>
      </c>
      <c r="H43" s="11">
        <f>[2]Capacity_IMP!H43</f>
        <v>44717.349594999992</v>
      </c>
      <c r="I43" s="11">
        <f>[2]Capacity_IMP!I43</f>
        <v>48809.664856470547</v>
      </c>
      <c r="J43" s="11">
        <f>[2]Capacity_IMP!J43</f>
        <v>48809.664856470547</v>
      </c>
      <c r="K43" s="11">
        <f>[2]Capacity_IMP!K43</f>
        <v>52316.878817565303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5517.6542680000002</v>
      </c>
      <c r="T43" s="3">
        <f t="shared" si="59"/>
        <v>4879.0452203620825</v>
      </c>
      <c r="U43" s="3">
        <f t="shared" si="59"/>
        <v>4799.9412680000005</v>
      </c>
      <c r="V43" s="3">
        <f t="shared" si="59"/>
        <v>4518.2902680000007</v>
      </c>
      <c r="W43" s="3">
        <f t="shared" si="59"/>
        <v>4277.0252679999994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37791.516000000003</v>
      </c>
      <c r="D44" s="11">
        <f>[2]Capacity_IMP!D44</f>
        <v>76792.451000000001</v>
      </c>
      <c r="E44" s="11">
        <f>[2]Capacity_IMP!E44</f>
        <v>76792.451000000001</v>
      </c>
      <c r="F44" s="11">
        <f>[2]Capacity_IMP!F44</f>
        <v>103437.304938114</v>
      </c>
      <c r="G44" s="11">
        <f>[2]Capacity_IMP!G44</f>
        <v>103437.304938114</v>
      </c>
      <c r="H44" s="11">
        <f>[2]Capacity_IMP!H44</f>
        <v>103437.304938114</v>
      </c>
      <c r="I44" s="11">
        <f>[2]Capacity_IMP!I44</f>
        <v>115842.7585510408</v>
      </c>
      <c r="J44" s="11">
        <f>[2]Capacity_IMP!J44</f>
        <v>115842.7585510408</v>
      </c>
      <c r="K44" s="11">
        <f>[2]Capacity_IMP!K44</f>
        <v>115842.7585510408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5292.0496360000006</v>
      </c>
      <c r="T44" s="3">
        <f t="shared" si="60"/>
        <v>4729.4513552325889</v>
      </c>
      <c r="U44" s="3">
        <f t="shared" si="60"/>
        <v>4691.8390485000009</v>
      </c>
      <c r="V44" s="3">
        <f t="shared" si="60"/>
        <v>4465.3422421224495</v>
      </c>
      <c r="W44" s="3">
        <f t="shared" si="60"/>
        <v>4277.0252679999994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3189.3459309432101</v>
      </c>
      <c r="D45" s="11">
        <f>[2]Capacity_IMP!D45</f>
        <v>8274.08277860001</v>
      </c>
      <c r="E45" s="11">
        <f>[2]Capacity_IMP!E45</f>
        <v>11425.499769387299</v>
      </c>
      <c r="F45" s="11">
        <f>[2]Capacity_IMP!F45</f>
        <v>14019.9530373873</v>
      </c>
      <c r="G45" s="11">
        <f>[2]Capacity_IMP!G45</f>
        <v>16363.59025774938</v>
      </c>
      <c r="H45" s="11">
        <f>[2]Capacity_IMP!H45</f>
        <v>16363.59025774938</v>
      </c>
      <c r="I45" s="11">
        <f>[2]Capacity_IMP!I45</f>
        <v>16363.59025774938</v>
      </c>
      <c r="J45" s="11">
        <f>[2]Capacity_IMP!J45</f>
        <v>16363.59025774938</v>
      </c>
      <c r="K45" s="11">
        <f>[2]Capacity_IMP!K45</f>
        <v>16363.59025774938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2797.2450690567889</v>
      </c>
      <c r="D46" s="11">
        <f>[2]Activity_IMP!D46</f>
        <v>1134.6791523432</v>
      </c>
      <c r="E46" s="11">
        <f>[2]Activity_IMP!E46</f>
        <v>1254.888738650563</v>
      </c>
      <c r="F46" s="11">
        <f>[2]Activity_IMP!F46</f>
        <v>495.77452121271199</v>
      </c>
      <c r="G46" s="11">
        <f>[2]Activity_IMP!G46</f>
        <v>332.4392137966434</v>
      </c>
      <c r="H46" s="11">
        <f>[2]Activity_IMP!H46</f>
        <v>0</v>
      </c>
      <c r="I46" s="11">
        <f>[2]Activity_IMP!I46</f>
        <v>0</v>
      </c>
      <c r="J46" s="11">
        <f>[2]Activity_IMP!J46</f>
        <v>0</v>
      </c>
      <c r="K46" s="11">
        <f>[2]Activity_IMP!K46</f>
        <v>554.45045226954232</v>
      </c>
      <c r="M46" s="2" t="s">
        <v>69</v>
      </c>
      <c r="N46" s="2" t="s">
        <v>70</v>
      </c>
      <c r="O46" s="3">
        <f>SUMIF($B:$B,"*IMP_BIO_EMHV_GLB*",C:C)*0.0385</f>
        <v>8.2891468343461732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14.225746150000001</v>
      </c>
      <c r="S46" s="3">
        <f t="shared" si="62"/>
        <v>18.056473050000001</v>
      </c>
      <c r="T46" s="3">
        <f t="shared" si="62"/>
        <v>21.383531399999999</v>
      </c>
      <c r="U46" s="3">
        <f t="shared" si="62"/>
        <v>24.710589749999993</v>
      </c>
      <c r="V46" s="3">
        <f t="shared" si="62"/>
        <v>28.037722212499993</v>
      </c>
      <c r="W46" s="3">
        <f t="shared" si="62"/>
        <v>31.364854675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5592.2731215018866</v>
      </c>
      <c r="D47" s="11">
        <f>[2]Activity_IMP!D47</f>
        <v>0</v>
      </c>
      <c r="E47" s="11">
        <f>[2]Activity_IMP!E47</f>
        <v>0</v>
      </c>
      <c r="F47" s="11">
        <f>[2]Activity_IMP!F47</f>
        <v>9597.4000000000015</v>
      </c>
      <c r="G47" s="11">
        <f>[2]Activity_IMP!G47</f>
        <v>12181.8</v>
      </c>
      <c r="H47" s="11">
        <f>[2]Activity_IMP!H47</f>
        <v>14426.4</v>
      </c>
      <c r="I47" s="11">
        <f>[2]Activity_IMP!I47</f>
        <v>16671</v>
      </c>
      <c r="J47" s="11">
        <f>[2]Activity_IMP!J47</f>
        <v>18915.649999999991</v>
      </c>
      <c r="K47" s="11">
        <f>[2]Activity_IMP!K47</f>
        <v>21160.3</v>
      </c>
      <c r="M47" s="2" t="s">
        <v>71</v>
      </c>
      <c r="N47" s="2" t="s">
        <v>15</v>
      </c>
      <c r="O47" s="3">
        <f>SUMIF($B:$B,"*IMP_BIO_ETH_GLB*",C:C)*0.0251</f>
        <v>2.1934760690366977</v>
      </c>
      <c r="P47" s="3">
        <f t="shared" ref="P47:W47" si="63">SUMIF($B:$B,"*IMP_BIO_ETH_GLB*",D:D)*0.0251</f>
        <v>1.9582122042851564</v>
      </c>
      <c r="Q47" s="3">
        <f t="shared" si="63"/>
        <v>0</v>
      </c>
      <c r="R47" s="3">
        <f t="shared" si="63"/>
        <v>2.0190910593082902</v>
      </c>
      <c r="S47" s="3">
        <f t="shared" si="63"/>
        <v>3.6158297966847419</v>
      </c>
      <c r="T47" s="3">
        <f t="shared" si="63"/>
        <v>1.3819445304261595</v>
      </c>
      <c r="U47" s="3">
        <f t="shared" si="63"/>
        <v>1.2420448973765976</v>
      </c>
      <c r="V47" s="3">
        <f t="shared" si="63"/>
        <v>1.852187308333991</v>
      </c>
      <c r="W47" s="3">
        <f t="shared" si="63"/>
        <v>2.1488047837808413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517</v>
      </c>
      <c r="H48" s="11">
        <f>[2]Activity_IMP!H48</f>
        <v>479.59682730002288</v>
      </c>
      <c r="I48" s="11">
        <f>[2]Activity_IMP!I48</f>
        <v>0</v>
      </c>
      <c r="J48" s="11">
        <f>[2]Activity_IMP!J48</f>
        <v>0</v>
      </c>
      <c r="K48" s="11">
        <f>[2]Activity_IMP!K48</f>
        <v>2.8251121978238021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517</v>
      </c>
      <c r="T48" s="3">
        <f t="shared" si="64"/>
        <v>479.59682730002288</v>
      </c>
      <c r="U48" s="3">
        <f t="shared" si="64"/>
        <v>0</v>
      </c>
      <c r="V48" s="3">
        <f t="shared" si="64"/>
        <v>0</v>
      </c>
      <c r="W48" s="3">
        <f t="shared" si="64"/>
        <v>2.825112197823803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3236.6475860066371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2979.328698994083</v>
      </c>
      <c r="G49" s="11">
        <f>[2]Activity_IMP!G49</f>
        <v>5335.4431115312691</v>
      </c>
      <c r="H49" s="11">
        <f>[2]Activity_IMP!H49</f>
        <v>2039.1685560368301</v>
      </c>
      <c r="I49" s="11">
        <f>[2]Activity_IMP!I49</f>
        <v>1832.735572342626</v>
      </c>
      <c r="J49" s="11">
        <f>[2]Activity_IMP!J49</f>
        <v>2733.049001525736</v>
      </c>
      <c r="K49" s="11">
        <f>[2]Activity_IMP!K49</f>
        <v>3170.7315682172671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9.0000000000000011E-2</v>
      </c>
      <c r="G50" s="11">
        <f>[2]Activity_IMP!G50</f>
        <v>5.2924809489209581</v>
      </c>
      <c r="H50" s="11">
        <f>[2]Activity_IMP!H50</f>
        <v>5.2478756848636534</v>
      </c>
      <c r="I50" s="11">
        <f>[2]Activity_IMP!I50</f>
        <v>168.96934460069099</v>
      </c>
      <c r="J50" s="11">
        <f>[2]Activity_IMP!J50</f>
        <v>211.88556502158971</v>
      </c>
      <c r="K50" s="11">
        <f>[2]Activity_IMP!K50</f>
        <v>418.05964189641497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9.0000000000000011E-2</v>
      </c>
      <c r="S50" s="3">
        <f t="shared" si="65"/>
        <v>5.2924809489219324</v>
      </c>
      <c r="T50" s="3">
        <f t="shared" si="65"/>
        <v>5.2478756848636534</v>
      </c>
      <c r="U50" s="3">
        <f t="shared" si="65"/>
        <v>168.9693446006909</v>
      </c>
      <c r="V50" s="3">
        <f t="shared" si="65"/>
        <v>211.88556502158971</v>
      </c>
      <c r="W50" s="3">
        <f t="shared" si="65"/>
        <v>418.05964189641509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0</v>
      </c>
      <c r="K51" s="11">
        <f>[2]Activity_IMP!K51</f>
        <v>0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7.5000000000000012E-4</v>
      </c>
      <c r="S51" s="6">
        <f t="shared" si="66"/>
        <v>4.410400790768277E-2</v>
      </c>
      <c r="T51" s="6">
        <f t="shared" si="66"/>
        <v>4.3732297373863777E-2</v>
      </c>
      <c r="U51" s="6">
        <f t="shared" si="66"/>
        <v>1.4080778716724243</v>
      </c>
      <c r="V51" s="6">
        <f t="shared" si="66"/>
        <v>1.765713041846581</v>
      </c>
      <c r="W51" s="6">
        <f t="shared" si="66"/>
        <v>3.4838303491367926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0</v>
      </c>
      <c r="H52" s="11">
        <f>[2]Activity_IMP!H52</f>
        <v>0</v>
      </c>
      <c r="I52" s="11">
        <f>[2]Activity_IMP!I52</f>
        <v>0</v>
      </c>
      <c r="J52" s="11">
        <f>[2]Activity_IMP!J52</f>
        <v>0</v>
      </c>
      <c r="K52" s="11">
        <f>[2]Activity_IMP!K52</f>
        <v>0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109.782985194581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0</v>
      </c>
      <c r="J53" s="11">
        <f>[2]Activity_IMP!J53</f>
        <v>0</v>
      </c>
      <c r="K53" s="11">
        <f>[2]Activity_IMP!K53</f>
        <v>0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36.450773853413423</v>
      </c>
      <c r="Q53" s="3">
        <f t="shared" ref="Q53" si="68">SUMIF($B:$B,"*L2G*",E:E)/35.17</f>
        <v>92.47300053311254</v>
      </c>
      <c r="R53" s="3">
        <f>SUMIF($B:$B,"*L2G*",F:F)/35.17</f>
        <v>71.890167300544263</v>
      </c>
      <c r="S53" s="3">
        <f t="shared" ref="S53" si="69">SUMIF($B:$B,"*L2G*",G:G)/35.17</f>
        <v>107.34790372872395</v>
      </c>
      <c r="T53" s="3">
        <f t="shared" ref="T53" si="70">SUMIF($B:$B,"*L2G*",H:H)/35.17</f>
        <v>108.47152493554563</v>
      </c>
      <c r="U53" s="3">
        <f t="shared" ref="U53" si="71">SUMIF($B:$B,"*L2G*",I:I)/35.17</f>
        <v>121.14607194563509</v>
      </c>
      <c r="V53" s="3">
        <f t="shared" ref="V53" si="72">SUMIF($B:$B,"*L2G*",J:J)/35.17</f>
        <v>123.40576662914441</v>
      </c>
      <c r="W53" s="3">
        <f t="shared" ref="W53" si="73">SUMIF($B:$B,"*L2G*",K:K)/35.17</f>
        <v>165.14365981046063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44.321810063930009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197.1472862952954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0</v>
      </c>
      <c r="K56" s="11">
        <f>[2]Activity_IMP!K56</f>
        <v>0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138856.21679348859</v>
      </c>
      <c r="D59" s="11">
        <f>[2]Activity_IMP!D59</f>
        <v>123933.2634532673</v>
      </c>
      <c r="E59" s="11">
        <f>[2]Activity_IMP!E59</f>
        <v>128300.9945078462</v>
      </c>
      <c r="F59" s="11">
        <f>[2]Activity_IMP!F59</f>
        <v>127816.9157232852</v>
      </c>
      <c r="G59" s="11">
        <f>[2]Activity_IMP!G59</f>
        <v>99366.575596813709</v>
      </c>
      <c r="H59" s="11">
        <f>[2]Activity_IMP!H59</f>
        <v>87482.873427337225</v>
      </c>
      <c r="I59" s="11">
        <f>[2]Activity_IMP!I59</f>
        <v>78626.641052488165</v>
      </c>
      <c r="J59" s="11">
        <f>[2]Activity_IMP!J59</f>
        <v>117251.20964785411</v>
      </c>
      <c r="K59" s="11">
        <f>[2]Activity_IMP!K59</f>
        <v>136028.3374482377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3651.799532905351</v>
      </c>
      <c r="D60" s="11">
        <f>[2]Activity_IMP!D60</f>
        <v>3260.1214637726021</v>
      </c>
      <c r="E60" s="11">
        <f>[2]Activity_IMP!E60</f>
        <v>2960.819902898299</v>
      </c>
      <c r="F60" s="11">
        <f>[2]Activity_IMP!F60</f>
        <v>3361.475372974322</v>
      </c>
      <c r="G60" s="11">
        <f>[2]Activity_IMP!G60</f>
        <v>2613.2558032350521</v>
      </c>
      <c r="H60" s="11">
        <f>[2]Activity_IMP!H60</f>
        <v>2300.7246178562809</v>
      </c>
      <c r="I60" s="11">
        <f>[2]Activity_IMP!I60</f>
        <v>2067.8132942108032</v>
      </c>
      <c r="J60" s="11">
        <f>[2]Activity_IMP!J60</f>
        <v>3083.6063556406762</v>
      </c>
      <c r="K60" s="11">
        <f>[2]Activity_IMP!K60</f>
        <v>3577.4287289862282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654.40247629663872</v>
      </c>
      <c r="D61" s="11">
        <f>[2]Activity_IMP!D61</f>
        <v>584.21376630805014</v>
      </c>
      <c r="E61" s="11">
        <f>[2]Activity_IMP!E61</f>
        <v>530.578926599375</v>
      </c>
      <c r="F61" s="11">
        <f>[2]Activity_IMP!F61</f>
        <v>602.37638683699868</v>
      </c>
      <c r="G61" s="11">
        <f>[2]Activity_IMP!G61</f>
        <v>468.29543993972129</v>
      </c>
      <c r="H61" s="11">
        <f>[2]Activity_IMP!H61</f>
        <v>412.28985151984563</v>
      </c>
      <c r="I61" s="11">
        <f>[2]Activity_IMP!I61</f>
        <v>370.55214232257578</v>
      </c>
      <c r="J61" s="11">
        <f>[2]Activity_IMP!J61</f>
        <v>552.58225893080919</v>
      </c>
      <c r="K61" s="11">
        <f>[2]Activity_IMP!K61</f>
        <v>641.07522823433203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215.3025151778227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369.49990000000003</v>
      </c>
      <c r="G62" s="11">
        <f>[2]Activity_IMP!G62</f>
        <v>468.99930000000001</v>
      </c>
      <c r="H62" s="11">
        <f>[2]Activity_IMP!H62</f>
        <v>555.41639999999995</v>
      </c>
      <c r="I62" s="11">
        <f>[2]Activity_IMP!I62</f>
        <v>641.83349999999984</v>
      </c>
      <c r="J62" s="11">
        <f>[2]Activity_IMP!J62</f>
        <v>728.25252499999988</v>
      </c>
      <c r="K62" s="11">
        <f>[2]Activity_IMP!K62</f>
        <v>814.67155000000002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517</v>
      </c>
      <c r="H63" s="11">
        <f>[2]Activity_IMP!H63</f>
        <v>479.59682730002288</v>
      </c>
      <c r="I63" s="11">
        <f>[2]Activity_IMP!I63</f>
        <v>0</v>
      </c>
      <c r="J63" s="11">
        <f>[2]Activity_IMP!J63</f>
        <v>0</v>
      </c>
      <c r="K63" s="11">
        <f>[2]Activity_IMP!K63</f>
        <v>2.825112197823803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87.389484822179185</v>
      </c>
      <c r="D64" s="11">
        <f>[2]Activity_IMP!D64</f>
        <v>78.016422481480333</v>
      </c>
      <c r="E64" s="11">
        <f>[2]Activity_IMP!E64</f>
        <v>0</v>
      </c>
      <c r="F64" s="11">
        <f>[2]Activity_IMP!F64</f>
        <v>80.441874872840245</v>
      </c>
      <c r="G64" s="11">
        <f>[2]Activity_IMP!G64</f>
        <v>144.05696401134429</v>
      </c>
      <c r="H64" s="11">
        <f>[2]Activity_IMP!H64</f>
        <v>55.057551012994402</v>
      </c>
      <c r="I64" s="11">
        <f>[2]Activity_IMP!I64</f>
        <v>49.483860453250898</v>
      </c>
      <c r="J64" s="11">
        <f>[2]Activity_IMP!J64</f>
        <v>73.792323041194862</v>
      </c>
      <c r="K64" s="11">
        <f>[2]Activity_IMP!K64</f>
        <v>85.609752341866184</v>
      </c>
    </row>
    <row r="65" spans="1:57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1176.48476011257</v>
      </c>
      <c r="E65" s="11">
        <f>[2]Activity_IMP!E65</f>
        <v>3040.2141967495681</v>
      </c>
      <c r="F65" s="11">
        <f>[2]Activity_IMP!F65</f>
        <v>1991.3040913675611</v>
      </c>
      <c r="G65" s="11">
        <f>[2]Activity_IMP!G65</f>
        <v>2844.655949824763</v>
      </c>
      <c r="H65" s="11">
        <f>[2]Activity_IMP!H65</f>
        <v>2666.66532225316</v>
      </c>
      <c r="I65" s="11">
        <f>[2]Activity_IMP!I65</f>
        <v>2733.5177760530082</v>
      </c>
      <c r="J65" s="11">
        <f>[2]Activity_IMP!J65</f>
        <v>2835.6548195682731</v>
      </c>
      <c r="K65" s="11">
        <f>[2]Activity_IMP!K65</f>
        <v>2259.822571867679</v>
      </c>
    </row>
    <row r="66" spans="1:57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105.4889563119801</v>
      </c>
      <c r="E66" s="11">
        <f>[2]Activity_IMP!E66</f>
        <v>212.06123199999999</v>
      </c>
      <c r="F66" s="11">
        <f>[2]Activity_IMP!F66</f>
        <v>537.07309259258079</v>
      </c>
      <c r="G66" s="11">
        <f>[2]Activity_IMP!G66</f>
        <v>930.76982431445879</v>
      </c>
      <c r="H66" s="11">
        <f>[2]Activity_IMP!H66</f>
        <v>1148.2782097299801</v>
      </c>
      <c r="I66" s="11">
        <f>[2]Activity_IMP!I66</f>
        <v>1527.189574274978</v>
      </c>
      <c r="J66" s="11">
        <f>[2]Activity_IMP!J66</f>
        <v>1504.5259927787361</v>
      </c>
      <c r="K66" s="11">
        <f>[2]Activity_IMP!K66</f>
        <v>3548.2799436662222</v>
      </c>
    </row>
    <row r="67" spans="1:57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  <c r="AV67" s="38" t="s">
        <v>232</v>
      </c>
      <c r="AW67" s="38">
        <v>2010</v>
      </c>
      <c r="AX67" s="38">
        <v>2015</v>
      </c>
      <c r="AY67" s="38">
        <v>2020</v>
      </c>
      <c r="AZ67" s="38">
        <v>2025</v>
      </c>
      <c r="BA67" s="38">
        <v>2030</v>
      </c>
      <c r="BB67" s="38">
        <v>2035</v>
      </c>
      <c r="BC67" s="38">
        <v>2040</v>
      </c>
      <c r="BD67" s="38">
        <v>2045</v>
      </c>
      <c r="BE67" s="38">
        <v>2050</v>
      </c>
    </row>
    <row r="68" spans="1:57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  <c r="AV68" s="38" t="s">
        <v>63</v>
      </c>
      <c r="AW68" s="3">
        <v>11339.231</v>
      </c>
      <c r="AX68" s="3">
        <v>9314.1139999999996</v>
      </c>
      <c r="AY68" s="3">
        <v>7693.6459999999997</v>
      </c>
      <c r="AZ68" s="3">
        <v>6539.5990000000002</v>
      </c>
      <c r="BA68" s="3">
        <v>5558.6589999999997</v>
      </c>
      <c r="BB68" s="3">
        <v>4724.8599999999997</v>
      </c>
      <c r="BC68" s="3">
        <v>4016.1309999999999</v>
      </c>
      <c r="BD68" s="3">
        <v>3413.712</v>
      </c>
      <c r="BE68" s="3">
        <v>2901.6550000000002</v>
      </c>
    </row>
    <row r="69" spans="1:57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  <c r="AV69" s="38" t="s">
        <v>233</v>
      </c>
      <c r="AW69" s="3">
        <v>1649.5118</v>
      </c>
      <c r="AX69" s="3">
        <v>1801.2945999999999</v>
      </c>
      <c r="AY69" s="3">
        <v>1420.8679999999999</v>
      </c>
      <c r="AZ69" s="3">
        <v>2099.6489999999999</v>
      </c>
      <c r="BA69" s="3">
        <v>2778.43</v>
      </c>
      <c r="BB69" s="3">
        <v>2778.43</v>
      </c>
      <c r="BC69" s="3">
        <v>2778.43</v>
      </c>
      <c r="BD69" s="3">
        <v>2778.43</v>
      </c>
      <c r="BE69" s="3">
        <v>2778.43</v>
      </c>
    </row>
    <row r="70" spans="1:57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  <c r="AV70" s="38" t="s">
        <v>234</v>
      </c>
      <c r="AW70" s="3">
        <v>13431.211289999999</v>
      </c>
      <c r="AX70" s="3">
        <v>14607.28054</v>
      </c>
      <c r="AY70" s="3">
        <v>13583.75159</v>
      </c>
      <c r="AZ70" s="3">
        <v>6791.8757949999999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</row>
    <row r="71" spans="1:57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  <c r="AV71" s="38" t="s">
        <v>235</v>
      </c>
      <c r="AW71" s="3">
        <v>25.25</v>
      </c>
      <c r="AX71" s="3">
        <v>27.573</v>
      </c>
      <c r="AY71" s="3">
        <v>284.17360000000002</v>
      </c>
      <c r="AZ71" s="3">
        <v>493.78680000000003</v>
      </c>
      <c r="BA71" s="3">
        <v>703.4</v>
      </c>
      <c r="BB71" s="3">
        <v>703.4</v>
      </c>
      <c r="BC71" s="3">
        <v>703.4</v>
      </c>
      <c r="BD71" s="3">
        <v>703.4</v>
      </c>
      <c r="BE71" s="3">
        <v>703.4</v>
      </c>
    </row>
    <row r="72" spans="1:57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  <c r="AV72" s="38" t="s">
        <v>236</v>
      </c>
      <c r="AW72" s="3">
        <v>0</v>
      </c>
      <c r="AX72" s="3">
        <v>0</v>
      </c>
      <c r="AY72" s="3">
        <v>0</v>
      </c>
      <c r="AZ72" s="3">
        <v>0</v>
      </c>
      <c r="BA72" s="3">
        <v>386.87</v>
      </c>
      <c r="BB72" s="3">
        <v>466.0025</v>
      </c>
      <c r="BC72" s="3">
        <v>545.13499999999999</v>
      </c>
      <c r="BD72" s="3">
        <v>624.26750000000004</v>
      </c>
      <c r="BE72" s="3">
        <v>703.4</v>
      </c>
    </row>
    <row r="73" spans="1:57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  <c r="AV73" s="38" t="s">
        <v>237</v>
      </c>
      <c r="AW73" s="3">
        <v>1605.4151999999999</v>
      </c>
      <c r="AX73" s="3">
        <v>549.87429999999995</v>
      </c>
      <c r="AY73" s="3">
        <v>1020.7868</v>
      </c>
      <c r="AZ73" s="3">
        <v>2021.36</v>
      </c>
      <c r="BA73" s="3">
        <v>2021.36</v>
      </c>
      <c r="BB73" s="3">
        <v>2021.36</v>
      </c>
      <c r="BC73" s="3">
        <v>2021.36</v>
      </c>
      <c r="BD73" s="3">
        <v>2021.36</v>
      </c>
      <c r="BE73" s="3">
        <v>2021.36</v>
      </c>
    </row>
    <row r="74" spans="1:57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  <c r="AV74" s="38" t="s">
        <v>238</v>
      </c>
      <c r="AW74" s="3">
        <v>211.6455</v>
      </c>
      <c r="AX74" s="3">
        <v>100.8788</v>
      </c>
      <c r="AY74" s="3">
        <v>183.8099</v>
      </c>
      <c r="AZ74" s="3">
        <v>363.98</v>
      </c>
      <c r="BA74" s="3">
        <v>363.98</v>
      </c>
      <c r="BB74" s="3">
        <v>363.98</v>
      </c>
      <c r="BC74" s="3">
        <v>363.98</v>
      </c>
      <c r="BD74" s="3">
        <v>363.98</v>
      </c>
      <c r="BE74" s="3">
        <v>363.98</v>
      </c>
    </row>
    <row r="75" spans="1:57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  <c r="AV75" s="38" t="s">
        <v>239</v>
      </c>
      <c r="AW75" s="3">
        <v>1408.7782999999999</v>
      </c>
      <c r="AX75" s="3">
        <v>929.95749999999998</v>
      </c>
      <c r="AY75" s="3">
        <v>998.43550000000005</v>
      </c>
      <c r="AZ75" s="3">
        <v>1177.9302499999999</v>
      </c>
      <c r="BA75" s="3">
        <v>1357.425</v>
      </c>
      <c r="BB75" s="3">
        <v>1357.425</v>
      </c>
      <c r="BC75" s="3">
        <v>1357.425</v>
      </c>
      <c r="BD75" s="3">
        <v>1357.425</v>
      </c>
      <c r="BE75" s="3">
        <v>1357.425</v>
      </c>
    </row>
    <row r="76" spans="1:57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  <c r="AV76" s="38" t="s">
        <v>240</v>
      </c>
      <c r="AW76" s="3">
        <v>297.00060000000002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</row>
    <row r="77" spans="1:57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  <c r="AV77" s="38" t="s">
        <v>241</v>
      </c>
      <c r="AW77" s="3">
        <v>0</v>
      </c>
      <c r="AX77" s="3">
        <v>0</v>
      </c>
      <c r="AY77" s="3">
        <v>844.26909999999998</v>
      </c>
      <c r="AZ77" s="3">
        <v>1719.3395499999999</v>
      </c>
      <c r="BA77" s="3">
        <v>2594.41</v>
      </c>
      <c r="BB77" s="3">
        <v>2594.41</v>
      </c>
      <c r="BC77" s="3">
        <v>2594.41</v>
      </c>
      <c r="BD77" s="3">
        <v>2594.41</v>
      </c>
      <c r="BE77" s="3">
        <v>2594.41</v>
      </c>
    </row>
    <row r="78" spans="1:57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  <c r="AV78" s="38" t="s">
        <v>242</v>
      </c>
      <c r="AW78" s="3">
        <v>0</v>
      </c>
      <c r="AX78" s="3">
        <v>0</v>
      </c>
      <c r="AY78" s="3">
        <v>573.79110000000003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</row>
    <row r="79" spans="1:57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  <c r="AV79" s="21"/>
      <c r="AW79" s="21"/>
      <c r="AX79" s="21"/>
      <c r="AY79" s="38"/>
      <c r="AZ79" s="38"/>
      <c r="BA79" s="38"/>
      <c r="BB79" s="38"/>
      <c r="BC79" s="38"/>
      <c r="BD79" s="35"/>
      <c r="BE79" s="38"/>
    </row>
    <row r="80" spans="1:57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  <c r="AV80" s="38" t="s">
        <v>63</v>
      </c>
      <c r="AW80" s="58">
        <f>AW68/35.17</f>
        <v>322.41202729599087</v>
      </c>
      <c r="AX80" s="58">
        <f t="shared" ref="AX80:BE80" si="76">AX68/35.17</f>
        <v>264.83121978959338</v>
      </c>
      <c r="AY80" s="58">
        <f t="shared" si="76"/>
        <v>218.75592834802387</v>
      </c>
      <c r="AZ80" s="58">
        <f t="shared" si="76"/>
        <v>185.94253625248791</v>
      </c>
      <c r="BA80" s="58">
        <f t="shared" si="76"/>
        <v>158.05115154961612</v>
      </c>
      <c r="BB80" s="58">
        <f t="shared" si="76"/>
        <v>134.34347455217514</v>
      </c>
      <c r="BC80" s="58">
        <f t="shared" si="76"/>
        <v>114.19195336934887</v>
      </c>
      <c r="BD80" s="58">
        <f t="shared" si="76"/>
        <v>97.063178845607041</v>
      </c>
      <c r="BE80" s="58">
        <f t="shared" si="76"/>
        <v>82.503696332101228</v>
      </c>
    </row>
    <row r="81" spans="1:57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  <c r="AV81" s="38" t="s">
        <v>233</v>
      </c>
      <c r="AW81" s="58">
        <f t="shared" ref="AW81:BE90" si="77">AW69/35.17</f>
        <v>46.901103212965594</v>
      </c>
      <c r="AX81" s="58">
        <f t="shared" si="77"/>
        <v>51.216792721069091</v>
      </c>
      <c r="AY81" s="58">
        <f t="shared" si="77"/>
        <v>40.4</v>
      </c>
      <c r="AZ81" s="58">
        <f t="shared" si="77"/>
        <v>59.699999999999996</v>
      </c>
      <c r="BA81" s="58">
        <f t="shared" si="77"/>
        <v>78.999999999999986</v>
      </c>
      <c r="BB81" s="58">
        <f t="shared" si="77"/>
        <v>78.999999999999986</v>
      </c>
      <c r="BC81" s="58">
        <f t="shared" si="77"/>
        <v>78.999999999999986</v>
      </c>
      <c r="BD81" s="58">
        <f t="shared" si="77"/>
        <v>78.999999999999986</v>
      </c>
      <c r="BE81" s="58">
        <f t="shared" si="77"/>
        <v>78.999999999999986</v>
      </c>
    </row>
    <row r="82" spans="1:57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  <c r="AV82" s="38" t="s">
        <v>234</v>
      </c>
      <c r="AW82" s="58">
        <f t="shared" si="77"/>
        <v>381.89398038100649</v>
      </c>
      <c r="AX82" s="58">
        <f t="shared" si="77"/>
        <v>415.33353824282057</v>
      </c>
      <c r="AY82" s="58">
        <f t="shared" si="77"/>
        <v>386.2312081319306</v>
      </c>
      <c r="AZ82" s="58">
        <f t="shared" si="77"/>
        <v>193.1156040659653</v>
      </c>
      <c r="BA82" s="58">
        <f t="shared" si="77"/>
        <v>0</v>
      </c>
      <c r="BB82" s="58">
        <f t="shared" si="77"/>
        <v>0</v>
      </c>
      <c r="BC82" s="58">
        <f t="shared" si="77"/>
        <v>0</v>
      </c>
      <c r="BD82" s="58">
        <f t="shared" si="77"/>
        <v>0</v>
      </c>
      <c r="BE82" s="58">
        <f t="shared" si="77"/>
        <v>0</v>
      </c>
    </row>
    <row r="83" spans="1:57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  <c r="AV83" s="38" t="s">
        <v>235</v>
      </c>
      <c r="AW83" s="58">
        <f t="shared" si="77"/>
        <v>0.71794142735285749</v>
      </c>
      <c r="AX83" s="58">
        <f t="shared" si="77"/>
        <v>0.78399203866932043</v>
      </c>
      <c r="AY83" s="58">
        <f t="shared" si="77"/>
        <v>8.08</v>
      </c>
      <c r="AZ83" s="58">
        <f t="shared" si="77"/>
        <v>14.040000000000001</v>
      </c>
      <c r="BA83" s="58">
        <f t="shared" si="77"/>
        <v>20</v>
      </c>
      <c r="BB83" s="58">
        <f t="shared" si="77"/>
        <v>20</v>
      </c>
      <c r="BC83" s="58">
        <f t="shared" si="77"/>
        <v>20</v>
      </c>
      <c r="BD83" s="58">
        <f t="shared" si="77"/>
        <v>20</v>
      </c>
      <c r="BE83" s="58">
        <f t="shared" si="77"/>
        <v>20</v>
      </c>
    </row>
    <row r="84" spans="1:57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  <c r="AV84" s="38" t="s">
        <v>236</v>
      </c>
      <c r="AW84" s="58">
        <f t="shared" si="77"/>
        <v>0</v>
      </c>
      <c r="AX84" s="58">
        <f t="shared" si="77"/>
        <v>0</v>
      </c>
      <c r="AY84" s="58">
        <f t="shared" si="77"/>
        <v>0</v>
      </c>
      <c r="AZ84" s="58">
        <f t="shared" si="77"/>
        <v>0</v>
      </c>
      <c r="BA84" s="58">
        <f t="shared" si="77"/>
        <v>11</v>
      </c>
      <c r="BB84" s="58">
        <f t="shared" si="77"/>
        <v>13.25</v>
      </c>
      <c r="BC84" s="58">
        <f t="shared" si="77"/>
        <v>15.499999999999998</v>
      </c>
      <c r="BD84" s="58">
        <f t="shared" si="77"/>
        <v>17.75</v>
      </c>
      <c r="BE84" s="58">
        <f t="shared" si="77"/>
        <v>20</v>
      </c>
    </row>
    <row r="85" spans="1:57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  <c r="AV85" s="38" t="s">
        <v>237</v>
      </c>
      <c r="AW85" s="58">
        <f t="shared" si="77"/>
        <v>45.647290304236563</v>
      </c>
      <c r="AX85" s="58">
        <f t="shared" si="77"/>
        <v>15.634754051748647</v>
      </c>
      <c r="AY85" s="58">
        <f t="shared" si="77"/>
        <v>29.02436167187944</v>
      </c>
      <c r="AZ85" s="58">
        <f t="shared" si="77"/>
        <v>57.473983508672156</v>
      </c>
      <c r="BA85" s="58">
        <f t="shared" si="77"/>
        <v>57.473983508672156</v>
      </c>
      <c r="BB85" s="58">
        <f t="shared" si="77"/>
        <v>57.473983508672156</v>
      </c>
      <c r="BC85" s="58">
        <f t="shared" si="77"/>
        <v>57.473983508672156</v>
      </c>
      <c r="BD85" s="58">
        <f t="shared" si="77"/>
        <v>57.473983508672156</v>
      </c>
      <c r="BE85" s="58">
        <f t="shared" si="77"/>
        <v>57.473983508672156</v>
      </c>
    </row>
    <row r="86" spans="1:57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  <c r="AV86" s="38" t="s">
        <v>238</v>
      </c>
      <c r="AW86" s="58">
        <f t="shared" si="77"/>
        <v>6.017785044071652</v>
      </c>
      <c r="AX86" s="58">
        <f t="shared" si="77"/>
        <v>2.8683195905601364</v>
      </c>
      <c r="AY86" s="58">
        <f t="shared" si="77"/>
        <v>5.2263264145578612</v>
      </c>
      <c r="AZ86" s="58">
        <f t="shared" si="77"/>
        <v>10.349161216946261</v>
      </c>
      <c r="BA86" s="58">
        <f t="shared" si="77"/>
        <v>10.349161216946261</v>
      </c>
      <c r="BB86" s="58">
        <f t="shared" si="77"/>
        <v>10.349161216946261</v>
      </c>
      <c r="BC86" s="58">
        <f t="shared" si="77"/>
        <v>10.349161216946261</v>
      </c>
      <c r="BD86" s="58">
        <f t="shared" si="77"/>
        <v>10.349161216946261</v>
      </c>
      <c r="BE86" s="58">
        <f t="shared" si="77"/>
        <v>10.349161216946261</v>
      </c>
    </row>
    <row r="87" spans="1:57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  <c r="AV87" s="38" t="s">
        <v>239</v>
      </c>
      <c r="AW87" s="58">
        <f t="shared" si="77"/>
        <v>40.056249644583446</v>
      </c>
      <c r="AX87" s="58">
        <f t="shared" si="77"/>
        <v>26.441782769405741</v>
      </c>
      <c r="AY87" s="58">
        <f t="shared" si="77"/>
        <v>28.388839920386694</v>
      </c>
      <c r="AZ87" s="58">
        <f t="shared" si="77"/>
        <v>33.492472277509236</v>
      </c>
      <c r="BA87" s="58">
        <f t="shared" si="77"/>
        <v>38.596104634631786</v>
      </c>
      <c r="BB87" s="58">
        <f t="shared" si="77"/>
        <v>38.596104634631786</v>
      </c>
      <c r="BC87" s="58">
        <f t="shared" si="77"/>
        <v>38.596104634631786</v>
      </c>
      <c r="BD87" s="58">
        <f t="shared" si="77"/>
        <v>38.596104634631786</v>
      </c>
      <c r="BE87" s="58">
        <f t="shared" si="77"/>
        <v>38.596104634631786</v>
      </c>
    </row>
    <row r="88" spans="1:57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  <c r="AV88" s="38" t="s">
        <v>240</v>
      </c>
      <c r="AW88" s="58">
        <f t="shared" si="77"/>
        <v>8.4447142450952519</v>
      </c>
      <c r="AX88" s="58">
        <f t="shared" si="77"/>
        <v>0</v>
      </c>
      <c r="AY88" s="58">
        <f t="shared" si="77"/>
        <v>0</v>
      </c>
      <c r="AZ88" s="58">
        <f t="shared" si="77"/>
        <v>0</v>
      </c>
      <c r="BA88" s="58">
        <f t="shared" si="77"/>
        <v>0</v>
      </c>
      <c r="BB88" s="58">
        <f t="shared" si="77"/>
        <v>0</v>
      </c>
      <c r="BC88" s="58">
        <f t="shared" si="77"/>
        <v>0</v>
      </c>
      <c r="BD88" s="58">
        <f t="shared" si="77"/>
        <v>0</v>
      </c>
      <c r="BE88" s="58">
        <f t="shared" si="77"/>
        <v>0</v>
      </c>
    </row>
    <row r="89" spans="1:57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  <c r="AV89" s="38" t="s">
        <v>241</v>
      </c>
      <c r="AW89" s="58">
        <f t="shared" si="77"/>
        <v>0</v>
      </c>
      <c r="AX89" s="58">
        <f t="shared" si="77"/>
        <v>0</v>
      </c>
      <c r="AY89" s="58">
        <f t="shared" si="77"/>
        <v>24.005376741541085</v>
      </c>
      <c r="AZ89" s="58">
        <f t="shared" si="77"/>
        <v>48.886538242820578</v>
      </c>
      <c r="BA89" s="58">
        <f t="shared" si="77"/>
        <v>73.767699744100071</v>
      </c>
      <c r="BB89" s="58">
        <f t="shared" si="77"/>
        <v>73.767699744100071</v>
      </c>
      <c r="BC89" s="58">
        <f t="shared" si="77"/>
        <v>73.767699744100071</v>
      </c>
      <c r="BD89" s="58">
        <f t="shared" si="77"/>
        <v>73.767699744100071</v>
      </c>
      <c r="BE89" s="58">
        <f t="shared" si="77"/>
        <v>73.767699744100071</v>
      </c>
    </row>
    <row r="90" spans="1:57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  <c r="AV90" s="38" t="s">
        <v>242</v>
      </c>
      <c r="AW90" s="58">
        <f t="shared" si="77"/>
        <v>0</v>
      </c>
      <c r="AX90" s="58">
        <f t="shared" si="77"/>
        <v>0</v>
      </c>
      <c r="AY90" s="58">
        <f t="shared" si="77"/>
        <v>16.314788171737277</v>
      </c>
      <c r="AZ90" s="58">
        <f t="shared" si="77"/>
        <v>0</v>
      </c>
      <c r="BA90" s="58">
        <f t="shared" si="77"/>
        <v>0</v>
      </c>
      <c r="BB90" s="58">
        <f t="shared" si="77"/>
        <v>0</v>
      </c>
      <c r="BC90" s="58">
        <f t="shared" si="77"/>
        <v>0</v>
      </c>
      <c r="BD90" s="58">
        <f t="shared" si="77"/>
        <v>0</v>
      </c>
      <c r="BE90" s="58">
        <f t="shared" si="77"/>
        <v>0</v>
      </c>
    </row>
    <row r="91" spans="1:57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57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  <c r="AV92" s="38" t="s">
        <v>245</v>
      </c>
      <c r="AW92" s="3">
        <f>AW80</f>
        <v>322.41202729599087</v>
      </c>
      <c r="AX92" s="3">
        <f t="shared" ref="AX92:BE92" si="78">AX80</f>
        <v>264.83121978959338</v>
      </c>
      <c r="AY92" s="3">
        <f t="shared" si="78"/>
        <v>218.75592834802387</v>
      </c>
      <c r="AZ92" s="3">
        <f t="shared" si="78"/>
        <v>185.94253625248791</v>
      </c>
      <c r="BA92" s="3">
        <f t="shared" si="78"/>
        <v>158.05115154961612</v>
      </c>
      <c r="BB92" s="3">
        <f t="shared" si="78"/>
        <v>134.34347455217514</v>
      </c>
      <c r="BC92" s="3">
        <f t="shared" si="78"/>
        <v>114.19195336934887</v>
      </c>
      <c r="BD92" s="3">
        <f t="shared" si="78"/>
        <v>97.063178845607041</v>
      </c>
      <c r="BE92" s="3">
        <f t="shared" si="78"/>
        <v>82.503696332101228</v>
      </c>
    </row>
    <row r="93" spans="1:57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  <c r="AV93" s="38" t="s">
        <v>56</v>
      </c>
      <c r="AW93" s="14">
        <f>SUMIF($AV$80:$AV$90,"*Africa*",AW$80:AW$90)</f>
        <v>92.548393517202157</v>
      </c>
      <c r="AX93" s="14">
        <f t="shared" ref="AX93:BE93" si="79">SUMIF($AV$80:$AV$90,"*Africa*",AX$80:AX$90)</f>
        <v>66.851546772817741</v>
      </c>
      <c r="AY93" s="14">
        <f t="shared" si="79"/>
        <v>69.424361671879439</v>
      </c>
      <c r="AZ93" s="14">
        <f t="shared" si="79"/>
        <v>117.17398350867215</v>
      </c>
      <c r="BA93" s="14">
        <f t="shared" si="79"/>
        <v>136.47398350867215</v>
      </c>
      <c r="BB93" s="14">
        <f t="shared" si="79"/>
        <v>136.47398350867215</v>
      </c>
      <c r="BC93" s="14">
        <f t="shared" si="79"/>
        <v>136.47398350867215</v>
      </c>
      <c r="BD93" s="14">
        <f t="shared" si="79"/>
        <v>136.47398350867215</v>
      </c>
      <c r="BE93" s="14">
        <f t="shared" si="79"/>
        <v>136.47398350867215</v>
      </c>
    </row>
    <row r="94" spans="1:57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  <c r="AV94" s="38" t="s">
        <v>59</v>
      </c>
      <c r="AW94" s="14">
        <f>SUMIF($AV$80:$AV$90,"*Russia*",AW$80:AW$90)</f>
        <v>381.89398038100649</v>
      </c>
      <c r="AX94" s="14">
        <f t="shared" ref="AX94:BE94" si="80">SUMIF($AV$80:$AV$90,"*Russia*",AX$80:AX$90)</f>
        <v>415.33353824282057</v>
      </c>
      <c r="AY94" s="14">
        <f t="shared" si="80"/>
        <v>402.54599630366789</v>
      </c>
      <c r="AZ94" s="14">
        <f t="shared" si="80"/>
        <v>193.1156040659653</v>
      </c>
      <c r="BA94" s="14">
        <f t="shared" si="80"/>
        <v>0</v>
      </c>
      <c r="BB94" s="14">
        <f t="shared" si="80"/>
        <v>0</v>
      </c>
      <c r="BC94" s="14">
        <f t="shared" si="80"/>
        <v>0</v>
      </c>
      <c r="BD94" s="14">
        <f t="shared" si="80"/>
        <v>0</v>
      </c>
      <c r="BE94" s="14">
        <f t="shared" si="80"/>
        <v>0</v>
      </c>
    </row>
    <row r="95" spans="1:57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  <c r="AV95" s="38" t="s">
        <v>244</v>
      </c>
      <c r="AW95" s="14">
        <f>SUMIF($AV$80:$AV$90,"*Asia*",AW$80:AW$90)</f>
        <v>40.774191071936301</v>
      </c>
      <c r="AX95" s="14">
        <f t="shared" ref="AX95:BE95" si="81">SUMIF($AV$80:$AV$90,"*Asia*",AX$80:AX$90)</f>
        <v>27.225774808075062</v>
      </c>
      <c r="AY95" s="14">
        <f t="shared" si="81"/>
        <v>36.468839920386692</v>
      </c>
      <c r="AZ95" s="14">
        <f t="shared" si="81"/>
        <v>47.532472277509235</v>
      </c>
      <c r="BA95" s="14">
        <f t="shared" si="81"/>
        <v>69.596104634631786</v>
      </c>
      <c r="BB95" s="14">
        <f t="shared" si="81"/>
        <v>71.846104634631786</v>
      </c>
      <c r="BC95" s="14">
        <f t="shared" si="81"/>
        <v>74.096104634631786</v>
      </c>
      <c r="BD95" s="14">
        <f t="shared" si="81"/>
        <v>76.346104634631786</v>
      </c>
      <c r="BE95" s="14">
        <f t="shared" si="81"/>
        <v>78.596104634631786</v>
      </c>
    </row>
    <row r="96" spans="1:57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  <c r="AV96" s="38" t="s">
        <v>65</v>
      </c>
      <c r="AW96" s="14">
        <f>SUMIF($AV$80:$AV$90,"*USA*",AW$80:AW$90)</f>
        <v>0</v>
      </c>
      <c r="AX96" s="14">
        <f t="shared" ref="AX96:BE96" si="82">SUMIF($AV$80:$AV$90,"*USA*",AX$80:AX$90)</f>
        <v>0</v>
      </c>
      <c r="AY96" s="14">
        <f t="shared" si="82"/>
        <v>24.005376741541085</v>
      </c>
      <c r="AZ96" s="14">
        <f t="shared" si="82"/>
        <v>48.886538242820578</v>
      </c>
      <c r="BA96" s="14">
        <f t="shared" si="82"/>
        <v>73.767699744100071</v>
      </c>
      <c r="BB96" s="14">
        <f t="shared" si="82"/>
        <v>73.767699744100071</v>
      </c>
      <c r="BC96" s="14">
        <f t="shared" si="82"/>
        <v>73.767699744100071</v>
      </c>
      <c r="BD96" s="14">
        <f t="shared" si="82"/>
        <v>73.767699744100071</v>
      </c>
      <c r="BE96" s="14">
        <f t="shared" si="82"/>
        <v>73.767699744100071</v>
      </c>
    </row>
    <row r="97" spans="1:57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  <c r="AV97" s="38" t="s">
        <v>243</v>
      </c>
      <c r="AW97" s="14">
        <f>SUMIF($AV$80:$AV$90,"*Other*",AW$80:AW$90)</f>
        <v>8.4447142450952519</v>
      </c>
      <c r="AX97" s="14">
        <f t="shared" ref="AX97:BE97" si="83">SUMIF($AV$80:$AV$90,"*Other*",AX$80:AX$90)</f>
        <v>0</v>
      </c>
      <c r="AY97" s="14">
        <f t="shared" si="83"/>
        <v>0</v>
      </c>
      <c r="AZ97" s="14">
        <f t="shared" si="83"/>
        <v>0</v>
      </c>
      <c r="BA97" s="14">
        <f t="shared" si="83"/>
        <v>0</v>
      </c>
      <c r="BB97" s="14">
        <f t="shared" si="83"/>
        <v>0</v>
      </c>
      <c r="BC97" s="14">
        <f t="shared" si="83"/>
        <v>0</v>
      </c>
      <c r="BD97" s="14">
        <f t="shared" si="83"/>
        <v>0</v>
      </c>
      <c r="BE97" s="14">
        <f t="shared" si="83"/>
        <v>0</v>
      </c>
    </row>
    <row r="98" spans="1:57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  <c r="AV98" s="38" t="s">
        <v>64</v>
      </c>
      <c r="AW98" s="14">
        <f>SUMIF($AV$80:$AV$90,"*Latin America*",AW$80:AW$90)</f>
        <v>6.017785044071652</v>
      </c>
      <c r="AX98" s="14">
        <f t="shared" ref="AX98:BE98" si="84">SUMIF($AV$80:$AV$90,"*Latin America*",AX$80:AX$90)</f>
        <v>2.8683195905601364</v>
      </c>
      <c r="AY98" s="14">
        <f t="shared" si="84"/>
        <v>5.2263264145578612</v>
      </c>
      <c r="AZ98" s="14">
        <f t="shared" si="84"/>
        <v>10.349161216946261</v>
      </c>
      <c r="BA98" s="14">
        <f t="shared" si="84"/>
        <v>10.349161216946261</v>
      </c>
      <c r="BB98" s="14">
        <f t="shared" si="84"/>
        <v>10.349161216946261</v>
      </c>
      <c r="BC98" s="14">
        <f t="shared" si="84"/>
        <v>10.349161216946261</v>
      </c>
      <c r="BD98" s="14">
        <f t="shared" si="84"/>
        <v>10.349161216946261</v>
      </c>
      <c r="BE98" s="14">
        <f t="shared" si="84"/>
        <v>10.349161216946261</v>
      </c>
    </row>
    <row r="99" spans="1:57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  <c r="AV99" t="s">
        <v>62</v>
      </c>
      <c r="AW99" s="14">
        <f>AW97+AW98</f>
        <v>14.462499289166903</v>
      </c>
      <c r="AX99" s="14">
        <f t="shared" ref="AX99:BE99" si="85">AX97+AX98</f>
        <v>2.8683195905601364</v>
      </c>
      <c r="AY99" s="14">
        <f t="shared" si="85"/>
        <v>5.2263264145578612</v>
      </c>
      <c r="AZ99" s="14">
        <f t="shared" si="85"/>
        <v>10.349161216946261</v>
      </c>
      <c r="BA99" s="14">
        <f t="shared" si="85"/>
        <v>10.349161216946261</v>
      </c>
      <c r="BB99" s="14">
        <f t="shared" si="85"/>
        <v>10.349161216946261</v>
      </c>
      <c r="BC99" s="14">
        <f t="shared" si="85"/>
        <v>10.349161216946261</v>
      </c>
      <c r="BD99" s="14">
        <f t="shared" si="85"/>
        <v>10.349161216946261</v>
      </c>
      <c r="BE99" s="14">
        <f t="shared" si="85"/>
        <v>10.349161216946261</v>
      </c>
    </row>
    <row r="100" spans="1:57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  <row r="101" spans="1:57">
      <c r="AV101" s="38"/>
    </row>
    <row r="102" spans="1:57">
      <c r="AV102" s="3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5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7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59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[5]Output!A2</f>
        <v>0</v>
      </c>
      <c r="B2" s="2" t="str">
        <f>[5]Output!B2</f>
        <v>UPS_LOC_HOIL_1</v>
      </c>
      <c r="C2" s="2" t="str">
        <f>[5]Output!C2</f>
        <v>MIN_OIL_HOIL</v>
      </c>
      <c r="D2">
        <f>[5]Output!D2</f>
        <v>7384.7459999999992</v>
      </c>
      <c r="E2">
        <f>[5]Output!E2</f>
        <v>6027.2360000000008</v>
      </c>
      <c r="F2">
        <f>[5]Output!F2</f>
        <v>5810.8728000000001</v>
      </c>
      <c r="G2">
        <f>[5]Output!G2</f>
        <v>0</v>
      </c>
      <c r="H2">
        <f>[5]Output!H2</f>
        <v>0</v>
      </c>
      <c r="I2">
        <f>[5]Output!I2</f>
        <v>0</v>
      </c>
      <c r="J2">
        <f>[5]Output!J2</f>
        <v>0</v>
      </c>
      <c r="K2">
        <f>[5]Output!K2</f>
        <v>0</v>
      </c>
      <c r="L2">
        <f>[5]Output!L2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23.35987900000001</v>
      </c>
      <c r="S2" s="14">
        <f t="shared" si="1"/>
        <v>23.780901502988755</v>
      </c>
      <c r="T2" s="14">
        <f t="shared" si="1"/>
        <v>22.604144458490453</v>
      </c>
      <c r="U2" s="14">
        <f t="shared" si="1"/>
        <v>20.809723282777487</v>
      </c>
      <c r="V2" s="14">
        <f t="shared" si="1"/>
        <v>19.434298596440961</v>
      </c>
      <c r="W2" s="14">
        <f t="shared" si="1"/>
        <v>19.377919834532733</v>
      </c>
      <c r="X2" s="14">
        <f t="shared" si="1"/>
        <v>16.963418368584328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59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-1.523942825217544</v>
      </c>
    </row>
    <row r="3" spans="1:41">
      <c r="A3" s="2">
        <f>[5]Output!A3</f>
        <v>1</v>
      </c>
      <c r="B3" s="2" t="str">
        <f>[5]Output!B3</f>
        <v>UPS_LOC_HOIL_2</v>
      </c>
      <c r="C3" s="2" t="str">
        <f>[5]Output!C3</f>
        <v>MIN_OIL_HOIL</v>
      </c>
      <c r="D3">
        <f>[5]Output!D3</f>
        <v>0</v>
      </c>
      <c r="E3">
        <f>[5]Output!E3</f>
        <v>0</v>
      </c>
      <c r="F3">
        <f>[5]Output!F3</f>
        <v>385.97119999999899</v>
      </c>
      <c r="G3">
        <f>[5]Output!G3</f>
        <v>5887.0020000000004</v>
      </c>
      <c r="H3">
        <f>[5]Output!H3</f>
        <v>5260.7398000000012</v>
      </c>
      <c r="I3">
        <f>[5]Output!I3</f>
        <v>0</v>
      </c>
      <c r="J3">
        <f>[5]Output!J3</f>
        <v>0</v>
      </c>
      <c r="K3">
        <f>[5]Output!K3</f>
        <v>0</v>
      </c>
      <c r="L3">
        <f>[5]Output!L3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6.8122720000000152</v>
      </c>
      <c r="S3" s="14">
        <f t="shared" si="6"/>
        <v>6.9579245999999841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5.548636000000001</v>
      </c>
      <c r="W3" s="14">
        <f t="shared" si="6"/>
        <v>5.1526474398174154</v>
      </c>
      <c r="X3" s="14">
        <f t="shared" si="6"/>
        <v>4.6135699677670088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4.4038171342908328E-7</v>
      </c>
    </row>
    <row r="4" spans="1:41">
      <c r="A4" s="2">
        <f>[5]Output!A4</f>
        <v>2</v>
      </c>
      <c r="B4" s="2" t="str">
        <f>[5]Output!B4</f>
        <v>UPS_LOC_HOIL_3</v>
      </c>
      <c r="C4" s="2" t="str">
        <f>[5]Output!C4</f>
        <v>MIN_OIL_HOIL</v>
      </c>
      <c r="D4">
        <f>[5]Output!D4</f>
        <v>0</v>
      </c>
      <c r="E4">
        <f>[5]Output!E4</f>
        <v>0</v>
      </c>
      <c r="F4">
        <f>[5]Output!F4</f>
        <v>0</v>
      </c>
      <c r="G4">
        <f>[5]Output!G4</f>
        <v>0</v>
      </c>
      <c r="H4">
        <f>[5]Output!H4</f>
        <v>331.91219999999879</v>
      </c>
      <c r="I4">
        <f>[5]Output!I4</f>
        <v>5313.0190000000002</v>
      </c>
      <c r="J4">
        <f>[5]Output!J4</f>
        <v>2044.210800000001</v>
      </c>
      <c r="K4">
        <f>[5]Output!K4</f>
        <v>0</v>
      </c>
      <c r="L4">
        <f>[5]Output!L4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29.440209580230352</v>
      </c>
      <c r="T4" s="14">
        <f t="shared" si="7"/>
        <v>24.051181362409128</v>
      </c>
      <c r="U4" s="14">
        <f t="shared" si="7"/>
        <v>19.179100799808651</v>
      </c>
      <c r="V4" s="14">
        <f t="shared" si="7"/>
        <v>16.078135637984268</v>
      </c>
      <c r="W4" s="14">
        <f t="shared" si="7"/>
        <v>15.195177330718634</v>
      </c>
      <c r="X4" s="14">
        <f t="shared" si="7"/>
        <v>12.349848400817319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[5]Output!A5</f>
        <v>3</v>
      </c>
      <c r="B5" s="2" t="str">
        <f>[5]Output!B5</f>
        <v>UPS_GRO_HOIL_1</v>
      </c>
      <c r="C5" s="2" t="str">
        <f>[5]Output!C5</f>
        <v>MIN_OIL_HOIL</v>
      </c>
      <c r="D5">
        <f>[5]Output!D5</f>
        <v>0</v>
      </c>
      <c r="E5">
        <f>[5]Output!E5</f>
        <v>0</v>
      </c>
      <c r="F5">
        <f>[5]Output!F5</f>
        <v>0</v>
      </c>
      <c r="G5">
        <f>[5]Output!G5</f>
        <v>0</v>
      </c>
      <c r="H5">
        <f>[5]Output!H5</f>
        <v>0</v>
      </c>
      <c r="I5">
        <f>[5]Output!I5</f>
        <v>0</v>
      </c>
      <c r="J5">
        <f>[5]Output!J5</f>
        <v>3003.1572000000001</v>
      </c>
      <c r="K5">
        <f>[5]Output!K5</f>
        <v>4795</v>
      </c>
      <c r="L5">
        <f>[5]Output!L5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</v>
      </c>
      <c r="S5" s="14">
        <f t="shared" si="8"/>
        <v>-12.61723267724158</v>
      </c>
      <c r="T5" s="14">
        <f t="shared" si="8"/>
        <v>-7.5951099039186731</v>
      </c>
      <c r="U5" s="14">
        <f t="shared" si="8"/>
        <v>-4.2100465170311674</v>
      </c>
      <c r="V5" s="14">
        <f t="shared" si="8"/>
        <v>-2.1924730415433102</v>
      </c>
      <c r="W5" s="14">
        <f t="shared" si="8"/>
        <v>-0.96990493600331706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[5]Output!A6</f>
        <v>4</v>
      </c>
      <c r="B6" s="2" t="str">
        <f>[5]Output!B6</f>
        <v>UPS_GRO_HOIL_2</v>
      </c>
      <c r="C6" s="2" t="str">
        <f>[5]Output!C6</f>
        <v>MIN_OIL_HOIL</v>
      </c>
      <c r="D6">
        <f>[5]Output!D6</f>
        <v>0</v>
      </c>
      <c r="E6">
        <f>[5]Output!E6</f>
        <v>0</v>
      </c>
      <c r="F6">
        <f>[5]Output!F6</f>
        <v>0</v>
      </c>
      <c r="G6">
        <f>[5]Output!G6</f>
        <v>0</v>
      </c>
      <c r="H6">
        <f>[5]Output!H6</f>
        <v>0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21.602276000000007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19.061249999999994</v>
      </c>
      <c r="S6" s="14">
        <f t="shared" si="9"/>
        <v>12.757159568470465</v>
      </c>
      <c r="T6" s="14">
        <f t="shared" si="9"/>
        <v>10.909551368421051</v>
      </c>
      <c r="U6" s="14">
        <f t="shared" si="9"/>
        <v>10.890454146341465</v>
      </c>
      <c r="V6" s="14">
        <f t="shared" si="9"/>
        <v>11.30154515993279</v>
      </c>
      <c r="W6" s="14">
        <f t="shared" si="9"/>
        <v>11.406532264452832</v>
      </c>
      <c r="X6" s="14">
        <f t="shared" si="9"/>
        <v>11.898291910622284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8.3900094601143227E-2</v>
      </c>
      <c r="AN6" s="13">
        <f t="shared" si="4"/>
        <v>0.11440119370587898</v>
      </c>
      <c r="AO6" s="13">
        <f t="shared" si="5"/>
        <v>7.6322958882549252E-2</v>
      </c>
    </row>
    <row r="7" spans="1:41">
      <c r="A7" s="2">
        <f>[5]Output!A7</f>
        <v>5</v>
      </c>
      <c r="B7" s="2" t="str">
        <f>[5]Output!B7</f>
        <v>UPS_GRO_HOIL_3</v>
      </c>
      <c r="C7" s="2" t="str">
        <f>[5]Output!C7</f>
        <v>MIN_OIL_HOIL</v>
      </c>
      <c r="D7">
        <f>[5]Output!D7</f>
        <v>0</v>
      </c>
      <c r="E7">
        <f>[5]Output!E7</f>
        <v>0</v>
      </c>
      <c r="F7">
        <f>[5]Output!F7</f>
        <v>0</v>
      </c>
      <c r="G7">
        <f>[5]Output!G7</f>
        <v>0</v>
      </c>
      <c r="H7">
        <f>[5]Output!H7</f>
        <v>0</v>
      </c>
      <c r="I7">
        <f>[5]Output!I7</f>
        <v>0</v>
      </c>
      <c r="J7">
        <f>[5]Output!J7</f>
        <v>0</v>
      </c>
      <c r="K7">
        <f>[5]Output!K7</f>
        <v>0</v>
      </c>
      <c r="L7">
        <f>[5]Output!L7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6.5395989999999991</v>
      </c>
      <c r="T7" s="14">
        <f t="shared" si="10"/>
        <v>5.5586589999999987</v>
      </c>
      <c r="U7" s="14">
        <f t="shared" si="10"/>
        <v>4.7248599999999987</v>
      </c>
      <c r="V7" s="14">
        <f t="shared" si="10"/>
        <v>4.0161310000000006</v>
      </c>
      <c r="W7" s="14">
        <f t="shared" si="10"/>
        <v>3.4137120000000003</v>
      </c>
      <c r="X7" s="14">
        <f t="shared" si="10"/>
        <v>2.4509509999999999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[5]Output!A8</f>
        <v>6</v>
      </c>
      <c r="B8" s="2" t="str">
        <f>[5]Output!B8</f>
        <v>UPS_LOC_HSAN_1</v>
      </c>
      <c r="C8" s="2" t="str">
        <f>[5]Output!C8</f>
        <v>MIN_OIL_OBI</v>
      </c>
      <c r="D8">
        <f>[5]Output!D8</f>
        <v>95.660000000000011</v>
      </c>
      <c r="E8">
        <f>[5]Output!E8</f>
        <v>0</v>
      </c>
      <c r="F8">
        <f>[5]Output!F8</f>
        <v>0</v>
      </c>
      <c r="G8">
        <f>[5]Output!G8</f>
        <v>0</v>
      </c>
      <c r="H8">
        <f>[5]Output!H8</f>
        <v>0</v>
      </c>
      <c r="I8">
        <f>[5]Output!I8</f>
        <v>0</v>
      </c>
      <c r="J8">
        <f>[5]Output!J8</f>
        <v>0</v>
      </c>
      <c r="K8">
        <f>[5]Output!K8</f>
        <v>0</v>
      </c>
      <c r="L8">
        <f>[5]Output!L8</f>
        <v>0</v>
      </c>
      <c r="O8" t="s">
        <v>188</v>
      </c>
      <c r="P8" s="14">
        <f>SUMIF($B:$B,"*IMP_GAS*",D:D)/1000</f>
        <v>18.444369000000002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11.406671595000001</v>
      </c>
      <c r="T8" s="14">
        <f t="shared" si="12"/>
        <v>7.8205349999999996</v>
      </c>
      <c r="U8" s="14">
        <f t="shared" si="12"/>
        <v>7.8996675000000005</v>
      </c>
      <c r="V8" s="14">
        <f t="shared" si="12"/>
        <v>8.4357427115011241</v>
      </c>
      <c r="W8" s="14">
        <f t="shared" si="12"/>
        <v>8.5377852824837071</v>
      </c>
      <c r="X8" s="14">
        <f t="shared" si="12"/>
        <v>9.4473409106222821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[5]Output!A9</f>
        <v>7</v>
      </c>
      <c r="B9" s="2" t="str">
        <f>[5]Output!B9</f>
        <v>UPS_LOC_HSAN_2</v>
      </c>
      <c r="C9" s="2" t="str">
        <f>[5]Output!C9</f>
        <v>MIN_OIL_OBI</v>
      </c>
      <c r="D9">
        <f>[5]Output!D9</f>
        <v>95.660000000000011</v>
      </c>
      <c r="E9">
        <f>[5]Output!E9</f>
        <v>0</v>
      </c>
      <c r="F9">
        <f>[5]Output!F9</f>
        <v>0</v>
      </c>
      <c r="G9">
        <f>[5]Output!G9</f>
        <v>0</v>
      </c>
      <c r="H9">
        <f>[5]Output!H9</f>
        <v>0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-8.5845319999999994</v>
      </c>
      <c r="R9" s="14">
        <f t="shared" si="13"/>
        <v>-7.3550549999999992</v>
      </c>
      <c r="S9" s="14">
        <f t="shared" si="13"/>
        <v>-5.1891110265295337</v>
      </c>
      <c r="T9" s="14">
        <f t="shared" si="13"/>
        <v>-2.4696426315789481</v>
      </c>
      <c r="U9" s="14">
        <f t="shared" si="13"/>
        <v>-1.734073353658536</v>
      </c>
      <c r="V9" s="14">
        <f t="shared" si="13"/>
        <v>-1.1503285515683348</v>
      </c>
      <c r="W9" s="14">
        <f t="shared" si="13"/>
        <v>-0.54496501803087494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[5]Output!A10</f>
        <v>8</v>
      </c>
      <c r="B10" s="2" t="str">
        <f>[5]Output!B10</f>
        <v>UPS_LOC_HSAN_3</v>
      </c>
      <c r="C10" s="2" t="str">
        <f>[5]Output!C10</f>
        <v>MIN_OIL_OBI</v>
      </c>
      <c r="D10">
        <f>[5]Output!D10</f>
        <v>47.830000000000013</v>
      </c>
      <c r="E10">
        <f>[5]Output!E10</f>
        <v>0</v>
      </c>
      <c r="F10">
        <f>[5]Output!F10</f>
        <v>0</v>
      </c>
      <c r="G10">
        <f>[5]Output!G10</f>
        <v>0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5.2920496360000007</v>
      </c>
      <c r="U10" s="14">
        <f t="shared" si="14"/>
        <v>4.8554977217566506</v>
      </c>
      <c r="V10" s="14">
        <f t="shared" si="14"/>
        <v>4.6918390485000012</v>
      </c>
      <c r="W10" s="14">
        <f t="shared" si="14"/>
        <v>4.4653422421224498</v>
      </c>
      <c r="X10" s="14">
        <f t="shared" si="14"/>
        <v>4.0642860877302338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[5]Output!A11</f>
        <v>9</v>
      </c>
      <c r="B11" s="2" t="str">
        <f>[5]Output!B11</f>
        <v>UPS_REC_HSAN_1</v>
      </c>
      <c r="C11" s="2" t="str">
        <f>[5]Output!C11</f>
        <v>MIN_OIL_OBI</v>
      </c>
      <c r="D11">
        <f>[5]Output!D11</f>
        <v>0</v>
      </c>
      <c r="E11">
        <f>[5]Output!E11</f>
        <v>0</v>
      </c>
      <c r="F11">
        <f>[5]Output!F11</f>
        <v>3.0000000160725899E-3</v>
      </c>
      <c r="G11">
        <f>[5]Output!G11</f>
        <v>194.5055999999839</v>
      </c>
      <c r="H11">
        <f>[5]Output!H11</f>
        <v>0</v>
      </c>
      <c r="I11">
        <f>[5]Output!I11</f>
        <v>0</v>
      </c>
      <c r="J11">
        <f>[5]Output!J11</f>
        <v>0</v>
      </c>
      <c r="K11">
        <f>[5]Output!K11</f>
        <v>0</v>
      </c>
      <c r="L11">
        <f>[5]Output!L11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2.9232010000000002</v>
      </c>
      <c r="U11" s="14">
        <f t="shared" si="15"/>
        <v>2.5354079999999999</v>
      </c>
      <c r="V11" s="14">
        <f t="shared" si="15"/>
        <v>2.2054880000000003</v>
      </c>
      <c r="W11" s="14">
        <f t="shared" si="15"/>
        <v>1.923837</v>
      </c>
      <c r="X11" s="14">
        <f t="shared" si="15"/>
        <v>1.4698328197302333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[5]Output!A12</f>
        <v>10</v>
      </c>
      <c r="B12" s="2" t="str">
        <f>[5]Output!B12</f>
        <v>UPS_REC_HSAN_2</v>
      </c>
      <c r="C12" s="2" t="str">
        <f>[5]Output!C12</f>
        <v>MIN_OIL_OBI</v>
      </c>
      <c r="D12">
        <f>[5]Output!D12</f>
        <v>0</v>
      </c>
      <c r="E12">
        <f>[5]Output!E12</f>
        <v>0</v>
      </c>
      <c r="F12">
        <f>[5]Output!F12</f>
        <v>0</v>
      </c>
      <c r="G12">
        <f>[5]Output!G12</f>
        <v>194.5086</v>
      </c>
      <c r="H12">
        <f>[5]Output!H12</f>
        <v>0</v>
      </c>
      <c r="I12">
        <f>[5]Output!I12</f>
        <v>0</v>
      </c>
      <c r="J12">
        <f>[5]Output!J12</f>
        <v>0</v>
      </c>
      <c r="K12">
        <f>[5]Output!K12</f>
        <v>0</v>
      </c>
      <c r="L12">
        <f>[5]Output!L12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2.5944532680000005</v>
      </c>
      <c r="U12" s="14">
        <f t="shared" si="16"/>
        <v>2.4782776573309659</v>
      </c>
      <c r="V12" s="14">
        <f t="shared" si="16"/>
        <v>2.5944532680000005</v>
      </c>
      <c r="W12" s="14">
        <f t="shared" si="16"/>
        <v>2.5944532680000005</v>
      </c>
      <c r="X12" s="14">
        <f t="shared" si="16"/>
        <v>2.5944532680000005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[5]Output!A13</f>
        <v>11</v>
      </c>
      <c r="B13" s="2" t="str">
        <f>[5]Output!B13</f>
        <v>UPS_REC_HSAN_3</v>
      </c>
      <c r="C13" s="2" t="str">
        <f>[5]Output!C13</f>
        <v>MIN_OIL_OBI</v>
      </c>
      <c r="D13">
        <f>[5]Output!D13</f>
        <v>0</v>
      </c>
      <c r="E13">
        <f>[5]Output!E13</f>
        <v>0</v>
      </c>
      <c r="F13">
        <f>[5]Output!F13</f>
        <v>0</v>
      </c>
      <c r="G13">
        <f>[5]Output!G13</f>
        <v>97.254400000000004</v>
      </c>
      <c r="H13">
        <f>[5]Output!H13</f>
        <v>0</v>
      </c>
      <c r="I13">
        <f>[5]Output!I13</f>
        <v>0</v>
      </c>
      <c r="J13">
        <f>[5]Output!J13</f>
        <v>0</v>
      </c>
      <c r="K13">
        <f>[5]Output!K13</f>
        <v>0</v>
      </c>
      <c r="L13">
        <f>[5]Output!L13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-0.225604632</v>
      </c>
      <c r="U13" s="14">
        <f t="shared" si="17"/>
        <v>-0.15818793557431599</v>
      </c>
      <c r="V13" s="14">
        <f t="shared" si="17"/>
        <v>-0.1081022195</v>
      </c>
      <c r="W13" s="14">
        <f t="shared" si="17"/>
        <v>-5.2948025877551035E-2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[5]Output!A14</f>
        <v>12</v>
      </c>
      <c r="B14" s="2" t="str">
        <f>[5]Output!B14</f>
        <v>UPS_LOC_NGA_1</v>
      </c>
      <c r="C14" s="2" t="str">
        <f>[5]Output!C14</f>
        <v>MIN_GAS_NGA</v>
      </c>
      <c r="D14">
        <f>[5]Output!D14</f>
        <v>3335.857</v>
      </c>
      <c r="E14">
        <f>[5]Output!E14</f>
        <v>3335.857</v>
      </c>
      <c r="F14">
        <f>[5]Output!F14</f>
        <v>3335.857</v>
      </c>
      <c r="G14">
        <f>[5]Output!G14</f>
        <v>3335.8289999999988</v>
      </c>
      <c r="H14">
        <f>[5]Output!H14</f>
        <v>0</v>
      </c>
      <c r="I14">
        <f>[5]Output!I14</f>
        <v>0</v>
      </c>
      <c r="J14">
        <f>[5]Output!J14</f>
        <v>0</v>
      </c>
      <c r="K14">
        <f>[5]Output!K14</f>
        <v>0</v>
      </c>
      <c r="L14">
        <f>[5]Output!L14</f>
        <v>0</v>
      </c>
      <c r="O14" s="2" t="s">
        <v>43</v>
      </c>
      <c r="P14" s="14">
        <f>(SUMIF($B:$B,"*UPS_BIO*POT",D:D))/1000+(SUMIF($B:$B,"*IMP_BIO*",D:D))/1000</f>
        <v>5.7134919999999996</v>
      </c>
      <c r="Q14" s="14">
        <f t="shared" ref="Q14:X14" si="18">(SUMIF($B:$B,"*UPS_BIO*POT",E:E))/1000+(SUMIF($B:$B,"*IMP_BIO*",E:E))/1000</f>
        <v>6.3092429999999995</v>
      </c>
      <c r="R14" s="14">
        <f t="shared" si="18"/>
        <v>7.0596339999999991</v>
      </c>
      <c r="S14" s="14">
        <f t="shared" si="18"/>
        <v>7.4255075004532642</v>
      </c>
      <c r="T14" s="14">
        <f t="shared" si="18"/>
        <v>6.8903156714509217</v>
      </c>
      <c r="U14" s="14">
        <f t="shared" si="18"/>
        <v>6.4708361527980722</v>
      </c>
      <c r="V14" s="14">
        <f t="shared" si="18"/>
        <v>5.6667285503911442</v>
      </c>
      <c r="W14" s="14">
        <f t="shared" si="18"/>
        <v>6.2241698860623229</v>
      </c>
      <c r="X14" s="14">
        <f t="shared" si="18"/>
        <v>6.4432277596989174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[5]Output!A15</f>
        <v>13</v>
      </c>
      <c r="B15" s="2" t="str">
        <f>[5]Output!B15</f>
        <v>UPS_LOC_NGA_2</v>
      </c>
      <c r="C15" s="2" t="str">
        <f>[5]Output!C15</f>
        <v>MIN_GAS_NGA</v>
      </c>
      <c r="D15">
        <f>[5]Output!D15</f>
        <v>3558.2469999999989</v>
      </c>
      <c r="E15">
        <f>[5]Output!E15</f>
        <v>3558.2469999999989</v>
      </c>
      <c r="F15">
        <f>[5]Output!F15</f>
        <v>3558.2469999999989</v>
      </c>
      <c r="G15">
        <f>[5]Output!G15</f>
        <v>1630.2429999999999</v>
      </c>
      <c r="H15">
        <f>[5]Output!H15</f>
        <v>3557.1449999999991</v>
      </c>
      <c r="I15">
        <f>[5]Output!I15</f>
        <v>1929.070999999999</v>
      </c>
      <c r="J15">
        <f>[5]Output!J15</f>
        <v>0</v>
      </c>
      <c r="K15">
        <f>[5]Output!K15</f>
        <v>0</v>
      </c>
      <c r="L15">
        <f>[5]Output!L15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2.2310100000000022</v>
      </c>
      <c r="S15" s="14">
        <f t="shared" si="20"/>
        <v>2.3062287772456447</v>
      </c>
      <c r="T15" s="14">
        <f t="shared" si="20"/>
        <v>2.2960706751550108</v>
      </c>
      <c r="U15" s="14">
        <f t="shared" si="20"/>
        <v>2.1032301294188511</v>
      </c>
      <c r="V15" s="14">
        <f t="shared" si="20"/>
        <v>1.6627669746467371</v>
      </c>
      <c r="W15" s="14">
        <f t="shared" si="20"/>
        <v>1.3475394844967659</v>
      </c>
      <c r="X15" s="14">
        <f t="shared" si="20"/>
        <v>1.3191262722895181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3.3142388424974412E-2</v>
      </c>
    </row>
    <row r="16" spans="1:41">
      <c r="A16" s="2">
        <f>[5]Output!A16</f>
        <v>14</v>
      </c>
      <c r="B16" s="2" t="str">
        <f>[5]Output!B16</f>
        <v>UPS_LOC_NGA_3</v>
      </c>
      <c r="C16" s="2" t="str">
        <f>[5]Output!C16</f>
        <v>MIN_GAS_NGA</v>
      </c>
      <c r="D16">
        <f>[5]Output!D16</f>
        <v>2001.5139999999999</v>
      </c>
      <c r="E16">
        <f>[5]Output!E16</f>
        <v>2001.5139999999999</v>
      </c>
      <c r="F16">
        <f>[5]Output!F16</f>
        <v>799.54199999999946</v>
      </c>
      <c r="G16">
        <f>[5]Output!G16</f>
        <v>1573.527000000001</v>
      </c>
      <c r="H16">
        <f>[5]Output!H16</f>
        <v>2001.5139999999999</v>
      </c>
      <c r="I16">
        <f>[5]Output!I16</f>
        <v>2001.5139999999999</v>
      </c>
      <c r="J16">
        <f>[5]Output!J16</f>
        <v>2001.5139999999999</v>
      </c>
      <c r="K16">
        <f>[5]Output!K16</f>
        <v>962.76100000000042</v>
      </c>
      <c r="L16">
        <f>[5]Output!L16</f>
        <v>0</v>
      </c>
      <c r="O16" s="2" t="s">
        <v>45</v>
      </c>
      <c r="P16" s="14">
        <f>(SUMIF($B:$B,"*GEO*",D:D))/1000</f>
        <v>0.22650834135578521</v>
      </c>
      <c r="Q16" s="14">
        <f t="shared" ref="Q16:X16" si="21">(SUMIF($B:$B,"*GEO*",E:E))/1000</f>
        <v>0.2693774493301237</v>
      </c>
      <c r="R16" s="14">
        <f t="shared" si="21"/>
        <v>0.27760003025751251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[5]Output!A17</f>
        <v>15</v>
      </c>
      <c r="B17" s="2" t="str">
        <f>[5]Output!B17</f>
        <v>UPS_GRO_NGA_1</v>
      </c>
      <c r="C17" s="2" t="str">
        <f>[5]Output!C17</f>
        <v>MIN_GAS_NGA</v>
      </c>
      <c r="D17" s="37">
        <f>[5]Output!D17</f>
        <v>735.28499999999997</v>
      </c>
      <c r="E17" s="37">
        <f>[5]Output!E17</f>
        <v>418.49599999999958</v>
      </c>
      <c r="F17" s="37">
        <f>[5]Output!F17</f>
        <v>0</v>
      </c>
      <c r="G17" s="37">
        <f>[5]Output!G17</f>
        <v>0</v>
      </c>
      <c r="H17">
        <f>[5]Output!H17</f>
        <v>0</v>
      </c>
      <c r="I17">
        <f>[5]Output!I17</f>
        <v>735.28499999999997</v>
      </c>
      <c r="J17">
        <f>[5]Output!J17</f>
        <v>735.28499999999997</v>
      </c>
      <c r="K17">
        <f>[5]Output!K17</f>
        <v>735.28499999999997</v>
      </c>
      <c r="L17">
        <f>[5]Output!L17</f>
        <v>735.28499999999997</v>
      </c>
      <c r="M17" s="38"/>
      <c r="O17" s="2" t="s">
        <v>46</v>
      </c>
      <c r="P17" s="14">
        <f>(SUMIF($B:$B,"*SOL*",D:D))/1000</f>
        <v>0.43151665864421468</v>
      </c>
      <c r="Q17" s="14">
        <f t="shared" ref="Q17:X17" si="22">(SUMIF($B:$B,"*SOL*",E:E))/1000</f>
        <v>0.97391455066987631</v>
      </c>
      <c r="R17" s="14">
        <f t="shared" si="22"/>
        <v>1.478908969742488</v>
      </c>
      <c r="S17" s="14">
        <f t="shared" si="22"/>
        <v>2.3200039086993658</v>
      </c>
      <c r="T17" s="14">
        <f t="shared" si="22"/>
        <v>3.0379196474572856</v>
      </c>
      <c r="U17" s="14">
        <f t="shared" si="22"/>
        <v>3.6984786060370545</v>
      </c>
      <c r="V17" s="14">
        <f t="shared" si="22"/>
        <v>3.5574857171605099</v>
      </c>
      <c r="W17" s="14">
        <f t="shared" si="22"/>
        <v>3.7018961262343053</v>
      </c>
      <c r="X17" s="14">
        <f t="shared" si="22"/>
        <v>3.5824780238046774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[5]Output!A18</f>
        <v>16</v>
      </c>
      <c r="B18" s="2" t="str">
        <f>[5]Output!B18</f>
        <v>UPS_GRO_NGA_2</v>
      </c>
      <c r="C18" s="2" t="str">
        <f>[5]Output!C18</f>
        <v>MIN_GAS_NGA</v>
      </c>
      <c r="D18" s="37">
        <f>[5]Output!D18</f>
        <v>980.38100000000009</v>
      </c>
      <c r="E18" s="37">
        <f>[5]Output!E18</f>
        <v>0</v>
      </c>
      <c r="F18" s="37">
        <f>[5]Output!F18</f>
        <v>0</v>
      </c>
      <c r="G18" s="37">
        <f>[5]Output!G18</f>
        <v>0</v>
      </c>
      <c r="H18">
        <f>[5]Output!H18</f>
        <v>0</v>
      </c>
      <c r="I18">
        <f>[5]Output!I18</f>
        <v>58.990000000000009</v>
      </c>
      <c r="J18">
        <f>[5]Output!J18</f>
        <v>980.38100000000009</v>
      </c>
      <c r="K18">
        <f>[5]Output!K18</f>
        <v>980.38100000000009</v>
      </c>
      <c r="L18">
        <f>[5]Output!L18</f>
        <v>980.38100000000009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3.4187692196803217</v>
      </c>
      <c r="T18" s="14">
        <f t="shared" si="23"/>
        <v>5.1081314285036434</v>
      </c>
      <c r="U18" s="14">
        <f t="shared" si="23"/>
        <v>5.378018221673516</v>
      </c>
      <c r="V18" s="14">
        <f t="shared" si="23"/>
        <v>7.0647587518289967</v>
      </c>
      <c r="W18" s="14">
        <f t="shared" si="23"/>
        <v>7.8095582203308078</v>
      </c>
      <c r="X18" s="14">
        <f t="shared" si="23"/>
        <v>8.8565081459777151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[5]Output!A19</f>
        <v>17</v>
      </c>
      <c r="B19" s="2" t="str">
        <f>[5]Output!B19</f>
        <v>UPS_GRO_NGA_3</v>
      </c>
      <c r="C19" s="2" t="str">
        <f>[5]Output!C19</f>
        <v>MIN_GAS_NGA</v>
      </c>
      <c r="D19" s="37">
        <f>[5]Output!D19</f>
        <v>727.94700000000137</v>
      </c>
      <c r="E19" s="37">
        <f>[5]Output!E19</f>
        <v>0</v>
      </c>
      <c r="F19" s="37">
        <f>[5]Output!F19</f>
        <v>0</v>
      </c>
      <c r="G19" s="37">
        <f>[5]Output!G19</f>
        <v>0</v>
      </c>
      <c r="H19">
        <f>[5]Output!H19</f>
        <v>0</v>
      </c>
      <c r="I19">
        <f>[5]Output!I19</f>
        <v>0</v>
      </c>
      <c r="J19">
        <f>[5]Output!J19</f>
        <v>298.95099999999991</v>
      </c>
      <c r="K19">
        <f>[5]Output!K19</f>
        <v>735.28499999999997</v>
      </c>
      <c r="L19">
        <f>[5]Output!L19</f>
        <v>735.28499999999997</v>
      </c>
      <c r="M19" s="38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3.5467690000000003</v>
      </c>
      <c r="S19" s="14">
        <f t="shared" si="24"/>
        <v>5.9687731283796879</v>
      </c>
      <c r="T19" s="14">
        <f t="shared" si="24"/>
        <v>8.4110510759609287</v>
      </c>
      <c r="U19" s="14">
        <f t="shared" si="24"/>
        <v>9.3814968277105706</v>
      </c>
      <c r="V19" s="14">
        <f t="shared" si="24"/>
        <v>10.972244468989507</v>
      </c>
      <c r="W19" s="14">
        <f t="shared" si="24"/>
        <v>11.916454346565114</v>
      </c>
      <c r="X19" s="14">
        <f t="shared" si="24"/>
        <v>12.903986169782392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[5]Output!A20</f>
        <v>18</v>
      </c>
      <c r="B20" s="2" t="str">
        <f>[5]Output!B20</f>
        <v>UPS_LOC_BCO</v>
      </c>
      <c r="C20" s="2" t="str">
        <f>[5]Output!C20</f>
        <v>MIN_COA_BCO</v>
      </c>
      <c r="D20" s="37">
        <f>[5]Output!D20</f>
        <v>3638.04</v>
      </c>
      <c r="E20" s="37">
        <f>[5]Output!E20</f>
        <v>3443.5830000000001</v>
      </c>
      <c r="F20" s="37">
        <f>[5]Output!F20</f>
        <v>2430.2109999999998</v>
      </c>
      <c r="G20" s="37">
        <f>[5]Output!G20</f>
        <v>2187.19</v>
      </c>
      <c r="H20">
        <f>[5]Output!H20</f>
        <v>1968.471</v>
      </c>
      <c r="I20">
        <f>[5]Output!I20</f>
        <v>1771.624</v>
      </c>
      <c r="J20">
        <f>[5]Output!J20</f>
        <v>1594.461</v>
      </c>
      <c r="K20">
        <f>[5]Output!K20</f>
        <v>1435.0150000000001</v>
      </c>
      <c r="L20">
        <f>[5]Output!L20</f>
        <v>1291.5139999999999</v>
      </c>
      <c r="M20" s="38"/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9.7111572233692502</v>
      </c>
      <c r="R20" s="14">
        <f t="shared" si="26"/>
        <v>8.2937841071059193</v>
      </c>
      <c r="S20" s="14">
        <f t="shared" si="26"/>
        <v>8.9329045780673528</v>
      </c>
      <c r="T20" s="14">
        <f t="shared" si="26"/>
        <v>7.7811954364596385</v>
      </c>
      <c r="U20" s="14">
        <f t="shared" si="26"/>
        <v>6.6294862948519198</v>
      </c>
      <c r="V20" s="14">
        <f t="shared" si="26"/>
        <v>5.4777771532442054</v>
      </c>
      <c r="W20" s="14">
        <f t="shared" si="26"/>
        <v>4.3260680116364876</v>
      </c>
      <c r="X20" s="14">
        <f t="shared" si="26"/>
        <v>3.1743588700287702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5.4846938320631367E-2</v>
      </c>
      <c r="AN20" s="22">
        <f t="shared" si="25"/>
        <v>4.1209117941806594E-2</v>
      </c>
      <c r="AO20" s="22">
        <f t="shared" si="25"/>
        <v>7.2175993415724671E-2</v>
      </c>
    </row>
    <row r="21" spans="1:41">
      <c r="A21" s="2">
        <f>[5]Output!A21</f>
        <v>19</v>
      </c>
      <c r="B21" s="2" t="str">
        <f>[5]Output!B21</f>
        <v>UPS_LOC_HCO</v>
      </c>
      <c r="C21" s="2" t="str">
        <f>[5]Output!C21</f>
        <v>MIN_COA_HCO</v>
      </c>
      <c r="D21" s="37">
        <f>[5]Output!D21</f>
        <v>3280.326</v>
      </c>
      <c r="E21" s="37">
        <f>[5]Output!E21</f>
        <v>2515.4349999999999</v>
      </c>
      <c r="F21" s="37">
        <f>[5]Output!F21</f>
        <v>1491.7660000000001</v>
      </c>
      <c r="G21" s="37">
        <f>[5]Output!G21</f>
        <v>1193.413</v>
      </c>
      <c r="H21">
        <f>[5]Output!H21</f>
        <v>954.73000000000013</v>
      </c>
      <c r="I21">
        <f>[5]Output!I21</f>
        <v>763.78399999999999</v>
      </c>
      <c r="J21">
        <f>[5]Output!J21</f>
        <v>611.02700000000004</v>
      </c>
      <c r="K21">
        <f>[5]Output!K21</f>
        <v>125.66919999999919</v>
      </c>
      <c r="L21">
        <f>[5]Output!L21</f>
        <v>0</v>
      </c>
      <c r="M21" s="38"/>
      <c r="O21" s="2" t="s">
        <v>146</v>
      </c>
      <c r="P21" s="14">
        <f>P19+P15+P14</f>
        <v>9.0103770000000001</v>
      </c>
      <c r="Q21" s="14">
        <f t="shared" ref="Q21:X21" si="27">Q19+Q15+Q14</f>
        <v>10.785544999999999</v>
      </c>
      <c r="R21" s="14">
        <f t="shared" si="27"/>
        <v>12.837413000000002</v>
      </c>
      <c r="S21" s="14">
        <f t="shared" si="27"/>
        <v>15.700509406078597</v>
      </c>
      <c r="T21" s="14">
        <f t="shared" si="27"/>
        <v>17.597437422566863</v>
      </c>
      <c r="U21" s="14">
        <f t="shared" si="27"/>
        <v>17.955563109927493</v>
      </c>
      <c r="V21" s="14">
        <f t="shared" si="27"/>
        <v>18.30173999402739</v>
      </c>
      <c r="W21" s="14">
        <f t="shared" si="27"/>
        <v>19.488163717124202</v>
      </c>
      <c r="X21" s="14">
        <f t="shared" si="27"/>
        <v>20.666340201770829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[5]Output!A22</f>
        <v>20</v>
      </c>
      <c r="B22" s="2" t="str">
        <f>[5]Output!B22</f>
        <v>UPS_DIS_HCO</v>
      </c>
      <c r="C22" s="2" t="str">
        <f>[5]Output!C22</f>
        <v>MIN_COA_HCO</v>
      </c>
      <c r="D22" s="37">
        <f>[5]Output!D22</f>
        <v>0</v>
      </c>
      <c r="E22" s="37">
        <f>[5]Output!E22</f>
        <v>0</v>
      </c>
      <c r="F22" s="37">
        <f>[5]Output!F22</f>
        <v>0</v>
      </c>
      <c r="G22" s="37">
        <f>[5]Output!G22</f>
        <v>0</v>
      </c>
      <c r="H22">
        <f>[5]Output!H22</f>
        <v>0</v>
      </c>
      <c r="I22">
        <f>[5]Output!I22</f>
        <v>0</v>
      </c>
      <c r="J22">
        <f>[5]Output!J22</f>
        <v>0</v>
      </c>
      <c r="K22">
        <f>[5]Output!K22</f>
        <v>363.15280000000081</v>
      </c>
      <c r="L22">
        <f>[5]Output!L22</f>
        <v>178.31881973023329</v>
      </c>
      <c r="M22" s="38"/>
      <c r="O22" s="2" t="s">
        <v>54</v>
      </c>
      <c r="P22" s="3">
        <f t="shared" ref="P22:X22" si="28">SUM(P2,P6,P10,P14,P15,P16,P17,P18,P20)</f>
        <v>81.062357625137921</v>
      </c>
      <c r="Q22" s="3">
        <f t="shared" si="28"/>
        <v>76.786854223369261</v>
      </c>
      <c r="R22" s="3">
        <f t="shared" si="28"/>
        <v>70.737659107105941</v>
      </c>
      <c r="S22" s="3">
        <f t="shared" si="28"/>
        <v>67.794026066271826</v>
      </c>
      <c r="T22" s="3">
        <f t="shared" si="28"/>
        <v>64.184378321937999</v>
      </c>
      <c r="U22" s="3">
        <f t="shared" si="28"/>
        <v>61.140724555655019</v>
      </c>
      <c r="V22" s="3">
        <f t="shared" si="28"/>
        <v>59.207199952145345</v>
      </c>
      <c r="W22" s="3">
        <f t="shared" si="28"/>
        <v>59.064026069868696</v>
      </c>
      <c r="X22" s="3">
        <f t="shared" si="28"/>
        <v>56.766695438736434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[5]Output!A23</f>
        <v>21</v>
      </c>
      <c r="B23" s="2" t="str">
        <f>[5]Output!B23</f>
        <v>UPS_NUC_LWR_UOX_EXS</v>
      </c>
      <c r="C23" s="2" t="str">
        <f>[5]Output!C23</f>
        <v>UPS_NUC_HET_LWR_UOX</v>
      </c>
      <c r="D23" s="37">
        <f>[5]Output!D23</f>
        <v>10579.161625137929</v>
      </c>
      <c r="E23" s="37">
        <f>[5]Output!E23</f>
        <v>9711.1572233692496</v>
      </c>
      <c r="F23" s="37">
        <f>[5]Output!F23</f>
        <v>8293.7841071059192</v>
      </c>
      <c r="G23" s="37">
        <f>[5]Output!G23</f>
        <v>8932.9045780673532</v>
      </c>
      <c r="H23">
        <f>[5]Output!H23</f>
        <v>7781.1954364596386</v>
      </c>
      <c r="I23">
        <f>[5]Output!I23</f>
        <v>6629.4862948519194</v>
      </c>
      <c r="J23">
        <f>[5]Output!J23</f>
        <v>5477.7771532442057</v>
      </c>
      <c r="K23">
        <f>[5]Output!K23</f>
        <v>4326.0680116364874</v>
      </c>
      <c r="L23">
        <f>[5]Output!L23</f>
        <v>3174.3588700287701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[5]Output!A24</f>
        <v>22</v>
      </c>
      <c r="B24" s="2" t="str">
        <f>[5]Output!B24</f>
        <v>UPS_RES_OIL_ADD</v>
      </c>
      <c r="C24" s="2" t="str">
        <f>[5]Output!C24</f>
        <v>MIN_OIL_ADD</v>
      </c>
      <c r="D24" s="37">
        <f>[5]Output!D24</f>
        <v>467.89000000000038</v>
      </c>
      <c r="E24" s="37">
        <f>[5]Output!E24</f>
        <v>635.72400000000016</v>
      </c>
      <c r="F24" s="37">
        <f>[5]Output!F24</f>
        <v>615.42500000000018</v>
      </c>
      <c r="G24" s="37">
        <f>[5]Output!G24</f>
        <v>584.65399999999966</v>
      </c>
      <c r="H24">
        <f>[5]Output!H24</f>
        <v>555.42100000000016</v>
      </c>
      <c r="I24">
        <f>[5]Output!I24</f>
        <v>527.64999999999964</v>
      </c>
      <c r="J24">
        <f>[5]Output!J24</f>
        <v>501.26799999999992</v>
      </c>
      <c r="K24">
        <f>[5]Output!K24</f>
        <v>357.64743981741532</v>
      </c>
      <c r="L24">
        <f>[5]Output!L24</f>
        <v>58.319967767009118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[5]Output!A25</f>
        <v>23</v>
      </c>
      <c r="B25" s="2" t="str">
        <f>[5]Output!B25</f>
        <v>UPS_BIO_CRP_STC_POT</v>
      </c>
      <c r="C25" s="2" t="str">
        <f>[5]Output!C25</f>
        <v>RNW_POT_BIO_CRP_STC</v>
      </c>
      <c r="D25" s="37">
        <f>[5]Output!D25</f>
        <v>172.7</v>
      </c>
      <c r="E25" s="37">
        <f>[5]Output!E25</f>
        <v>0</v>
      </c>
      <c r="F25" s="37">
        <f>[5]Output!F25</f>
        <v>67.915737941866112</v>
      </c>
      <c r="G25" s="37">
        <f>[5]Output!G25</f>
        <v>0</v>
      </c>
      <c r="H25">
        <f>[5]Output!H25</f>
        <v>0</v>
      </c>
      <c r="I25">
        <f>[5]Output!I25</f>
        <v>0</v>
      </c>
      <c r="J25">
        <f>[5]Output!J25</f>
        <v>0</v>
      </c>
      <c r="K25">
        <f>[5]Output!K25</f>
        <v>0</v>
      </c>
      <c r="L25">
        <f>[5]Output!L25</f>
        <v>0</v>
      </c>
      <c r="M25" s="38"/>
      <c r="AK25" s="38"/>
    </row>
    <row r="26" spans="1:41">
      <c r="A26" s="2">
        <f>[5]Output!A26</f>
        <v>24</v>
      </c>
      <c r="B26" s="2" t="str">
        <f>[5]Output!B26</f>
        <v>UPS_BIO_CRP_SUG_POT</v>
      </c>
      <c r="C26" s="2" t="str">
        <f>[5]Output!C26</f>
        <v>RNW_POT_BIO_CRP_SUG</v>
      </c>
      <c r="D26" s="37">
        <f>[5]Output!D26</f>
        <v>346.6</v>
      </c>
      <c r="E26" s="37">
        <f>[5]Output!E26</f>
        <v>474.90000000000009</v>
      </c>
      <c r="F26" s="37">
        <f>[5]Output!F26</f>
        <v>603.20000000000005</v>
      </c>
      <c r="G26" s="37">
        <f>[5]Output!G26</f>
        <v>742.85</v>
      </c>
      <c r="H26">
        <f>[5]Output!H26</f>
        <v>514.59268595675826</v>
      </c>
      <c r="I26">
        <f>[5]Output!I26</f>
        <v>409.41971703810668</v>
      </c>
      <c r="J26">
        <f>[5]Output!J26</f>
        <v>273.31118993789312</v>
      </c>
      <c r="K26">
        <f>[5]Output!K26</f>
        <v>0</v>
      </c>
      <c r="L26">
        <f>[5]Output!L26</f>
        <v>0</v>
      </c>
      <c r="M26" s="38"/>
      <c r="AK26" s="13"/>
    </row>
    <row r="27" spans="1:41">
      <c r="A27" s="2">
        <f>[5]Output!A27</f>
        <v>25</v>
      </c>
      <c r="B27" s="2" t="str">
        <f>[5]Output!B27</f>
        <v>UPS_BIO_CRP_GRS_POT</v>
      </c>
      <c r="C27" s="2" t="str">
        <f>[5]Output!C27</f>
        <v>RNW_POT_BIO_CRP_GRS</v>
      </c>
      <c r="D27" s="37">
        <f>[5]Output!D27</f>
        <v>0</v>
      </c>
      <c r="E27" s="37">
        <f>[5]Output!E27</f>
        <v>762.7765775185195</v>
      </c>
      <c r="F27" s="37">
        <f>[5]Output!F27</f>
        <v>1292.918262058133</v>
      </c>
      <c r="G27" s="37">
        <f>[5]Output!G27</f>
        <v>931.61572558042508</v>
      </c>
      <c r="H27">
        <f>[5]Output!H27</f>
        <v>329.66672148282078</v>
      </c>
      <c r="I27">
        <f>[5]Output!I27</f>
        <v>295.43432106782791</v>
      </c>
      <c r="J27">
        <f>[5]Output!J27</f>
        <v>0</v>
      </c>
      <c r="K27">
        <f>[5]Output!K27</f>
        <v>191.50141870468329</v>
      </c>
      <c r="L27">
        <f>[5]Output!L27</f>
        <v>8.4981280006607911E-7</v>
      </c>
      <c r="M27" s="38"/>
    </row>
    <row r="28" spans="1:41">
      <c r="A28" s="2">
        <f>[5]Output!A28</f>
        <v>26</v>
      </c>
      <c r="B28" s="2" t="str">
        <f>[5]Output!B28</f>
        <v>UPS_BIO_CRP_WOD_1_POT</v>
      </c>
      <c r="C28" s="2" t="str">
        <f>[5]Output!C28</f>
        <v>RNW_POT_BIO_WOD</v>
      </c>
      <c r="D28" s="37">
        <f>[5]Output!D28</f>
        <v>0</v>
      </c>
      <c r="E28" s="37">
        <f>[5]Output!E28</f>
        <v>133.69999999999999</v>
      </c>
      <c r="F28" s="37">
        <f>[5]Output!F28</f>
        <v>267.39999999999992</v>
      </c>
      <c r="G28" s="37">
        <f>[5]Output!G28</f>
        <v>292.5</v>
      </c>
      <c r="H28">
        <f>[5]Output!H28</f>
        <v>317.60000000000002</v>
      </c>
      <c r="I28">
        <f>[5]Output!I28</f>
        <v>0</v>
      </c>
      <c r="J28">
        <f>[5]Output!J28</f>
        <v>0</v>
      </c>
      <c r="K28">
        <f>[5]Output!K28</f>
        <v>0</v>
      </c>
      <c r="L28">
        <f>[5]Output!L28</f>
        <v>285.89999999999998</v>
      </c>
      <c r="M28" s="38"/>
    </row>
    <row r="29" spans="1:41">
      <c r="A29" s="2">
        <f>[5]Output!A29</f>
        <v>27</v>
      </c>
      <c r="B29" s="2" t="str">
        <f>[5]Output!B29</f>
        <v>UPS_BIO_CRP_WOD_2_POT</v>
      </c>
      <c r="C29" s="2" t="str">
        <f>[5]Output!C29</f>
        <v>RNW_POT_BIO_WOD</v>
      </c>
      <c r="D29" s="37">
        <f>[5]Output!D29</f>
        <v>0</v>
      </c>
      <c r="E29" s="37">
        <f>[5]Output!E29</f>
        <v>45.65</v>
      </c>
      <c r="F29" s="37">
        <f>[5]Output!F29</f>
        <v>91.3</v>
      </c>
      <c r="G29" s="37">
        <f>[5]Output!G29</f>
        <v>93.949999999999989</v>
      </c>
      <c r="H29">
        <f>[5]Output!H29</f>
        <v>96.6</v>
      </c>
      <c r="I29">
        <f>[5]Output!I29</f>
        <v>99.65</v>
      </c>
      <c r="J29">
        <f>[5]Output!J29</f>
        <v>102.7</v>
      </c>
      <c r="K29">
        <f>[5]Output!K29</f>
        <v>105.85</v>
      </c>
      <c r="L29">
        <f>[5]Output!L29</f>
        <v>109</v>
      </c>
      <c r="M29" s="38"/>
      <c r="AA29" s="5"/>
      <c r="AB29" s="5"/>
      <c r="AC29" s="5"/>
    </row>
    <row r="30" spans="1:41">
      <c r="A30" s="2">
        <f>[5]Output!A30</f>
        <v>28</v>
      </c>
      <c r="B30" s="2" t="str">
        <f>[5]Output!B30</f>
        <v>UPS_BIO_AGR_WST_POT</v>
      </c>
      <c r="C30" s="2" t="str">
        <f>[5]Output!C30</f>
        <v>RNW_POT_BIO_WOD</v>
      </c>
      <c r="D30" s="37">
        <f>[5]Output!D30</f>
        <v>1109.8</v>
      </c>
      <c r="E30" s="37">
        <f>[5]Output!E30</f>
        <v>1127.0999999999999</v>
      </c>
      <c r="F30" s="37">
        <f>[5]Output!F30</f>
        <v>1144.4000000000001</v>
      </c>
      <c r="G30" s="37">
        <f>[5]Output!G30</f>
        <v>1132.5</v>
      </c>
      <c r="H30">
        <f>[5]Output!H30</f>
        <v>1120.5999999999999</v>
      </c>
      <c r="I30">
        <f>[5]Output!I30</f>
        <v>1106.5999999999999</v>
      </c>
      <c r="J30">
        <f>[5]Output!J30</f>
        <v>1092.5999999999999</v>
      </c>
      <c r="K30">
        <f>[5]Output!K30</f>
        <v>1078.4000000000001</v>
      </c>
      <c r="L30">
        <f>[5]Output!L30</f>
        <v>1064.2</v>
      </c>
      <c r="M30" s="38"/>
      <c r="AC30" s="5"/>
    </row>
    <row r="31" spans="1:41">
      <c r="A31" s="2">
        <f>[5]Output!A31</f>
        <v>29</v>
      </c>
      <c r="B31" s="2" t="str">
        <f>[5]Output!B31</f>
        <v>UPS_BIO_FOR_2_POT</v>
      </c>
      <c r="C31" s="2" t="str">
        <f>[5]Output!C31</f>
        <v>RNW_POT_BIO_WOD</v>
      </c>
      <c r="D31" s="37">
        <f>[5]Output!D31</f>
        <v>533.29999999999995</v>
      </c>
      <c r="E31" s="37">
        <f>[5]Output!E31</f>
        <v>421.75</v>
      </c>
      <c r="F31" s="37">
        <f>[5]Output!F31</f>
        <v>310.19999999999987</v>
      </c>
      <c r="G31" s="37">
        <f>[5]Output!G31</f>
        <v>315.39999999999998</v>
      </c>
      <c r="H31">
        <f>[5]Output!H31</f>
        <v>320.60000000000002</v>
      </c>
      <c r="I31">
        <f>[5]Output!I31</f>
        <v>312.7</v>
      </c>
      <c r="J31">
        <f>[5]Output!J31</f>
        <v>304.8</v>
      </c>
      <c r="K31">
        <f>[5]Output!K31</f>
        <v>304.95</v>
      </c>
      <c r="L31">
        <f>[5]Output!L31</f>
        <v>305.10000000000002</v>
      </c>
      <c r="M31" s="38"/>
      <c r="AC31" s="5"/>
    </row>
    <row r="32" spans="1:41">
      <c r="A32" s="2">
        <f>[5]Output!A32</f>
        <v>30</v>
      </c>
      <c r="B32" s="2" t="str">
        <f>[5]Output!B32</f>
        <v>UPS_BIO_WOD_RES_1_POT</v>
      </c>
      <c r="C32" s="2" t="str">
        <f>[5]Output!C32</f>
        <v>RNW_POT_BIO_WOD</v>
      </c>
      <c r="D32" s="37">
        <f>[5]Output!D32</f>
        <v>110.6</v>
      </c>
      <c r="E32" s="37">
        <f>[5]Output!E32</f>
        <v>112.3</v>
      </c>
      <c r="F32" s="37">
        <f>[5]Output!F32</f>
        <v>114</v>
      </c>
      <c r="G32" s="37">
        <f>[5]Output!G32</f>
        <v>116.75</v>
      </c>
      <c r="H32">
        <f>[5]Output!H32</f>
        <v>119.5</v>
      </c>
      <c r="I32">
        <f>[5]Output!I32</f>
        <v>127.8</v>
      </c>
      <c r="J32">
        <f>[5]Output!J32</f>
        <v>136.1</v>
      </c>
      <c r="K32">
        <f>[5]Output!K32</f>
        <v>139.69999999999999</v>
      </c>
      <c r="L32">
        <f>[5]Output!L32</f>
        <v>143.30000000000001</v>
      </c>
    </row>
    <row r="33" spans="1:29">
      <c r="A33" s="2">
        <f>[5]Output!A33</f>
        <v>31</v>
      </c>
      <c r="B33" s="2" t="str">
        <f>[5]Output!B33</f>
        <v>UPS_BIO_WOD_RES_2_POT</v>
      </c>
      <c r="C33" s="2" t="str">
        <f>[5]Output!C33</f>
        <v>RNW_POT_BIO_WOD</v>
      </c>
      <c r="D33" s="37">
        <f>[5]Output!D33</f>
        <v>156.19999999999999</v>
      </c>
      <c r="E33" s="37">
        <f>[5]Output!E33</f>
        <v>155.85</v>
      </c>
      <c r="F33" s="37">
        <f>[5]Output!F33</f>
        <v>155.5</v>
      </c>
      <c r="G33" s="37">
        <f>[5]Output!G33</f>
        <v>155.44999999999999</v>
      </c>
      <c r="H33">
        <f>[5]Output!H33</f>
        <v>155.4</v>
      </c>
      <c r="I33">
        <f>[5]Output!I33</f>
        <v>163.25</v>
      </c>
      <c r="J33">
        <f>[5]Output!J33</f>
        <v>171.1</v>
      </c>
      <c r="K33">
        <f>[5]Output!K33</f>
        <v>173.05</v>
      </c>
      <c r="L33">
        <f>[5]Output!L33</f>
        <v>175</v>
      </c>
    </row>
    <row r="34" spans="1:29">
      <c r="A34" s="2">
        <f>[5]Output!A34</f>
        <v>32</v>
      </c>
      <c r="B34" s="2" t="str">
        <f>[5]Output!B34</f>
        <v>UPS_BIO_WOD_PRD_1_POT</v>
      </c>
      <c r="C34" s="2" t="str">
        <f>[5]Output!C34</f>
        <v>RNW_POT_BIO_WOD</v>
      </c>
      <c r="D34">
        <f>[5]Output!D34</f>
        <v>977.3</v>
      </c>
      <c r="E34">
        <f>[5]Output!E34</f>
        <v>955.45</v>
      </c>
      <c r="F34">
        <f>[5]Output!F34</f>
        <v>933.6</v>
      </c>
      <c r="G34">
        <f>[5]Output!G34</f>
        <v>940.25</v>
      </c>
      <c r="H34">
        <f>[5]Output!H34</f>
        <v>946.9</v>
      </c>
      <c r="I34">
        <f>[5]Output!I34</f>
        <v>945.39999999999986</v>
      </c>
      <c r="J34">
        <f>[5]Output!J34</f>
        <v>943.90000000000009</v>
      </c>
      <c r="K34">
        <f>[5]Output!K34</f>
        <v>923.14999999999986</v>
      </c>
      <c r="L34">
        <f>[5]Output!L34</f>
        <v>902.39999999999986</v>
      </c>
      <c r="AC34" s="5"/>
    </row>
    <row r="35" spans="1:29">
      <c r="A35" s="2">
        <f>[5]Output!A35</f>
        <v>33</v>
      </c>
      <c r="B35" s="2" t="str">
        <f>[5]Output!B35</f>
        <v>UPS_BIO_MUN_POT</v>
      </c>
      <c r="C35" s="2" t="str">
        <f>[5]Output!C35</f>
        <v>RNW_POT_BIO_MUN</v>
      </c>
      <c r="D35">
        <f>[5]Output!D35</f>
        <v>424.30000000000013</v>
      </c>
      <c r="E35">
        <f>[5]Output!E35</f>
        <v>447.65</v>
      </c>
      <c r="F35">
        <f>[5]Output!F35</f>
        <v>471</v>
      </c>
      <c r="G35">
        <f>[5]Output!G35</f>
        <v>517.99999999999989</v>
      </c>
      <c r="H35">
        <f>[5]Output!H35</f>
        <v>564.99999999999989</v>
      </c>
      <c r="I35">
        <f>[5]Output!I35</f>
        <v>610.15</v>
      </c>
      <c r="J35">
        <f>[5]Output!J35</f>
        <v>655.29999999999984</v>
      </c>
      <c r="K35">
        <f>[5]Output!K35</f>
        <v>707.09999999999991</v>
      </c>
      <c r="L35">
        <f>[5]Output!L35</f>
        <v>758.9</v>
      </c>
    </row>
    <row r="36" spans="1:29">
      <c r="A36" s="2">
        <f>[5]Output!A36</f>
        <v>34</v>
      </c>
      <c r="B36" s="2" t="str">
        <f>[5]Output!B36</f>
        <v>UPS_BIO_SLU_POT</v>
      </c>
      <c r="C36" s="2" t="str">
        <f>[5]Output!C36</f>
        <v>RNW_POT_BIO_SLU</v>
      </c>
      <c r="D36">
        <f>[5]Output!D36</f>
        <v>24.1</v>
      </c>
      <c r="E36">
        <f>[5]Output!E36</f>
        <v>25.95</v>
      </c>
      <c r="F36">
        <f>[5]Output!F36</f>
        <v>27.8</v>
      </c>
      <c r="G36">
        <f>[5]Output!G36</f>
        <v>31.35</v>
      </c>
      <c r="H36">
        <f>[5]Output!H36</f>
        <v>34.899999999999991</v>
      </c>
      <c r="I36">
        <f>[5]Output!I36</f>
        <v>38.950000000000003</v>
      </c>
      <c r="J36">
        <f>[5]Output!J36</f>
        <v>43</v>
      </c>
      <c r="K36">
        <f>[5]Output!K36</f>
        <v>48.3</v>
      </c>
      <c r="L36">
        <f>[5]Output!L36</f>
        <v>53.6</v>
      </c>
    </row>
    <row r="37" spans="1:29">
      <c r="A37" s="2">
        <f>[5]Output!A37</f>
        <v>35</v>
      </c>
      <c r="B37" s="2" t="str">
        <f>[5]Output!B37</f>
        <v>UPS_BIO_GAS_POT</v>
      </c>
      <c r="C37" s="2" t="str">
        <f>[5]Output!C37</f>
        <v>RNW_POT_BIO_GAS</v>
      </c>
      <c r="D37">
        <f>[5]Output!D37</f>
        <v>1246</v>
      </c>
      <c r="E37">
        <f>[5]Output!E37</f>
        <v>1237.0999999999999</v>
      </c>
      <c r="F37">
        <f>[5]Output!F37</f>
        <v>1228.2</v>
      </c>
      <c r="G37">
        <f>[5]Output!G37</f>
        <v>1233.55</v>
      </c>
      <c r="H37">
        <f>[5]Output!H37</f>
        <v>1238.9000000000001</v>
      </c>
      <c r="I37">
        <f>[5]Output!I37</f>
        <v>1245.75</v>
      </c>
      <c r="J37">
        <f>[5]Output!J37</f>
        <v>1252.5999999999999</v>
      </c>
      <c r="K37">
        <f>[5]Output!K37</f>
        <v>1259.4000000000001</v>
      </c>
      <c r="L37">
        <f>[5]Output!L37</f>
        <v>1266.2</v>
      </c>
    </row>
    <row r="38" spans="1:29">
      <c r="A38" s="2">
        <f>[5]Output!A38</f>
        <v>36</v>
      </c>
      <c r="B38" s="2" t="str">
        <f>[5]Output!B38</f>
        <v>UPS_BIO_LIQ_POT</v>
      </c>
      <c r="C38" s="2" t="str">
        <f>[5]Output!C38</f>
        <v>RNW_POT_BIO_LIQ</v>
      </c>
      <c r="D38">
        <f>[5]Output!D38</f>
        <v>26.9</v>
      </c>
      <c r="E38">
        <f>[5]Output!E38</f>
        <v>48.05</v>
      </c>
      <c r="F38">
        <f>[5]Output!F38</f>
        <v>69.200000000000017</v>
      </c>
      <c r="G38">
        <f>[5]Output!G38</f>
        <v>71.400000000000006</v>
      </c>
      <c r="H38">
        <f>[5]Output!H38</f>
        <v>0</v>
      </c>
      <c r="I38">
        <f>[5]Output!I38</f>
        <v>0</v>
      </c>
      <c r="J38">
        <f>[5]Output!J38</f>
        <v>0</v>
      </c>
      <c r="K38">
        <f>[5]Output!K38</f>
        <v>0</v>
      </c>
      <c r="L38">
        <f>[5]Output!L38</f>
        <v>0</v>
      </c>
    </row>
    <row r="39" spans="1:29">
      <c r="A39" s="2">
        <f>[5]Output!A39</f>
        <v>37</v>
      </c>
      <c r="B39" s="2" t="str">
        <f>[5]Output!B39</f>
        <v>IMP_BIO_EMHV_GLB</v>
      </c>
      <c r="C39" s="2" t="str">
        <f>[5]Output!C39</f>
        <v>IMP_RNW_BIO_EMHV</v>
      </c>
      <c r="D39">
        <f>[5]Output!D39</f>
        <v>215.30251517782079</v>
      </c>
      <c r="E39">
        <f>[5]Output!E39</f>
        <v>0</v>
      </c>
      <c r="F39">
        <f>[5]Output!F39</f>
        <v>0</v>
      </c>
      <c r="G39">
        <f>[5]Output!G39</f>
        <v>369.49989999999991</v>
      </c>
      <c r="H39">
        <f>[5]Output!H39</f>
        <v>468.99930000000001</v>
      </c>
      <c r="I39">
        <f>[5]Output!I39</f>
        <v>555.41639999999984</v>
      </c>
      <c r="J39">
        <f>[5]Output!J39</f>
        <v>641.83349999999996</v>
      </c>
      <c r="K39">
        <f>[5]Output!K39</f>
        <v>728.25252499999988</v>
      </c>
      <c r="L39">
        <f>[5]Output!L39</f>
        <v>814.67155000000002</v>
      </c>
    </row>
    <row r="40" spans="1:29">
      <c r="A40" s="2">
        <f>[5]Output!A40</f>
        <v>38</v>
      </c>
      <c r="B40" s="2" t="str">
        <f>[5]Output!B40</f>
        <v>IMP_BIO_ETH_GLB</v>
      </c>
      <c r="C40" s="2" t="str">
        <f>[5]Output!C40</f>
        <v>IMP_RNW_BIO_ETH</v>
      </c>
      <c r="D40">
        <f>[5]Output!D40</f>
        <v>87.389484822178773</v>
      </c>
      <c r="E40">
        <f>[5]Output!E40</f>
        <v>78.016422481480348</v>
      </c>
      <c r="F40">
        <f>[5]Output!F40</f>
        <v>0</v>
      </c>
      <c r="G40">
        <f>[5]Output!G40</f>
        <v>80.441874872840245</v>
      </c>
      <c r="H40">
        <f>[5]Output!H40</f>
        <v>144.0569640113433</v>
      </c>
      <c r="I40">
        <f>[5]Output!I40</f>
        <v>55.057551012994011</v>
      </c>
      <c r="J40">
        <f>[5]Output!J40</f>
        <v>49.483860453250927</v>
      </c>
      <c r="K40">
        <f>[5]Output!K40</f>
        <v>73.792323041194862</v>
      </c>
      <c r="L40">
        <f>[5]Output!L40</f>
        <v>85.609752341866212</v>
      </c>
    </row>
    <row r="41" spans="1:29">
      <c r="A41" s="2">
        <f>[5]Output!A41</f>
        <v>39</v>
      </c>
      <c r="B41" s="2" t="str">
        <f>[5]Output!B41</f>
        <v>IMP_BIO_WOD_GLB</v>
      </c>
      <c r="C41" s="2" t="str">
        <f>[5]Output!C41</f>
        <v>IMP_RNW_BIO_WOD</v>
      </c>
      <c r="D41">
        <f>[5]Output!D41</f>
        <v>283.00000000000011</v>
      </c>
      <c r="E41">
        <f>[5]Output!E41</f>
        <v>283</v>
      </c>
      <c r="F41">
        <f>[5]Output!F41</f>
        <v>283</v>
      </c>
      <c r="G41">
        <f>[5]Output!G41</f>
        <v>400</v>
      </c>
      <c r="H41">
        <f>[5]Output!H41</f>
        <v>517</v>
      </c>
      <c r="I41">
        <f>[5]Output!I41</f>
        <v>505.2581636791441</v>
      </c>
      <c r="J41">
        <f>[5]Output!J41</f>
        <v>0</v>
      </c>
      <c r="K41">
        <f>[5]Output!K41</f>
        <v>490.72361931644468</v>
      </c>
      <c r="L41">
        <f>[5]Output!L41</f>
        <v>479.34645650723883</v>
      </c>
    </row>
    <row r="42" spans="1:29">
      <c r="A42" s="2">
        <f>[5]Output!A42</f>
        <v>40</v>
      </c>
      <c r="B42" s="2" t="str">
        <f>[5]Output!B42</f>
        <v>UPS_HYD_POT</v>
      </c>
      <c r="C42" s="2" t="str">
        <f>[5]Output!C42</f>
        <v>RNW_POT_HYD</v>
      </c>
      <c r="D42">
        <f>[5]Output!D42</f>
        <v>2088.7800000000002</v>
      </c>
      <c r="E42">
        <f>[5]Output!E42</f>
        <v>2123.37</v>
      </c>
      <c r="F42">
        <f>[5]Output!F42</f>
        <v>2231.010000000002</v>
      </c>
      <c r="G42">
        <f>[5]Output!G42</f>
        <v>2306.2287772456448</v>
      </c>
      <c r="H42">
        <f>[5]Output!H42</f>
        <v>2296.070675155011</v>
      </c>
      <c r="I42">
        <f>[5]Output!I42</f>
        <v>2103.230129418851</v>
      </c>
      <c r="J42">
        <f>[5]Output!J42</f>
        <v>1662.766974646737</v>
      </c>
      <c r="K42">
        <f>[5]Output!K42</f>
        <v>1347.5394844967659</v>
      </c>
      <c r="L42">
        <f>[5]Output!L42</f>
        <v>1319.1262722895181</v>
      </c>
    </row>
    <row r="43" spans="1:29">
      <c r="A43" s="2">
        <f>[5]Output!A43</f>
        <v>41</v>
      </c>
      <c r="B43" s="2" t="str">
        <f>[5]Output!B43</f>
        <v>UPS_GEO_POT</v>
      </c>
      <c r="C43" s="2" t="str">
        <f>[5]Output!C43</f>
        <v>RNW_POT_GEO</v>
      </c>
      <c r="D43">
        <f>[5]Output!D43</f>
        <v>226.50834135578521</v>
      </c>
      <c r="E43">
        <f>[5]Output!E43</f>
        <v>269.37744933012368</v>
      </c>
      <c r="F43">
        <f>[5]Output!F43</f>
        <v>277.60003025751251</v>
      </c>
      <c r="G43">
        <f>[5]Output!G43</f>
        <v>230</v>
      </c>
      <c r="H43">
        <f>[5]Output!H43</f>
        <v>264.99999999999989</v>
      </c>
      <c r="I43">
        <f>[5]Output!I43</f>
        <v>305</v>
      </c>
      <c r="J43">
        <f>[5]Output!J43</f>
        <v>350</v>
      </c>
      <c r="K43">
        <f>[5]Output!K43</f>
        <v>405</v>
      </c>
      <c r="L43">
        <f>[5]Output!L43</f>
        <v>465</v>
      </c>
    </row>
    <row r="44" spans="1:29">
      <c r="A44" s="2">
        <f>[5]Output!A44</f>
        <v>42</v>
      </c>
      <c r="B44" s="2" t="str">
        <f>[5]Output!B44</f>
        <v>UPS_SOL_PV_POT</v>
      </c>
      <c r="C44" s="2" t="str">
        <f>[5]Output!C44</f>
        <v>RNW_POT_SOL_PV</v>
      </c>
      <c r="D44">
        <f>[5]Output!D44</f>
        <v>164.23</v>
      </c>
      <c r="E44">
        <f>[5]Output!E44</f>
        <v>361.67999999999989</v>
      </c>
      <c r="F44">
        <f>[5]Output!F44</f>
        <v>583.67999999999995</v>
      </c>
      <c r="G44">
        <f>[5]Output!G44</f>
        <v>1406.0947095720001</v>
      </c>
      <c r="H44">
        <f>[5]Output!H44</f>
        <v>2124.1629444192058</v>
      </c>
      <c r="I44">
        <f>[5]Output!I44</f>
        <v>2788.43191555156</v>
      </c>
      <c r="J44">
        <f>[5]Output!J44</f>
        <v>2656.5186118902361</v>
      </c>
      <c r="K44">
        <f>[5]Output!K44</f>
        <v>2804.0186722928711</v>
      </c>
      <c r="L44">
        <f>[5]Output!L44</f>
        <v>2688.6983842671402</v>
      </c>
    </row>
    <row r="45" spans="1:29">
      <c r="A45" s="2">
        <f>[5]Output!A45</f>
        <v>43</v>
      </c>
      <c r="B45" s="2" t="str">
        <f>[5]Output!B45</f>
        <v>UPS_SOL_TH_POT</v>
      </c>
      <c r="C45" s="2" t="str">
        <f>[5]Output!C45</f>
        <v>RNW_POT_SOL_TH</v>
      </c>
      <c r="D45">
        <f>[5]Output!D45</f>
        <v>264.54665864421469</v>
      </c>
      <c r="E45">
        <f>[5]Output!E45</f>
        <v>592.10455066987674</v>
      </c>
      <c r="F45">
        <f>[5]Output!F45</f>
        <v>874.76896974248791</v>
      </c>
      <c r="G45">
        <f>[5]Output!G45</f>
        <v>896.52206696736562</v>
      </c>
      <c r="H45">
        <f>[5]Output!H45</f>
        <v>896.36957087807946</v>
      </c>
      <c r="I45">
        <f>[5]Output!I45</f>
        <v>895.47146460300382</v>
      </c>
      <c r="J45">
        <f>[5]Output!J45</f>
        <v>893.63865469593691</v>
      </c>
      <c r="K45">
        <f>[5]Output!K45</f>
        <v>893.63865469593691</v>
      </c>
      <c r="L45">
        <f>[5]Output!L45</f>
        <v>893.63865469593691</v>
      </c>
    </row>
    <row r="46" spans="1:29">
      <c r="A46" s="2">
        <f>[5]Output!A46</f>
        <v>44</v>
      </c>
      <c r="B46" s="2" t="str">
        <f>[5]Output!B46</f>
        <v>UPS_SOL_CSP_POT</v>
      </c>
      <c r="C46" s="2" t="str">
        <f>[5]Output!C46</f>
        <v>RNW_POT_SOL_CSP</v>
      </c>
      <c r="D46">
        <f>[5]Output!D46</f>
        <v>2.74</v>
      </c>
      <c r="E46">
        <f>[5]Output!E46</f>
        <v>20.129999999999761</v>
      </c>
      <c r="F46">
        <f>[5]Output!F46</f>
        <v>20.46</v>
      </c>
      <c r="G46">
        <f>[5]Output!G46</f>
        <v>17.38713216</v>
      </c>
      <c r="H46">
        <f>[5]Output!H46</f>
        <v>17.38713216</v>
      </c>
      <c r="I46">
        <f>[5]Output!I46</f>
        <v>14.57522588249026</v>
      </c>
      <c r="J46">
        <f>[5]Output!J46</f>
        <v>7.3284505743366868</v>
      </c>
      <c r="K46">
        <f>[5]Output!K46</f>
        <v>4.2387992454972023</v>
      </c>
      <c r="L46">
        <f>[5]Output!L46</f>
        <v>0.1409848416000033</v>
      </c>
    </row>
    <row r="47" spans="1:29">
      <c r="A47" s="2">
        <f>[5]Output!A47</f>
        <v>45</v>
      </c>
      <c r="B47" s="2" t="str">
        <f>[5]Output!B47</f>
        <v>UPS_TDL_POT</v>
      </c>
      <c r="C47" s="2" t="str">
        <f>[5]Output!C47</f>
        <v>RNW_POT_TDL</v>
      </c>
      <c r="D47">
        <f>[5]Output!D47</f>
        <v>1.72</v>
      </c>
      <c r="E47">
        <f>[5]Output!E47</f>
        <v>1.76</v>
      </c>
      <c r="F47">
        <f>[5]Output!F47</f>
        <v>1.85</v>
      </c>
      <c r="G47">
        <f>[5]Output!G47</f>
        <v>7.7945639040000021</v>
      </c>
      <c r="H47">
        <f>[5]Output!H47</f>
        <v>0.78814771200000078</v>
      </c>
      <c r="I47">
        <f>[5]Output!I47</f>
        <v>0.60422976000000073</v>
      </c>
      <c r="J47">
        <f>[5]Output!J47</f>
        <v>0</v>
      </c>
      <c r="K47">
        <f>[5]Output!K47</f>
        <v>0</v>
      </c>
      <c r="L47">
        <f>[5]Output!L47</f>
        <v>0</v>
      </c>
    </row>
    <row r="48" spans="1:29">
      <c r="A48" s="2">
        <f>[5]Output!A48</f>
        <v>46</v>
      </c>
      <c r="B48" s="2" t="str">
        <f>[5]Output!B48</f>
        <v>UPS_WIN_ON_POT</v>
      </c>
      <c r="C48" s="2" t="str">
        <f>[5]Output!C48</f>
        <v>RNW_POT_WIN_ON</v>
      </c>
      <c r="D48">
        <f>[5]Output!D48</f>
        <v>550.07999999999993</v>
      </c>
      <c r="E48">
        <f>[5]Output!E48</f>
        <v>983.01999999999987</v>
      </c>
      <c r="F48">
        <f>[5]Output!F48</f>
        <v>1530.69</v>
      </c>
      <c r="G48">
        <f>[5]Output!G48</f>
        <v>2446.83603936997</v>
      </c>
      <c r="H48">
        <f>[5]Output!H48</f>
        <v>3044.9243139628952</v>
      </c>
      <c r="I48">
        <f>[5]Output!I48</f>
        <v>3116.9032869223902</v>
      </c>
      <c r="J48">
        <f>[5]Output!J48</f>
        <v>3291.121341775226</v>
      </c>
      <c r="K48">
        <f>[5]Output!K48</f>
        <v>3206.5845380524802</v>
      </c>
      <c r="L48">
        <f>[5]Output!L48</f>
        <v>3478.0069855890411</v>
      </c>
    </row>
    <row r="49" spans="1:12">
      <c r="A49" s="2">
        <f>[5]Output!A49</f>
        <v>47</v>
      </c>
      <c r="B49" s="2" t="str">
        <f>[5]Output!B49</f>
        <v>UPS_WIN_OFF_POT</v>
      </c>
      <c r="C49" s="2" t="str">
        <f>[5]Output!C49</f>
        <v>RNW_POT_WIN_OFF</v>
      </c>
      <c r="D49">
        <f>[5]Output!D49</f>
        <v>0</v>
      </c>
      <c r="E49">
        <f>[5]Output!E49</f>
        <v>126.62</v>
      </c>
      <c r="F49">
        <f>[5]Output!F49</f>
        <v>259.56999999999988</v>
      </c>
      <c r="G49">
        <f>[5]Output!G49</f>
        <v>971.9331803103521</v>
      </c>
      <c r="H49">
        <f>[5]Output!H49</f>
        <v>2063.2071145407481</v>
      </c>
      <c r="I49">
        <f>[5]Output!I49</f>
        <v>2261.1149347511259</v>
      </c>
      <c r="J49">
        <f>[5]Output!J49</f>
        <v>3773.6374100537701</v>
      </c>
      <c r="K49">
        <f>[5]Output!K49</f>
        <v>4602.9736822783279</v>
      </c>
      <c r="L49">
        <f>[5]Output!L49</f>
        <v>5378.5011603886751</v>
      </c>
    </row>
    <row r="50" spans="1:12">
      <c r="A50" s="2">
        <f>[5]Output!A50</f>
        <v>48</v>
      </c>
      <c r="B50" s="2" t="str">
        <f>[5]Output!B50</f>
        <v>IMP_OIL_USA</v>
      </c>
      <c r="C50" s="2" t="str">
        <f>[5]Output!C50</f>
        <v>IMP_OIL_PRD</v>
      </c>
      <c r="D50">
        <f>[5]Output!D50</f>
        <v>281.86900000000003</v>
      </c>
      <c r="E50">
        <f>[5]Output!E50</f>
        <v>305.49432385499989</v>
      </c>
      <c r="F50">
        <f>[5]Output!F50</f>
        <v>456.96600000000001</v>
      </c>
      <c r="G50">
        <f>[5]Output!G50</f>
        <v>994.9430000000001</v>
      </c>
      <c r="H50">
        <f>[5]Output!H50</f>
        <v>994.9430000000001</v>
      </c>
      <c r="I50">
        <f>[5]Output!I50</f>
        <v>994.9430000000001</v>
      </c>
      <c r="J50">
        <f>[5]Output!J50</f>
        <v>994.9430000000001</v>
      </c>
      <c r="K50">
        <f>[5]Output!K50</f>
        <v>994.9430000000001</v>
      </c>
      <c r="L50">
        <f>[5]Output!L50</f>
        <v>994.9430000000001</v>
      </c>
    </row>
    <row r="51" spans="1:12">
      <c r="A51" s="2">
        <f>[5]Output!A51</f>
        <v>49</v>
      </c>
      <c r="B51" s="2" t="str">
        <f>[5]Output!B51</f>
        <v>IMP_OIL_CAN</v>
      </c>
      <c r="C51" s="2" t="str">
        <f>[5]Output!C51</f>
        <v>IMP_OIL_PRD</v>
      </c>
      <c r="D51">
        <f>[5]Output!D51</f>
        <v>45.454000000000001</v>
      </c>
      <c r="E51">
        <f>[5]Output!E51</f>
        <v>49.141178099999991</v>
      </c>
      <c r="F51">
        <f>[5]Output!F51</f>
        <v>31.521000000000001</v>
      </c>
      <c r="G51">
        <f>[5]Output!G51</f>
        <v>68.63</v>
      </c>
      <c r="H51">
        <f>[5]Output!H51</f>
        <v>68.63</v>
      </c>
      <c r="I51">
        <f>[5]Output!I51</f>
        <v>68.63</v>
      </c>
      <c r="J51">
        <f>[5]Output!J51</f>
        <v>68.63</v>
      </c>
      <c r="K51">
        <f>[5]Output!K51</f>
        <v>68.63</v>
      </c>
      <c r="L51">
        <f>[5]Output!L51</f>
        <v>68.63</v>
      </c>
    </row>
    <row r="52" spans="1:12">
      <c r="A52" s="2">
        <f>[5]Output!A52</f>
        <v>50</v>
      </c>
      <c r="B52" s="2" t="str">
        <f>[5]Output!B52</f>
        <v>IMP_OIL_MEX</v>
      </c>
      <c r="C52" s="2" t="str">
        <f>[5]Output!C52</f>
        <v>IMP_OIL_PRD</v>
      </c>
      <c r="D52">
        <f>[5]Output!D52</f>
        <v>573.54299999999989</v>
      </c>
      <c r="E52">
        <f>[5]Output!E52</f>
        <v>622.45492259999992</v>
      </c>
      <c r="F52">
        <f>[5]Output!F52</f>
        <v>397.73800000000011</v>
      </c>
      <c r="G52">
        <f>[5]Output!G52</f>
        <v>865.98700000000008</v>
      </c>
      <c r="H52">
        <f>[5]Output!H52</f>
        <v>865.98700000000008</v>
      </c>
      <c r="I52">
        <f>[5]Output!I52</f>
        <v>865.98700000000008</v>
      </c>
      <c r="J52">
        <f>[5]Output!J52</f>
        <v>865.98700000000008</v>
      </c>
      <c r="K52">
        <f>[5]Output!K52</f>
        <v>865.98700000000008</v>
      </c>
      <c r="L52">
        <f>[5]Output!L52</f>
        <v>865.98700000000008</v>
      </c>
    </row>
    <row r="53" spans="1:12">
      <c r="A53" s="2">
        <f>[5]Output!A53</f>
        <v>51</v>
      </c>
      <c r="B53" s="2" t="str">
        <f>[5]Output!B53</f>
        <v>IMP_OIL_OLA</v>
      </c>
      <c r="C53" s="2" t="str">
        <f>[5]Output!C53</f>
        <v>IMP_OIL_PRD</v>
      </c>
      <c r="D53">
        <f>[5]Output!D53</f>
        <v>1121.453</v>
      </c>
      <c r="E53">
        <f>[5]Output!E53</f>
        <v>1216.244157975</v>
      </c>
      <c r="F53">
        <f>[5]Output!F53</f>
        <v>1166.519</v>
      </c>
      <c r="G53">
        <f>[5]Output!G53</f>
        <v>2539.838999999999</v>
      </c>
      <c r="H53">
        <f>[5]Output!H53</f>
        <v>2539.838999999999</v>
      </c>
      <c r="I53">
        <f>[5]Output!I53</f>
        <v>2539.838999999999</v>
      </c>
      <c r="J53">
        <f>[5]Output!J53</f>
        <v>2539.838999999999</v>
      </c>
      <c r="K53">
        <f>[5]Output!K53</f>
        <v>2539.838999999999</v>
      </c>
      <c r="L53">
        <f>[5]Output!L53</f>
        <v>2539.838999999999</v>
      </c>
    </row>
    <row r="54" spans="1:12">
      <c r="A54" s="2">
        <f>[5]Output!A54</f>
        <v>52</v>
      </c>
      <c r="B54" s="2" t="str">
        <f>[5]Output!B54</f>
        <v>IMP_OIL_BRA</v>
      </c>
      <c r="C54" s="2" t="str">
        <f>[5]Output!C54</f>
        <v>IMP_OIL_PRD</v>
      </c>
      <c r="D54">
        <f>[5]Output!D54</f>
        <v>513.14600000000007</v>
      </c>
      <c r="E54">
        <f>[5]Output!E54</f>
        <v>556.93335180000008</v>
      </c>
      <c r="F54">
        <f>[5]Output!F54</f>
        <v>533.78099999999995</v>
      </c>
      <c r="G54">
        <f>[5]Output!G54</f>
        <v>1162.191</v>
      </c>
      <c r="H54">
        <f>[5]Output!H54</f>
        <v>1162.191</v>
      </c>
      <c r="I54">
        <f>[5]Output!I54</f>
        <v>1162.191</v>
      </c>
      <c r="J54">
        <f>[5]Output!J54</f>
        <v>1162.191</v>
      </c>
      <c r="K54">
        <f>[5]Output!K54</f>
        <v>1162.191</v>
      </c>
      <c r="L54">
        <f>[5]Output!L54</f>
        <v>1162.191</v>
      </c>
    </row>
    <row r="55" spans="1:12">
      <c r="A55" s="2">
        <f>[5]Output!A55</f>
        <v>53</v>
      </c>
      <c r="B55" s="2" t="str">
        <f>[5]Output!B55</f>
        <v>IMP_OIL_RUS</v>
      </c>
      <c r="C55" s="2" t="str">
        <f>[5]Output!C55</f>
        <v>IMP_OIL_PRD</v>
      </c>
      <c r="D55">
        <f>[5]Output!D55</f>
        <v>18141.906999999999</v>
      </c>
      <c r="E55">
        <f>[5]Output!E55</f>
        <v>17784.426360000001</v>
      </c>
      <c r="F55">
        <f>[5]Output!F55</f>
        <v>18571.905999999999</v>
      </c>
      <c r="G55">
        <f>[5]Output!G55</f>
        <v>0</v>
      </c>
      <c r="H55">
        <f>[5]Output!H55</f>
        <v>0</v>
      </c>
      <c r="I55">
        <f>[5]Output!I55</f>
        <v>0</v>
      </c>
      <c r="J55">
        <f>[5]Output!J55</f>
        <v>0</v>
      </c>
      <c r="K55">
        <f>[5]Output!K55</f>
        <v>0</v>
      </c>
      <c r="L55">
        <f>[5]Output!L55</f>
        <v>0</v>
      </c>
    </row>
    <row r="56" spans="1:12">
      <c r="A56" s="2">
        <f>[5]Output!A56</f>
        <v>54</v>
      </c>
      <c r="B56" s="2" t="str">
        <f>[5]Output!B56</f>
        <v>IMP_OIL_MEA</v>
      </c>
      <c r="C56" s="2" t="str">
        <f>[5]Output!C56</f>
        <v>IMP_OIL_PRD</v>
      </c>
      <c r="D56">
        <f>[5]Output!D56</f>
        <v>8810.8889999999992</v>
      </c>
      <c r="E56">
        <f>[5]Output!E56</f>
        <v>9476.6402409282528</v>
      </c>
      <c r="F56">
        <f>[5]Output!F56</f>
        <v>6480.4489999999996</v>
      </c>
      <c r="G56">
        <f>[5]Output!G56</f>
        <v>9237.1225802303543</v>
      </c>
      <c r="H56">
        <f>[5]Output!H56</f>
        <v>3848.0943624091278</v>
      </c>
      <c r="I56">
        <f>[5]Output!I56</f>
        <v>0</v>
      </c>
      <c r="J56">
        <f>[5]Output!J56</f>
        <v>0</v>
      </c>
      <c r="K56">
        <f>[5]Output!K56</f>
        <v>0</v>
      </c>
      <c r="L56">
        <f>[5]Output!L56</f>
        <v>0</v>
      </c>
    </row>
    <row r="57" spans="1:12">
      <c r="A57" s="2">
        <f>[5]Output!A57</f>
        <v>55</v>
      </c>
      <c r="B57" s="2" t="str">
        <f>[5]Output!B57</f>
        <v>IMP_OIL_AFR</v>
      </c>
      <c r="C57" s="2" t="str">
        <f>[5]Output!C57</f>
        <v>IMP_OIL_PRD</v>
      </c>
      <c r="D57">
        <f>[5]Output!D57</f>
        <v>7942.3540000000012</v>
      </c>
      <c r="E57">
        <f>[5]Output!E57</f>
        <v>8599.7061675000023</v>
      </c>
      <c r="F57">
        <f>[5]Output!F57</f>
        <v>6448.1970000000001</v>
      </c>
      <c r="G57">
        <f>[5]Output!G57</f>
        <v>14039.532999999999</v>
      </c>
      <c r="H57">
        <f>[5]Output!H57</f>
        <v>14039.532999999999</v>
      </c>
      <c r="I57">
        <f>[5]Output!I57</f>
        <v>13547.51079980865</v>
      </c>
      <c r="J57">
        <f>[5]Output!J57</f>
        <v>10446.545637984271</v>
      </c>
      <c r="K57">
        <f>[5]Output!K57</f>
        <v>9563.5873307186357</v>
      </c>
      <c r="L57">
        <f>[5]Output!L57</f>
        <v>6718.258400817318</v>
      </c>
    </row>
    <row r="58" spans="1:12">
      <c r="A58" s="2">
        <f>[5]Output!A58</f>
        <v>56</v>
      </c>
      <c r="B58" s="2" t="str">
        <f>[5]Output!B58</f>
        <v>IMP_OIL_CHI</v>
      </c>
      <c r="C58" s="2" t="str">
        <f>[5]Output!C58</f>
        <v>IMP_OIL_PRD</v>
      </c>
      <c r="D58">
        <f>[5]Output!D58</f>
        <v>5.6829999999999998</v>
      </c>
      <c r="E58">
        <f>[5]Output!E58</f>
        <v>6.1426472624999988</v>
      </c>
      <c r="F58">
        <f>[5]Output!F58</f>
        <v>3.9409999999999998</v>
      </c>
      <c r="G58">
        <f>[5]Output!G58</f>
        <v>8.5810000000000013</v>
      </c>
      <c r="H58">
        <f>[5]Output!H58</f>
        <v>8.5810000000000013</v>
      </c>
      <c r="I58">
        <f>[5]Output!I58</f>
        <v>0</v>
      </c>
      <c r="J58">
        <f>[5]Output!J58</f>
        <v>0</v>
      </c>
      <c r="K58">
        <f>[5]Output!K58</f>
        <v>0</v>
      </c>
      <c r="L58">
        <f>[5]Output!L58</f>
        <v>0</v>
      </c>
    </row>
    <row r="59" spans="1:12">
      <c r="A59" s="2">
        <f>[5]Output!A59</f>
        <v>57</v>
      </c>
      <c r="B59" s="2" t="str">
        <f>[5]Output!B59</f>
        <v>IMP_OIL_JPN</v>
      </c>
      <c r="C59" s="2" t="str">
        <f>[5]Output!C59</f>
        <v>IMP_OIL_PRD</v>
      </c>
      <c r="D59">
        <f>[5]Output!D59</f>
        <v>7.5819999999999999</v>
      </c>
      <c r="E59">
        <f>[5]Output!E59</f>
        <v>8.2311473317499999</v>
      </c>
      <c r="F59">
        <f>[5]Output!F59</f>
        <v>15.765000000000001</v>
      </c>
      <c r="G59">
        <f>[5]Output!G59</f>
        <v>0</v>
      </c>
      <c r="H59">
        <f>[5]Output!H59</f>
        <v>0</v>
      </c>
      <c r="I59">
        <f>[5]Output!I59</f>
        <v>0</v>
      </c>
      <c r="J59">
        <f>[5]Output!J59</f>
        <v>0</v>
      </c>
      <c r="K59">
        <f>[5]Output!K59</f>
        <v>0</v>
      </c>
      <c r="L59">
        <f>[5]Output!L59</f>
        <v>0</v>
      </c>
    </row>
    <row r="60" spans="1:12">
      <c r="A60" s="2">
        <f>[5]Output!A60</f>
        <v>58</v>
      </c>
      <c r="B60" s="2" t="str">
        <f>[5]Output!B60</f>
        <v>IMP_OIL_ODA</v>
      </c>
      <c r="C60" s="2" t="str">
        <f>[5]Output!C60</f>
        <v>IMP_OIL_PRD</v>
      </c>
      <c r="D60">
        <f>[5]Output!D60</f>
        <v>346.63600000000002</v>
      </c>
      <c r="E60">
        <f>[5]Output!E60</f>
        <v>375.5205026475</v>
      </c>
      <c r="F60">
        <f>[5]Output!F60</f>
        <v>240.38399999999999</v>
      </c>
      <c r="G60">
        <f>[5]Output!G60</f>
        <v>523.38300000000004</v>
      </c>
      <c r="H60">
        <f>[5]Output!H60</f>
        <v>523.38300000000004</v>
      </c>
      <c r="I60">
        <f>[5]Output!I60</f>
        <v>0</v>
      </c>
      <c r="J60">
        <f>[5]Output!J60</f>
        <v>0</v>
      </c>
      <c r="K60">
        <f>[5]Output!K60</f>
        <v>0</v>
      </c>
      <c r="L60">
        <f>[5]Output!L60</f>
        <v>0</v>
      </c>
    </row>
    <row r="61" spans="1:12">
      <c r="A61" s="2">
        <f>[5]Output!A61</f>
        <v>59</v>
      </c>
      <c r="B61" s="2" t="str">
        <f>[5]Output!B61</f>
        <v>EXP_OIL_GLB</v>
      </c>
      <c r="C61" s="2" t="str">
        <f>[5]Output!C61</f>
        <v>EXP_OIL_PRD</v>
      </c>
      <c r="D61">
        <f>[5]Output!D61</f>
        <v>17983.925999999999</v>
      </c>
      <c r="E61">
        <f>[5]Output!E61</f>
        <v>19356.833999999999</v>
      </c>
      <c r="F61">
        <f>[5]Output!F61</f>
        <v>17799.560000000001</v>
      </c>
      <c r="G61">
        <f>[5]Output!G61</f>
        <v>12617.23267724158</v>
      </c>
      <c r="H61">
        <f>[5]Output!H61</f>
        <v>7595.1099039186729</v>
      </c>
      <c r="I61">
        <f>[5]Output!I61</f>
        <v>4210.0465170311672</v>
      </c>
      <c r="J61">
        <f>[5]Output!J61</f>
        <v>2192.47304154331</v>
      </c>
      <c r="K61">
        <f>[5]Output!K61</f>
        <v>969.90493600331706</v>
      </c>
      <c r="L61">
        <f>[5]Output!L61</f>
        <v>0</v>
      </c>
    </row>
    <row r="62" spans="1:12">
      <c r="A62" s="2">
        <f>[5]Output!A62</f>
        <v>60</v>
      </c>
      <c r="B62" s="2" t="str">
        <f>[5]Output!B62</f>
        <v>IMP_GAS_PIP_AFR</v>
      </c>
      <c r="C62" s="2" t="str">
        <f>[5]Output!C62</f>
        <v>IMP_GAS_NGA</v>
      </c>
      <c r="D62">
        <f>[5]Output!D62</f>
        <v>1649.5118</v>
      </c>
      <c r="E62">
        <f>[5]Output!E62</f>
        <v>1801.2945999999999</v>
      </c>
      <c r="F62">
        <f>[5]Output!F62</f>
        <v>1420.8679999999999</v>
      </c>
      <c r="G62">
        <f>[5]Output!G62</f>
        <v>2099.648999999999</v>
      </c>
      <c r="H62">
        <f>[5]Output!H62</f>
        <v>2778.43</v>
      </c>
      <c r="I62">
        <f>[5]Output!I62</f>
        <v>2778.43</v>
      </c>
      <c r="J62">
        <f>[5]Output!J62</f>
        <v>2778.4299999999989</v>
      </c>
      <c r="K62">
        <f>[5]Output!K62</f>
        <v>2778.4299999999989</v>
      </c>
      <c r="L62">
        <f>[5]Output!L62</f>
        <v>2778.43</v>
      </c>
    </row>
    <row r="63" spans="1:12">
      <c r="A63" s="2">
        <f>[5]Output!A63</f>
        <v>61</v>
      </c>
      <c r="B63" s="2" t="str">
        <f>[5]Output!B63</f>
        <v>IMP_GAS_PIP_RUS</v>
      </c>
      <c r="C63" s="2" t="str">
        <f>[5]Output!C63</f>
        <v>IMP_GAS_NGA</v>
      </c>
      <c r="D63">
        <f>[5]Output!D63</f>
        <v>13316.5268</v>
      </c>
      <c r="E63">
        <f>[5]Output!E63</f>
        <v>14460.199000000001</v>
      </c>
      <c r="F63">
        <f>[5]Output!F63</f>
        <v>13473.857</v>
      </c>
      <c r="G63">
        <f>[5]Output!G63</f>
        <v>6791.8757949999999</v>
      </c>
      <c r="H63">
        <f>[5]Output!H63</f>
        <v>0</v>
      </c>
      <c r="I63">
        <f>[5]Output!I63</f>
        <v>0</v>
      </c>
      <c r="J63">
        <f>[5]Output!J63</f>
        <v>0</v>
      </c>
      <c r="K63">
        <f>[5]Output!K63</f>
        <v>0</v>
      </c>
      <c r="L63">
        <f>[5]Output!L63</f>
        <v>0</v>
      </c>
    </row>
    <row r="64" spans="1:12">
      <c r="A64" s="2">
        <f>[5]Output!A64</f>
        <v>62</v>
      </c>
      <c r="B64" s="2" t="str">
        <f>[5]Output!B64</f>
        <v>IMP_GAS_PIP_CAC</v>
      </c>
      <c r="C64" s="2" t="str">
        <f>[5]Output!C64</f>
        <v>IMP_GAS_NGA</v>
      </c>
      <c r="D64">
        <f>[5]Output!D64</f>
        <v>25.25</v>
      </c>
      <c r="E64">
        <f>[5]Output!E64</f>
        <v>27.573</v>
      </c>
      <c r="F64">
        <f>[5]Output!F64</f>
        <v>278.54639999999989</v>
      </c>
      <c r="G64">
        <f>[5]Output!G64</f>
        <v>493.78680000000008</v>
      </c>
      <c r="H64">
        <f>[5]Output!H64</f>
        <v>703.4000000000002</v>
      </c>
      <c r="I64">
        <f>[5]Output!I64</f>
        <v>703.39999999999986</v>
      </c>
      <c r="J64">
        <f>[5]Output!J64</f>
        <v>703.4</v>
      </c>
      <c r="K64">
        <f>[5]Output!K64</f>
        <v>703.40000000000032</v>
      </c>
      <c r="L64">
        <f>[5]Output!L64</f>
        <v>243.39153774076911</v>
      </c>
    </row>
    <row r="65" spans="1:12">
      <c r="A65" s="2">
        <f>[5]Output!A65</f>
        <v>63</v>
      </c>
      <c r="B65" s="2" t="str">
        <f>[5]Output!B65</f>
        <v>IMP_GAS_PIP_MEA</v>
      </c>
      <c r="C65" s="2" t="str">
        <f>[5]Output!C65</f>
        <v>IMP_GAS_NGA</v>
      </c>
      <c r="D65">
        <f>[5]Output!D65</f>
        <v>0</v>
      </c>
      <c r="E65">
        <f>[5]Output!E65</f>
        <v>0</v>
      </c>
      <c r="F65">
        <f>[5]Output!F65</f>
        <v>0</v>
      </c>
      <c r="G65">
        <f>[5]Output!G65</f>
        <v>0</v>
      </c>
      <c r="H65">
        <f>[5]Output!H65</f>
        <v>386.87</v>
      </c>
      <c r="I65">
        <f>[5]Output!I65</f>
        <v>466.00249999999971</v>
      </c>
      <c r="J65">
        <f>[5]Output!J65</f>
        <v>545.13499999999999</v>
      </c>
      <c r="K65">
        <f>[5]Output!K65</f>
        <v>605.49647985536069</v>
      </c>
      <c r="L65">
        <f>[5]Output!L65</f>
        <v>449.11671244532272</v>
      </c>
    </row>
    <row r="66" spans="1:12">
      <c r="A66" s="2">
        <f>[5]Output!A66</f>
        <v>64</v>
      </c>
      <c r="B66" s="2" t="str">
        <f>[5]Output!B66</f>
        <v>EXP_GAS_NGA_GLB</v>
      </c>
      <c r="C66" s="2" t="str">
        <f>[5]Output!C66</f>
        <v>EXP_GAS_NGA</v>
      </c>
      <c r="D66">
        <f>[5]Output!D66</f>
        <v>8181.3239999999987</v>
      </c>
      <c r="E66">
        <f>[5]Output!E66</f>
        <v>8584.5319999999992</v>
      </c>
      <c r="F66">
        <f>[5]Output!F66</f>
        <v>7355.0549999999994</v>
      </c>
      <c r="G66">
        <f>[5]Output!G66</f>
        <v>5189.1110265295338</v>
      </c>
      <c r="H66">
        <f>[5]Output!H66</f>
        <v>2469.6426315789481</v>
      </c>
      <c r="I66">
        <f>[5]Output!I66</f>
        <v>1734.073353658536</v>
      </c>
      <c r="J66">
        <f>[5]Output!J66</f>
        <v>1150.3285515683349</v>
      </c>
      <c r="K66">
        <f>[5]Output!K66</f>
        <v>544.96501803087494</v>
      </c>
      <c r="L66">
        <f>[5]Output!L66</f>
        <v>0</v>
      </c>
    </row>
    <row r="67" spans="1:12">
      <c r="A67" s="2">
        <f>[5]Output!A67</f>
        <v>65</v>
      </c>
      <c r="B67" s="2" t="str">
        <f>[5]Output!B67</f>
        <v>IMP_GAS_LNG_AFR</v>
      </c>
      <c r="C67" s="2" t="str">
        <f>[5]Output!C67</f>
        <v>IMP_GAS_LNG</v>
      </c>
      <c r="D67">
        <f>[5]Output!D67</f>
        <v>1573.6248000000001</v>
      </c>
      <c r="E67">
        <f>[5]Output!E67</f>
        <v>538.98569999999995</v>
      </c>
      <c r="F67">
        <f>[5]Output!F67</f>
        <v>1000.5732</v>
      </c>
      <c r="G67">
        <f>[5]Output!G67</f>
        <v>2021.36</v>
      </c>
      <c r="H67">
        <f>[5]Output!H67</f>
        <v>0</v>
      </c>
      <c r="I67">
        <f>[5]Output!I67</f>
        <v>0</v>
      </c>
      <c r="J67">
        <f>[5]Output!J67</f>
        <v>456.94271150112439</v>
      </c>
      <c r="K67">
        <f>[5]Output!K67</f>
        <v>498.6238026283479</v>
      </c>
      <c r="L67">
        <f>[5]Output!L67</f>
        <v>2021.36</v>
      </c>
    </row>
    <row r="68" spans="1:12">
      <c r="A68" s="2">
        <f>[5]Output!A68</f>
        <v>66</v>
      </c>
      <c r="B68" s="2" t="str">
        <f>[5]Output!B68</f>
        <v>IMP_GAS_LNG_MEA</v>
      </c>
      <c r="C68" s="2" t="str">
        <f>[5]Output!C68</f>
        <v>IMP_GAS_LNG</v>
      </c>
      <c r="D68">
        <f>[5]Output!D68</f>
        <v>1380.8816999999999</v>
      </c>
      <c r="E68">
        <f>[5]Output!E68</f>
        <v>911.54250000000002</v>
      </c>
      <c r="F68">
        <f>[5]Output!F68</f>
        <v>978.66449999999998</v>
      </c>
      <c r="H68">
        <f>[5]Output!H68</f>
        <v>1357.425</v>
      </c>
      <c r="I68">
        <f>[5]Output!I68</f>
        <v>1357.4250000000011</v>
      </c>
      <c r="J68">
        <f>[5]Output!J68</f>
        <v>1357.425</v>
      </c>
      <c r="K68">
        <f>[5]Output!K68</f>
        <v>1357.425</v>
      </c>
      <c r="L68">
        <f>[5]Output!L68</f>
        <v>1357.425</v>
      </c>
    </row>
    <row r="69" spans="1:12">
      <c r="A69" s="2">
        <f>[5]Output!A69</f>
        <v>67</v>
      </c>
      <c r="B69" s="2" t="str">
        <f>[5]Output!B69</f>
        <v>IMP_GAS_LNG_GLB</v>
      </c>
      <c r="C69" s="2" t="str">
        <f>[5]Output!C69</f>
        <v>IMP_GAS_LNG</v>
      </c>
      <c r="D69">
        <f>[5]Output!D69</f>
        <v>291.11939999999998</v>
      </c>
      <c r="E69">
        <f>[5]Output!E69</f>
        <v>0</v>
      </c>
      <c r="F69">
        <f>[5]Output!F69</f>
        <v>0</v>
      </c>
      <c r="G69">
        <f>[5]Output!G69</f>
        <v>0</v>
      </c>
      <c r="H69">
        <f>[5]Output!H69</f>
        <v>0</v>
      </c>
      <c r="I69">
        <f>[5]Output!I69</f>
        <v>0</v>
      </c>
      <c r="J69">
        <f>[5]Output!J69</f>
        <v>0</v>
      </c>
      <c r="K69">
        <f>[5]Output!K69</f>
        <v>0</v>
      </c>
      <c r="L69">
        <f>[5]Output!L69</f>
        <v>0</v>
      </c>
    </row>
    <row r="70" spans="1:12">
      <c r="A70" s="2">
        <f>[5]Output!A70</f>
        <v>68</v>
      </c>
      <c r="B70" s="2" t="str">
        <f>[5]Output!B70</f>
        <v>IMP_GAS_LNG_OLA</v>
      </c>
      <c r="C70" s="2" t="str">
        <f>[5]Output!C70</f>
        <v>IMP_GAS_LNG</v>
      </c>
      <c r="D70">
        <f>[5]Output!D70</f>
        <v>207.4545</v>
      </c>
      <c r="E70">
        <f>[5]Output!E70</f>
        <v>98.881200000000007</v>
      </c>
      <c r="F70">
        <f>[5]Output!F70</f>
        <v>180.17009999999999</v>
      </c>
      <c r="G70">
        <f>[5]Output!G70</f>
        <v>0</v>
      </c>
      <c r="H70">
        <f>[5]Output!H70</f>
        <v>0</v>
      </c>
      <c r="I70">
        <f>[5]Output!I70</f>
        <v>0</v>
      </c>
      <c r="J70">
        <f>[5]Output!J70</f>
        <v>0</v>
      </c>
      <c r="K70">
        <f>[5]Output!K70</f>
        <v>0</v>
      </c>
      <c r="L70">
        <f>[5]Output!L70</f>
        <v>3.2076604361921</v>
      </c>
    </row>
    <row r="71" spans="1:12">
      <c r="A71" s="2">
        <f>[5]Output!A71</f>
        <v>69</v>
      </c>
      <c r="B71" s="2" t="str">
        <f>[5]Output!B71</f>
        <v>IMP_GAS_LNG_USA</v>
      </c>
      <c r="C71" s="2" t="str">
        <f>[5]Output!C71</f>
        <v>IMP_GAS_LNG</v>
      </c>
      <c r="D71">
        <f>[5]Output!D71</f>
        <v>0</v>
      </c>
      <c r="E71">
        <f>[5]Output!E71</f>
        <v>0</v>
      </c>
      <c r="F71">
        <f>[5]Output!F71</f>
        <v>827.55089999999996</v>
      </c>
      <c r="G71">
        <f>[5]Output!G71</f>
        <v>0</v>
      </c>
      <c r="H71">
        <f>[5]Output!H71</f>
        <v>2594.41</v>
      </c>
      <c r="I71">
        <f>[5]Output!I71</f>
        <v>2594.41</v>
      </c>
      <c r="J71">
        <f>[5]Output!J71</f>
        <v>2594.41</v>
      </c>
      <c r="K71">
        <f>[5]Output!K71</f>
        <v>2594.41</v>
      </c>
      <c r="L71">
        <f>[5]Output!L71</f>
        <v>2594.41</v>
      </c>
    </row>
    <row r="72" spans="1:12">
      <c r="A72" s="2">
        <f>[5]Output!A72</f>
        <v>70</v>
      </c>
      <c r="B72" s="2" t="str">
        <f>[5]Output!B72</f>
        <v>IMP_GAS_LNG_RUS</v>
      </c>
      <c r="C72" s="2" t="str">
        <f>[5]Output!C72</f>
        <v>IMP_GAS_LNG</v>
      </c>
      <c r="D72">
        <f>[5]Output!D72</f>
        <v>0</v>
      </c>
      <c r="E72">
        <f>[5]Output!E72</f>
        <v>0</v>
      </c>
      <c r="F72">
        <f>[5]Output!F72</f>
        <v>562.42889999999989</v>
      </c>
      <c r="G72">
        <f>[5]Output!G72</f>
        <v>0</v>
      </c>
      <c r="H72">
        <f>[5]Output!H72</f>
        <v>0</v>
      </c>
      <c r="I72">
        <f>[5]Output!I72</f>
        <v>0</v>
      </c>
      <c r="J72">
        <f>[5]Output!J72</f>
        <v>0</v>
      </c>
      <c r="K72">
        <f>[5]Output!K72</f>
        <v>0</v>
      </c>
      <c r="L72">
        <f>[5]Output!L72</f>
        <v>0</v>
      </c>
    </row>
    <row r="73" spans="1:12">
      <c r="A73" s="2">
        <f>[5]Output!A73</f>
        <v>71</v>
      </c>
      <c r="B73" s="2" t="str">
        <f>[5]Output!B73</f>
        <v>IMP_COA_AFR</v>
      </c>
      <c r="C73" s="2" t="str">
        <f>[5]Output!C73</f>
        <v>IMP_COA</v>
      </c>
      <c r="D73">
        <f>[5]Output!D73</f>
        <v>616.51587300000017</v>
      </c>
      <c r="E73">
        <f>[5]Output!E73</f>
        <v>609.50276800000006</v>
      </c>
      <c r="F73">
        <f>[5]Output!F73</f>
        <v>88.207576000000003</v>
      </c>
      <c r="G73">
        <f>[5]Output!G73</f>
        <v>132.311364</v>
      </c>
      <c r="H73">
        <f>[5]Output!H73</f>
        <v>132.311364</v>
      </c>
      <c r="I73">
        <f>[5]Output!I73</f>
        <v>132.311364</v>
      </c>
      <c r="J73">
        <f>[5]Output!J73</f>
        <v>132.311364</v>
      </c>
      <c r="K73">
        <f>[5]Output!K73</f>
        <v>132.311364</v>
      </c>
      <c r="L73">
        <f>[5]Output!L73</f>
        <v>132.311364</v>
      </c>
    </row>
    <row r="74" spans="1:12">
      <c r="A74" s="2">
        <f>[5]Output!A74</f>
        <v>72</v>
      </c>
      <c r="B74" s="2" t="str">
        <f>[5]Output!B74</f>
        <v>IMP_COA_AUS</v>
      </c>
      <c r="C74" s="2" t="str">
        <f>[5]Output!C74</f>
        <v>IMP_COA</v>
      </c>
      <c r="D74">
        <f>[5]Output!D74</f>
        <v>586.58791799999995</v>
      </c>
      <c r="E74">
        <f>[5]Output!E74</f>
        <v>827.1823280000001</v>
      </c>
      <c r="F74">
        <f>[5]Output!F74</f>
        <v>579.10191199999986</v>
      </c>
      <c r="G74">
        <f>[5]Output!G74</f>
        <v>868.65286800000013</v>
      </c>
      <c r="H74">
        <f>[5]Output!H74</f>
        <v>868.65286800000013</v>
      </c>
      <c r="I74">
        <f>[5]Output!I74</f>
        <v>867.5306173309657</v>
      </c>
      <c r="J74">
        <f>[5]Output!J74</f>
        <v>868.65286800000013</v>
      </c>
      <c r="K74">
        <f>[5]Output!K74</f>
        <v>868.65286800000013</v>
      </c>
      <c r="L74">
        <f>[5]Output!L74</f>
        <v>868.65286800000013</v>
      </c>
    </row>
    <row r="75" spans="1:12">
      <c r="A75" s="2">
        <f>[5]Output!A75</f>
        <v>73</v>
      </c>
      <c r="B75" s="2" t="str">
        <f>[5]Output!B75</f>
        <v>IMP_COA_CAC</v>
      </c>
      <c r="C75" s="2" t="str">
        <f>[5]Output!C75</f>
        <v>IMP_COA</v>
      </c>
      <c r="D75">
        <f>[5]Output!D75</f>
        <v>23.942364000000001</v>
      </c>
      <c r="E75">
        <f>[5]Output!E75</f>
        <v>37.316496000000008</v>
      </c>
      <c r="F75">
        <f>[5]Output!F75</f>
        <v>76.702240000000003</v>
      </c>
      <c r="G75">
        <f>[5]Output!G75</f>
        <v>115.05336</v>
      </c>
      <c r="H75">
        <f>[5]Output!H75</f>
        <v>115.05336</v>
      </c>
      <c r="I75">
        <f>[5]Output!I75</f>
        <v>0</v>
      </c>
      <c r="J75">
        <f>[5]Output!J75</f>
        <v>115.05336</v>
      </c>
      <c r="K75">
        <f>[5]Output!K75</f>
        <v>115.05336</v>
      </c>
      <c r="L75">
        <f>[5]Output!L75</f>
        <v>115.05336</v>
      </c>
    </row>
    <row r="76" spans="1:12">
      <c r="A76" s="2">
        <f>[5]Output!A76</f>
        <v>74</v>
      </c>
      <c r="B76" s="2" t="str">
        <f>[5]Output!B76</f>
        <v>IMP_COA_CAN</v>
      </c>
      <c r="C76" s="2" t="str">
        <f>[5]Output!C76</f>
        <v>IMP_COA</v>
      </c>
      <c r="D76">
        <f>[5]Output!D76</f>
        <v>161.61095700000001</v>
      </c>
      <c r="E76">
        <f>[5]Output!E76</f>
        <v>118.168904</v>
      </c>
      <c r="F76">
        <f>[5]Output!F76</f>
        <v>99.712912000000003</v>
      </c>
      <c r="G76">
        <f>[5]Output!G76</f>
        <v>149.569368</v>
      </c>
      <c r="H76">
        <f>[5]Output!H76</f>
        <v>149.569368</v>
      </c>
      <c r="I76">
        <f>[5]Output!I76</f>
        <v>149.569368</v>
      </c>
      <c r="J76">
        <f>[5]Output!J76</f>
        <v>149.569368</v>
      </c>
      <c r="K76">
        <f>[5]Output!K76</f>
        <v>149.569368</v>
      </c>
      <c r="L76">
        <f>[5]Output!L76</f>
        <v>149.569368</v>
      </c>
    </row>
    <row r="77" spans="1:12">
      <c r="A77" s="2">
        <f>[5]Output!A77</f>
        <v>75</v>
      </c>
      <c r="B77" s="2" t="str">
        <f>[5]Output!B77</f>
        <v>IMP_COA_ODA</v>
      </c>
      <c r="C77" s="2" t="str">
        <f>[5]Output!C77</f>
        <v>IMP_COA</v>
      </c>
      <c r="D77">
        <f>[5]Output!D77</f>
        <v>389.06341500000002</v>
      </c>
      <c r="E77">
        <f>[5]Output!E77</f>
        <v>310.97080000000011</v>
      </c>
      <c r="F77">
        <f>[5]Output!F77</f>
        <v>3.8351120000000001</v>
      </c>
      <c r="G77">
        <f>[5]Output!G77</f>
        <v>5.7526679999999999</v>
      </c>
      <c r="H77">
        <f>[5]Output!H77</f>
        <v>5.7526679999999999</v>
      </c>
      <c r="I77">
        <f>[5]Output!I77</f>
        <v>5.7526679999999999</v>
      </c>
      <c r="J77">
        <f>[5]Output!J77</f>
        <v>5.7526679999999999</v>
      </c>
      <c r="K77">
        <f>[5]Output!K77</f>
        <v>5.7526679999999999</v>
      </c>
      <c r="L77">
        <f>[5]Output!L77</f>
        <v>5.7526679999999999</v>
      </c>
    </row>
    <row r="78" spans="1:12">
      <c r="A78" s="2">
        <f>[5]Output!A78</f>
        <v>76</v>
      </c>
      <c r="B78" s="2" t="str">
        <f>[5]Output!B78</f>
        <v>IMP_COA_OEE</v>
      </c>
      <c r="C78" s="2" t="str">
        <f>[5]Output!C78</f>
        <v>IMP_COA</v>
      </c>
      <c r="D78">
        <f>[5]Output!D78</f>
        <v>161.61095700000001</v>
      </c>
      <c r="E78">
        <f>[5]Output!E78</f>
        <v>18.658248</v>
      </c>
      <c r="F78">
        <f>[5]Output!F78</f>
        <v>0</v>
      </c>
      <c r="G78">
        <f>[5]Output!G78</f>
        <v>0</v>
      </c>
      <c r="H78">
        <f>[5]Output!H78</f>
        <v>0</v>
      </c>
      <c r="I78">
        <f>[5]Output!I78</f>
        <v>0</v>
      </c>
      <c r="J78">
        <f>[5]Output!J78</f>
        <v>0</v>
      </c>
      <c r="K78">
        <f>[5]Output!K78</f>
        <v>0</v>
      </c>
      <c r="L78">
        <f>[5]Output!L78</f>
        <v>0</v>
      </c>
    </row>
    <row r="79" spans="1:12">
      <c r="A79" s="2">
        <f>[5]Output!A79</f>
        <v>77</v>
      </c>
      <c r="B79" s="2" t="str">
        <f>[5]Output!B79</f>
        <v>IMP_COA_OLA</v>
      </c>
      <c r="C79" s="2" t="str">
        <f>[5]Output!C79</f>
        <v>IMP_COA</v>
      </c>
      <c r="D79">
        <f>[5]Output!D79</f>
        <v>1316.8300200000001</v>
      </c>
      <c r="E79">
        <f>[5]Output!E79</f>
        <v>1430.46568</v>
      </c>
      <c r="F79">
        <f>[5]Output!F79</f>
        <v>230.10672</v>
      </c>
      <c r="G79">
        <f>[5]Output!G79</f>
        <v>345.16007999999999</v>
      </c>
      <c r="H79">
        <f>[5]Output!H79</f>
        <v>345.16007999999999</v>
      </c>
      <c r="I79">
        <f>[5]Output!I79</f>
        <v>345.16007999999999</v>
      </c>
      <c r="J79">
        <f>[5]Output!J79</f>
        <v>345.16007999999999</v>
      </c>
      <c r="K79">
        <f>[5]Output!K79</f>
        <v>345.16007999999999</v>
      </c>
      <c r="L79">
        <f>[5]Output!L79</f>
        <v>345.16007999999999</v>
      </c>
    </row>
    <row r="80" spans="1:12">
      <c r="A80" s="2">
        <f>[5]Output!A80</f>
        <v>78</v>
      </c>
      <c r="B80" s="2" t="str">
        <f>[5]Output!B80</f>
        <v>IMP_COA_RUS</v>
      </c>
      <c r="C80" s="2" t="str">
        <f>[5]Output!C80</f>
        <v>IMP_COA</v>
      </c>
      <c r="D80">
        <f>[5]Output!D80</f>
        <v>1556.2536600000001</v>
      </c>
      <c r="E80">
        <f>[5]Output!E80</f>
        <v>1952.896624</v>
      </c>
      <c r="F80">
        <f>[5]Output!F80</f>
        <v>2105.4764879999998</v>
      </c>
      <c r="G80">
        <f>[5]Output!G80</f>
        <v>1052.7382439999999</v>
      </c>
      <c r="H80">
        <f>[5]Output!H80</f>
        <v>0</v>
      </c>
      <c r="I80">
        <f>[5]Output!I80</f>
        <v>0</v>
      </c>
      <c r="J80">
        <f>[5]Output!J80</f>
        <v>0</v>
      </c>
      <c r="K80">
        <f>[5]Output!K80</f>
        <v>0</v>
      </c>
      <c r="L80">
        <f>[5]Output!L80</f>
        <v>0</v>
      </c>
    </row>
    <row r="81" spans="1:15">
      <c r="A81" s="2">
        <f>[5]Output!A81</f>
        <v>79</v>
      </c>
      <c r="B81" s="2" t="str">
        <f>[5]Output!B81</f>
        <v>IMP_COA_USA</v>
      </c>
      <c r="C81" s="2" t="str">
        <f>[5]Output!C81</f>
        <v>IMP_COA</v>
      </c>
      <c r="D81">
        <f>[5]Output!D81</f>
        <v>1173.1758359999999</v>
      </c>
      <c r="E81">
        <f>[5]Output!E81</f>
        <v>914.25415199999998</v>
      </c>
      <c r="F81">
        <f>[5]Output!F81</f>
        <v>651.96904000000006</v>
      </c>
      <c r="G81">
        <f>[5]Output!G81</f>
        <v>977.95356000000027</v>
      </c>
      <c r="H81">
        <f>[5]Output!H81</f>
        <v>977.95356000000027</v>
      </c>
      <c r="I81">
        <f>[5]Output!I81</f>
        <v>977.95356000000027</v>
      </c>
      <c r="J81">
        <f>[5]Output!J81</f>
        <v>977.95356000000027</v>
      </c>
      <c r="K81">
        <f>[5]Output!K81</f>
        <v>977.95356000000027</v>
      </c>
      <c r="L81">
        <f>[5]Output!L81</f>
        <v>977.95356000000027</v>
      </c>
    </row>
    <row r="82" spans="1:15">
      <c r="A82" s="2">
        <f>[5]Output!A82</f>
        <v>80</v>
      </c>
      <c r="B82" s="2" t="str">
        <f>[5]Output!B82</f>
        <v>EXP_COA_GLB</v>
      </c>
      <c r="C82" s="2" t="str">
        <f>[5]Output!C82</f>
        <v>EXP_COA</v>
      </c>
      <c r="D82">
        <f>[5]Output!D82</f>
        <v>931.78999999999985</v>
      </c>
      <c r="E82">
        <f>[5]Output!E82</f>
        <v>763.40099999999995</v>
      </c>
      <c r="F82">
        <f>[5]Output!F82</f>
        <v>571.75599999999997</v>
      </c>
      <c r="G82">
        <f>[5]Output!G82</f>
        <v>405.24350133333343</v>
      </c>
      <c r="H82">
        <f>[5]Output!H82</f>
        <v>225.60463200000001</v>
      </c>
      <c r="I82">
        <f>[5]Output!I82</f>
        <v>158.18793557431599</v>
      </c>
      <c r="J82">
        <f>[5]Output!J82</f>
        <v>108.1022195</v>
      </c>
      <c r="K82">
        <f>[5]Output!K82</f>
        <v>52.948025877551032</v>
      </c>
      <c r="L82">
        <f>[5]Output!L82</f>
        <v>0</v>
      </c>
    </row>
    <row r="83" spans="1:15">
      <c r="A83" s="2">
        <f>[5]Output!A83</f>
        <v>0</v>
      </c>
      <c r="B83" s="2">
        <f>[5]Output!B83</f>
        <v>0</v>
      </c>
      <c r="C83" s="2">
        <f>[5]Output!C83</f>
        <v>0</v>
      </c>
      <c r="D83">
        <f>[5]Output!D83</f>
        <v>0</v>
      </c>
      <c r="E83">
        <f>[5]Output!E83</f>
        <v>0</v>
      </c>
      <c r="F83">
        <f>[5]Output!F83</f>
        <v>0</v>
      </c>
      <c r="G83">
        <f>[5]Output!G83</f>
        <v>0</v>
      </c>
      <c r="H83">
        <f>[5]Output!H83</f>
        <v>0</v>
      </c>
      <c r="I83">
        <f>[5]Output!I83</f>
        <v>0</v>
      </c>
      <c r="J83">
        <f>[5]Output!J83</f>
        <v>0</v>
      </c>
      <c r="K83">
        <f>[5]Output!K83</f>
        <v>0</v>
      </c>
      <c r="L83">
        <f>[5]Output!L83</f>
        <v>0</v>
      </c>
    </row>
    <row r="84" spans="1:15">
      <c r="A84" s="2">
        <f>[5]Output!A84</f>
        <v>0</v>
      </c>
      <c r="B84" s="2">
        <f>[5]Output!B84</f>
        <v>0</v>
      </c>
      <c r="C84" s="2">
        <f>[5]Output!C84</f>
        <v>0</v>
      </c>
      <c r="D84">
        <f>[5]Output!D84</f>
        <v>0</v>
      </c>
      <c r="E84">
        <f>[5]Output!E84</f>
        <v>0</v>
      </c>
      <c r="F84">
        <f>[5]Output!F84</f>
        <v>0</v>
      </c>
      <c r="G84">
        <f>[5]Output!G84</f>
        <v>0</v>
      </c>
      <c r="H84">
        <f>[5]Output!H84</f>
        <v>0</v>
      </c>
      <c r="I84">
        <f>[5]Output!I84</f>
        <v>0</v>
      </c>
      <c r="J84">
        <f>[5]Output!J84</f>
        <v>0</v>
      </c>
      <c r="K84">
        <f>[5]Output!K84</f>
        <v>0</v>
      </c>
      <c r="L84">
        <f>[5]Output!L84</f>
        <v>0</v>
      </c>
    </row>
    <row r="85" spans="1:15">
      <c r="A85" s="2">
        <f>[5]Output!A85</f>
        <v>0</v>
      </c>
      <c r="B85" s="2">
        <f>[5]Output!B85</f>
        <v>0</v>
      </c>
      <c r="C85" s="2">
        <f>[5]Output!C85</f>
        <v>0</v>
      </c>
      <c r="D85">
        <f>[5]Output!D85</f>
        <v>0</v>
      </c>
      <c r="E85">
        <f>[5]Output!E85</f>
        <v>0</v>
      </c>
      <c r="F85">
        <f>[5]Output!F85</f>
        <v>0</v>
      </c>
      <c r="G85">
        <f>[5]Output!G85</f>
        <v>0</v>
      </c>
      <c r="H85">
        <f>[5]Output!H85</f>
        <v>0</v>
      </c>
      <c r="I85">
        <f>[5]Output!I85</f>
        <v>0</v>
      </c>
      <c r="J85">
        <f>[5]Output!J85</f>
        <v>0</v>
      </c>
      <c r="K85">
        <f>[5]Output!K85</f>
        <v>0</v>
      </c>
      <c r="L85">
        <f>[5]Output!L85</f>
        <v>0</v>
      </c>
    </row>
    <row r="86" spans="1:15">
      <c r="A86" s="2">
        <f>[5]Output!A86</f>
        <v>0</v>
      </c>
      <c r="B86" s="2">
        <f>[5]Output!B86</f>
        <v>0</v>
      </c>
      <c r="C86" s="2">
        <f>[5]Output!C86</f>
        <v>0</v>
      </c>
      <c r="D86">
        <f>[5]Output!D86</f>
        <v>0</v>
      </c>
      <c r="E86">
        <f>[5]Output!E86</f>
        <v>0</v>
      </c>
      <c r="F86">
        <f>[5]Output!F86</f>
        <v>0</v>
      </c>
      <c r="G86">
        <f>[5]Output!G86</f>
        <v>0</v>
      </c>
      <c r="H86">
        <f>[5]Output!H86</f>
        <v>0</v>
      </c>
      <c r="I86">
        <f>[5]Output!I86</f>
        <v>0</v>
      </c>
      <c r="J86">
        <f>[5]Output!J86</f>
        <v>0</v>
      </c>
      <c r="K86">
        <f>[5]Output!K86</f>
        <v>0</v>
      </c>
      <c r="L86">
        <f>[5]Output!L86</f>
        <v>0</v>
      </c>
    </row>
    <row r="87" spans="1:15">
      <c r="A87" s="2">
        <f>[5]Output!A87</f>
        <v>0</v>
      </c>
      <c r="B87" s="2">
        <f>[5]Output!B87</f>
        <v>0</v>
      </c>
      <c r="C87" s="2">
        <f>[5]Output!C87</f>
        <v>0</v>
      </c>
      <c r="D87">
        <f>[5]Output!D87</f>
        <v>0</v>
      </c>
      <c r="E87">
        <f>[5]Output!E87</f>
        <v>0</v>
      </c>
      <c r="F87">
        <f>[5]Output!F87</f>
        <v>0</v>
      </c>
      <c r="G87">
        <f>[5]Output!G87</f>
        <v>0</v>
      </c>
      <c r="H87">
        <f>[5]Output!H87</f>
        <v>0</v>
      </c>
      <c r="I87">
        <f>[5]Output!I87</f>
        <v>0</v>
      </c>
      <c r="J87">
        <f>[5]Output!J87</f>
        <v>0</v>
      </c>
      <c r="K87">
        <f>[5]Output!K87</f>
        <v>0</v>
      </c>
      <c r="L87">
        <f>[5]Output!L87</f>
        <v>0</v>
      </c>
    </row>
    <row r="88" spans="1:15">
      <c r="A88" s="2">
        <f>[5]Output!A88</f>
        <v>0</v>
      </c>
      <c r="B88" s="2">
        <f>[5]Output!B88</f>
        <v>0</v>
      </c>
      <c r="C88" s="2">
        <f>[5]Output!C88</f>
        <v>0</v>
      </c>
      <c r="D88">
        <f>[5]Output!D88</f>
        <v>0</v>
      </c>
      <c r="E88">
        <f>[5]Output!E88</f>
        <v>0</v>
      </c>
      <c r="F88">
        <f>[5]Output!F88</f>
        <v>0</v>
      </c>
      <c r="G88">
        <f>[5]Output!G88</f>
        <v>0</v>
      </c>
      <c r="H88">
        <f>[5]Output!H88</f>
        <v>0</v>
      </c>
      <c r="I88">
        <f>[5]Output!I88</f>
        <v>0</v>
      </c>
      <c r="J88">
        <f>[5]Output!J88</f>
        <v>0</v>
      </c>
      <c r="K88">
        <f>[5]Output!K88</f>
        <v>0</v>
      </c>
      <c r="L88">
        <f>[5]Output!L88</f>
        <v>0</v>
      </c>
      <c r="O88" s="38"/>
    </row>
    <row r="89" spans="1:15">
      <c r="A89" s="2">
        <f>[5]Output!A89</f>
        <v>0</v>
      </c>
      <c r="B89" s="2">
        <f>[5]Output!B89</f>
        <v>0</v>
      </c>
      <c r="C89" s="2">
        <f>[5]Output!C89</f>
        <v>0</v>
      </c>
      <c r="D89">
        <f>[5]Output!D89</f>
        <v>0</v>
      </c>
      <c r="E89">
        <f>[5]Output!E89</f>
        <v>0</v>
      </c>
      <c r="F89">
        <f>[5]Output!F89</f>
        <v>0</v>
      </c>
      <c r="G89">
        <f>[5]Output!G89</f>
        <v>0</v>
      </c>
      <c r="H89">
        <f>[5]Output!H89</f>
        <v>0</v>
      </c>
      <c r="I89">
        <f>[5]Output!I89</f>
        <v>0</v>
      </c>
      <c r="J89">
        <f>[5]Output!J89</f>
        <v>0</v>
      </c>
      <c r="K89">
        <f>[5]Output!K89</f>
        <v>0</v>
      </c>
      <c r="L89">
        <f>[5]Output!L89</f>
        <v>0</v>
      </c>
    </row>
    <row r="90" spans="1:15">
      <c r="A90" s="2">
        <f>[5]Output!A90</f>
        <v>0</v>
      </c>
      <c r="B90" s="2">
        <f>[5]Output!B90</f>
        <v>0</v>
      </c>
      <c r="C90" s="2">
        <f>[5]Output!C90</f>
        <v>0</v>
      </c>
      <c r="D90">
        <f>[5]Output!D90</f>
        <v>0</v>
      </c>
      <c r="E90">
        <f>[5]Output!E90</f>
        <v>0</v>
      </c>
      <c r="F90">
        <f>[5]Output!F90</f>
        <v>0</v>
      </c>
      <c r="G90">
        <f>[5]Output!G90</f>
        <v>0</v>
      </c>
      <c r="H90">
        <f>[5]Output!H90</f>
        <v>0</v>
      </c>
      <c r="I90">
        <f>[5]Output!I90</f>
        <v>0</v>
      </c>
      <c r="J90">
        <f>[5]Output!J90</f>
        <v>0</v>
      </c>
      <c r="K90">
        <f>[5]Output!K90</f>
        <v>0</v>
      </c>
      <c r="L90">
        <f>[5]Output!L90</f>
        <v>0</v>
      </c>
    </row>
    <row r="91" spans="1:15">
      <c r="A91" s="2">
        <f>[5]Output!A91</f>
        <v>0</v>
      </c>
      <c r="B91" s="2">
        <f>[5]Output!B91</f>
        <v>0</v>
      </c>
      <c r="C91" s="2">
        <f>[5]Output!C91</f>
        <v>0</v>
      </c>
      <c r="D91">
        <f>[5]Output!D91</f>
        <v>0</v>
      </c>
      <c r="E91">
        <f>[5]Output!E91</f>
        <v>0</v>
      </c>
      <c r="F91">
        <f>[5]Output!F91</f>
        <v>0</v>
      </c>
      <c r="G91">
        <f>[5]Output!G91</f>
        <v>0</v>
      </c>
      <c r="H91">
        <f>[5]Output!H91</f>
        <v>0</v>
      </c>
      <c r="I91">
        <f>[5]Output!I91</f>
        <v>0</v>
      </c>
      <c r="J91">
        <f>[5]Output!J91</f>
        <v>0</v>
      </c>
      <c r="K91">
        <f>[5]Output!K91</f>
        <v>0</v>
      </c>
      <c r="L91">
        <f>[5]Output!L91</f>
        <v>0</v>
      </c>
    </row>
    <row r="92" spans="1:15">
      <c r="A92" s="2">
        <f>[5]Output!A92</f>
        <v>0</v>
      </c>
      <c r="B92" s="2">
        <f>[5]Output!B92</f>
        <v>0</v>
      </c>
      <c r="C92" s="2">
        <f>[5]Output!C92</f>
        <v>0</v>
      </c>
      <c r="D92">
        <f>[5]Output!D92</f>
        <v>0</v>
      </c>
      <c r="E92">
        <f>[5]Output!E92</f>
        <v>0</v>
      </c>
      <c r="F92">
        <f>[5]Output!F92</f>
        <v>0</v>
      </c>
      <c r="G92">
        <f>[5]Output!G92</f>
        <v>0</v>
      </c>
      <c r="H92">
        <f>[5]Output!H92</f>
        <v>0</v>
      </c>
      <c r="I92">
        <f>[5]Output!I92</f>
        <v>0</v>
      </c>
      <c r="J92">
        <f>[5]Output!J92</f>
        <v>0</v>
      </c>
      <c r="K92">
        <f>[5]Output!K92</f>
        <v>0</v>
      </c>
      <c r="L92">
        <f>[5]Output!L92</f>
        <v>0</v>
      </c>
    </row>
    <row r="93" spans="1:15">
      <c r="A93" s="2">
        <f>[5]Output!A93</f>
        <v>0</v>
      </c>
      <c r="B93" s="2">
        <f>[5]Output!B93</f>
        <v>0</v>
      </c>
      <c r="C93" s="2">
        <f>[5]Output!C93</f>
        <v>0</v>
      </c>
      <c r="D93">
        <f>[5]Output!D93</f>
        <v>0</v>
      </c>
      <c r="E93">
        <f>[5]Output!E93</f>
        <v>0</v>
      </c>
      <c r="F93">
        <f>[5]Output!F93</f>
        <v>0</v>
      </c>
      <c r="G93">
        <f>[5]Output!G93</f>
        <v>0</v>
      </c>
      <c r="H93">
        <f>[5]Output!H93</f>
        <v>0</v>
      </c>
      <c r="I93">
        <f>[5]Output!I93</f>
        <v>0</v>
      </c>
      <c r="J93">
        <f>[5]Output!J93</f>
        <v>0</v>
      </c>
      <c r="K93">
        <f>[5]Output!K93</f>
        <v>0</v>
      </c>
      <c r="L93">
        <f>[5]Output!L93</f>
        <v>0</v>
      </c>
    </row>
    <row r="94" spans="1:15">
      <c r="A94" s="2">
        <f>[5]Output!A94</f>
        <v>0</v>
      </c>
      <c r="B94" s="2">
        <f>[5]Output!B94</f>
        <v>0</v>
      </c>
      <c r="C94" s="2">
        <f>[5]Output!C94</f>
        <v>0</v>
      </c>
      <c r="D94">
        <f>[5]Output!D94</f>
        <v>0</v>
      </c>
      <c r="E94">
        <f>[5]Output!E94</f>
        <v>0</v>
      </c>
      <c r="F94">
        <f>[5]Output!F94</f>
        <v>0</v>
      </c>
      <c r="G94">
        <f>[5]Output!G94</f>
        <v>0</v>
      </c>
      <c r="H94">
        <f>[5]Output!H94</f>
        <v>0</v>
      </c>
      <c r="I94">
        <f>[5]Output!I94</f>
        <v>0</v>
      </c>
      <c r="J94">
        <f>[5]Output!J94</f>
        <v>0</v>
      </c>
      <c r="K94">
        <f>[5]Output!K94</f>
        <v>0</v>
      </c>
      <c r="L94">
        <f>[5]Output!L94</f>
        <v>0</v>
      </c>
    </row>
    <row r="95" spans="1:15">
      <c r="A95" s="2">
        <f>[5]Output!A95</f>
        <v>0</v>
      </c>
      <c r="B95" s="2">
        <f>[5]Output!B95</f>
        <v>0</v>
      </c>
      <c r="C95" s="2">
        <f>[5]Output!C95</f>
        <v>0</v>
      </c>
      <c r="D95">
        <f>[5]Output!D95</f>
        <v>0</v>
      </c>
      <c r="E95">
        <f>[5]Output!E95</f>
        <v>0</v>
      </c>
      <c r="F95">
        <f>[5]Output!F95</f>
        <v>0</v>
      </c>
      <c r="G95">
        <f>[5]Output!G95</f>
        <v>0</v>
      </c>
      <c r="H95">
        <f>[5]Output!H95</f>
        <v>0</v>
      </c>
      <c r="I95">
        <f>[5]Output!I95</f>
        <v>0</v>
      </c>
      <c r="J95">
        <f>[5]Output!J95</f>
        <v>0</v>
      </c>
      <c r="K95">
        <f>[5]Output!K95</f>
        <v>0</v>
      </c>
      <c r="L95">
        <f>[5]Output!L95</f>
        <v>0</v>
      </c>
    </row>
    <row r="96" spans="1:15">
      <c r="A96" s="2">
        <f>[5]Output!A96</f>
        <v>0</v>
      </c>
      <c r="B96" s="2">
        <f>[5]Output!B96</f>
        <v>0</v>
      </c>
      <c r="C96" s="2">
        <f>[5]Output!C96</f>
        <v>0</v>
      </c>
      <c r="D96">
        <f>[5]Output!D96</f>
        <v>0</v>
      </c>
      <c r="E96">
        <f>[5]Output!E96</f>
        <v>0</v>
      </c>
      <c r="F96">
        <f>[5]Output!F96</f>
        <v>0</v>
      </c>
      <c r="G96">
        <f>[5]Output!G96</f>
        <v>0</v>
      </c>
      <c r="H96">
        <f>[5]Output!H96</f>
        <v>0</v>
      </c>
      <c r="I96">
        <f>[5]Output!I96</f>
        <v>0</v>
      </c>
      <c r="J96">
        <f>[5]Output!J96</f>
        <v>0</v>
      </c>
      <c r="K96">
        <f>[5]Output!K96</f>
        <v>0</v>
      </c>
      <c r="L96">
        <f>[5]Output!L96</f>
        <v>0</v>
      </c>
    </row>
    <row r="97" spans="1:12">
      <c r="A97" s="2">
        <f>[5]Output!A97</f>
        <v>0</v>
      </c>
      <c r="B97" s="2">
        <f>[5]Output!B97</f>
        <v>0</v>
      </c>
      <c r="C97" s="2">
        <f>[5]Output!C97</f>
        <v>0</v>
      </c>
      <c r="D97">
        <f>[5]Output!D97</f>
        <v>0</v>
      </c>
      <c r="E97">
        <f>[5]Output!E97</f>
        <v>0</v>
      </c>
      <c r="F97">
        <f>[5]Output!F97</f>
        <v>0</v>
      </c>
      <c r="G97">
        <f>[5]Output!G97</f>
        <v>0</v>
      </c>
      <c r="H97">
        <f>[5]Output!H97</f>
        <v>0</v>
      </c>
      <c r="I97">
        <f>[5]Output!I97</f>
        <v>0</v>
      </c>
      <c r="J97">
        <f>[5]Output!J97</f>
        <v>0</v>
      </c>
      <c r="K97">
        <f>[5]Output!K97</f>
        <v>0</v>
      </c>
      <c r="L97">
        <f>[5]Output!L97</f>
        <v>0</v>
      </c>
    </row>
    <row r="98" spans="1:12">
      <c r="A98" s="2">
        <f>[5]Output!A98</f>
        <v>0</v>
      </c>
      <c r="B98" s="2">
        <f>[5]Output!B98</f>
        <v>0</v>
      </c>
      <c r="C98" s="2">
        <f>[5]Output!C98</f>
        <v>0</v>
      </c>
      <c r="D98">
        <f>[5]Output!D98</f>
        <v>0</v>
      </c>
      <c r="E98">
        <f>[5]Output!E98</f>
        <v>0</v>
      </c>
      <c r="F98">
        <f>[5]Output!F98</f>
        <v>0</v>
      </c>
      <c r="G98">
        <f>[5]Output!G98</f>
        <v>0</v>
      </c>
      <c r="H98">
        <f>[5]Output!H98</f>
        <v>0</v>
      </c>
      <c r="I98">
        <f>[5]Output!I98</f>
        <v>0</v>
      </c>
      <c r="J98">
        <f>[5]Output!J98</f>
        <v>0</v>
      </c>
      <c r="K98">
        <f>[5]Output!K98</f>
        <v>0</v>
      </c>
      <c r="L98">
        <f>[5]Output!L98</f>
        <v>0</v>
      </c>
    </row>
    <row r="99" spans="1:12">
      <c r="A99" s="2">
        <f>[5]Output!A99</f>
        <v>0</v>
      </c>
      <c r="B99" s="2">
        <f>[5]Output!B99</f>
        <v>0</v>
      </c>
      <c r="C99" s="2">
        <f>[5]Output!C99</f>
        <v>0</v>
      </c>
      <c r="D99">
        <f>[5]Output!D99</f>
        <v>0</v>
      </c>
      <c r="E99">
        <f>[5]Output!E99</f>
        <v>0</v>
      </c>
      <c r="F99">
        <f>[5]Output!F99</f>
        <v>0</v>
      </c>
      <c r="G99">
        <f>[5]Output!G99</f>
        <v>0</v>
      </c>
      <c r="H99">
        <f>[5]Output!H99</f>
        <v>0</v>
      </c>
      <c r="I99">
        <f>[5]Output!I99</f>
        <v>0</v>
      </c>
      <c r="J99">
        <f>[5]Output!J99</f>
        <v>0</v>
      </c>
      <c r="K99">
        <f>[5]Output!K99</f>
        <v>0</v>
      </c>
      <c r="L99">
        <f>[5]Output!L99</f>
        <v>0</v>
      </c>
    </row>
    <row r="100" spans="1:12">
      <c r="A100" s="2">
        <f>[5]Output!A100</f>
        <v>0</v>
      </c>
      <c r="B100" s="2">
        <f>[5]Output!B100</f>
        <v>0</v>
      </c>
      <c r="C100" s="2">
        <f>[5]Output!C100</f>
        <v>0</v>
      </c>
      <c r="D100">
        <f>[5]Output!D100</f>
        <v>0</v>
      </c>
      <c r="E100">
        <f>[5]Output!E100</f>
        <v>0</v>
      </c>
      <c r="F100">
        <f>[5]Output!F100</f>
        <v>0</v>
      </c>
      <c r="G100">
        <f>[5]Output!G100</f>
        <v>0</v>
      </c>
      <c r="H100">
        <f>[5]Output!H100</f>
        <v>0</v>
      </c>
      <c r="I100">
        <f>[5]Output!I100</f>
        <v>0</v>
      </c>
      <c r="J100">
        <f>[5]Output!J100</f>
        <v>0</v>
      </c>
      <c r="K100">
        <f>[5]Output!K100</f>
        <v>0</v>
      </c>
      <c r="L100">
        <f>[5]Output!L100</f>
        <v>0</v>
      </c>
    </row>
    <row r="101" spans="1:12">
      <c r="A101" s="2">
        <f>[5]Output!A101</f>
        <v>0</v>
      </c>
      <c r="B101" s="2">
        <f>[5]Output!B101</f>
        <v>0</v>
      </c>
      <c r="C101" s="2">
        <f>[5]Output!C101</f>
        <v>0</v>
      </c>
      <c r="D101">
        <f>[5]Output!D101</f>
        <v>0</v>
      </c>
      <c r="E101">
        <f>[5]Output!E101</f>
        <v>0</v>
      </c>
      <c r="F101">
        <f>[5]Output!F101</f>
        <v>0</v>
      </c>
      <c r="G101">
        <f>[5]Output!G101</f>
        <v>0</v>
      </c>
      <c r="H101">
        <f>[5]Output!H101</f>
        <v>0</v>
      </c>
      <c r="I101">
        <f>[5]Output!I101</f>
        <v>0</v>
      </c>
      <c r="J101">
        <f>[5]Output!J101</f>
        <v>0</v>
      </c>
      <c r="K101">
        <f>[5]Output!K101</f>
        <v>0</v>
      </c>
      <c r="L101">
        <f>[5]Output!L101</f>
        <v>0</v>
      </c>
    </row>
    <row r="102" spans="1:12">
      <c r="A102" s="2">
        <f>[5]Output!A102</f>
        <v>0</v>
      </c>
      <c r="B102" s="2">
        <f>[5]Output!B102</f>
        <v>0</v>
      </c>
      <c r="C102" s="2">
        <f>[5]Output!C102</f>
        <v>0</v>
      </c>
      <c r="D102">
        <f>[5]Output!D102</f>
        <v>0</v>
      </c>
      <c r="E102">
        <f>[5]Output!E102</f>
        <v>0</v>
      </c>
      <c r="F102">
        <f>[5]Output!F102</f>
        <v>0</v>
      </c>
      <c r="G102">
        <f>[5]Output!G102</f>
        <v>0</v>
      </c>
      <c r="H102">
        <f>[5]Output!H102</f>
        <v>0</v>
      </c>
      <c r="I102">
        <f>[5]Output!I102</f>
        <v>0</v>
      </c>
      <c r="J102">
        <f>[5]Output!J102</f>
        <v>0</v>
      </c>
      <c r="K102">
        <f>[5]Output!K102</f>
        <v>0</v>
      </c>
      <c r="L102">
        <f>[5]Output!L102</f>
        <v>0</v>
      </c>
    </row>
    <row r="103" spans="1:12">
      <c r="A103" s="2">
        <f>[5]Output!A103</f>
        <v>0</v>
      </c>
      <c r="B103" s="2">
        <f>[5]Output!B103</f>
        <v>0</v>
      </c>
      <c r="C103" s="2">
        <f>[5]Output!C103</f>
        <v>0</v>
      </c>
      <c r="D103">
        <f>[5]Output!D103</f>
        <v>0</v>
      </c>
      <c r="E103">
        <f>[5]Output!E103</f>
        <v>0</v>
      </c>
      <c r="F103">
        <f>[5]Output!F103</f>
        <v>0</v>
      </c>
      <c r="G103">
        <f>[5]Output!G103</f>
        <v>0</v>
      </c>
      <c r="H103">
        <f>[5]Output!H103</f>
        <v>0</v>
      </c>
      <c r="I103">
        <f>[5]Output!I103</f>
        <v>0</v>
      </c>
      <c r="J103">
        <f>[5]Output!J103</f>
        <v>0</v>
      </c>
      <c r="K103">
        <f>[5]Output!K103</f>
        <v>0</v>
      </c>
      <c r="L103">
        <f>[5]Output!L103</f>
        <v>0</v>
      </c>
    </row>
    <row r="104" spans="1:12">
      <c r="A104" s="2">
        <f>[5]Output!A104</f>
        <v>0</v>
      </c>
      <c r="B104" s="2">
        <f>[5]Output!B104</f>
        <v>0</v>
      </c>
      <c r="C104" s="2">
        <f>[5]Output!C104</f>
        <v>0</v>
      </c>
      <c r="D104">
        <f>[5]Output!D104</f>
        <v>0</v>
      </c>
      <c r="E104">
        <f>[5]Output!E104</f>
        <v>0</v>
      </c>
      <c r="F104">
        <f>[5]Output!F104</f>
        <v>0</v>
      </c>
      <c r="G104">
        <f>[5]Output!G104</f>
        <v>0</v>
      </c>
      <c r="H104">
        <f>[5]Output!H104</f>
        <v>0</v>
      </c>
      <c r="I104">
        <f>[5]Output!I104</f>
        <v>0</v>
      </c>
      <c r="J104">
        <f>[5]Output!J104</f>
        <v>0</v>
      </c>
      <c r="K104">
        <f>[5]Output!K104</f>
        <v>0</v>
      </c>
      <c r="L104">
        <f>[5]Output!L104</f>
        <v>0</v>
      </c>
    </row>
    <row r="105" spans="1:12">
      <c r="A105" s="2">
        <f>[5]Output!A105</f>
        <v>0</v>
      </c>
      <c r="B105" s="2">
        <f>[5]Output!B105</f>
        <v>0</v>
      </c>
      <c r="C105" s="2">
        <f>[5]Output!C105</f>
        <v>0</v>
      </c>
      <c r="D105">
        <f>[5]Output!D105</f>
        <v>0</v>
      </c>
      <c r="E105">
        <f>[5]Output!E105</f>
        <v>0</v>
      </c>
      <c r="F105">
        <f>[5]Output!F105</f>
        <v>0</v>
      </c>
      <c r="G105">
        <f>[5]Output!G105</f>
        <v>0</v>
      </c>
      <c r="H105">
        <f>[5]Output!H105</f>
        <v>0</v>
      </c>
      <c r="I105">
        <f>[5]Output!I105</f>
        <v>0</v>
      </c>
      <c r="J105">
        <f>[5]Output!J105</f>
        <v>0</v>
      </c>
      <c r="K105">
        <f>[5]Output!K105</f>
        <v>0</v>
      </c>
      <c r="L105">
        <f>[5]Output!L105</f>
        <v>0</v>
      </c>
    </row>
    <row r="106" spans="1:12">
      <c r="A106" s="2">
        <f>[5]Output!A106</f>
        <v>0</v>
      </c>
      <c r="B106" s="2">
        <f>[5]Output!B106</f>
        <v>0</v>
      </c>
      <c r="C106" s="2">
        <f>[5]Output!C106</f>
        <v>0</v>
      </c>
      <c r="D106">
        <f>[5]Output!D106</f>
        <v>0</v>
      </c>
      <c r="E106">
        <f>[5]Output!E106</f>
        <v>0</v>
      </c>
      <c r="F106">
        <f>[5]Output!F106</f>
        <v>0</v>
      </c>
      <c r="G106">
        <f>[5]Output!G106</f>
        <v>0</v>
      </c>
      <c r="H106">
        <f>[5]Output!H106</f>
        <v>0</v>
      </c>
      <c r="I106">
        <f>[5]Output!I106</f>
        <v>0</v>
      </c>
      <c r="J106">
        <f>[5]Output!J106</f>
        <v>0</v>
      </c>
      <c r="K106">
        <f>[5]Output!K106</f>
        <v>0</v>
      </c>
      <c r="L106">
        <f>[5]Output!L106</f>
        <v>0</v>
      </c>
    </row>
    <row r="107" spans="1:12">
      <c r="A107" s="2">
        <f>[5]Output!A107</f>
        <v>0</v>
      </c>
      <c r="B107" s="2">
        <f>[5]Output!B107</f>
        <v>0</v>
      </c>
      <c r="C107" s="2">
        <f>[5]Output!C107</f>
        <v>0</v>
      </c>
      <c r="D107">
        <f>[5]Output!D107</f>
        <v>0</v>
      </c>
      <c r="E107">
        <f>[5]Output!E107</f>
        <v>0</v>
      </c>
      <c r="F107">
        <f>[5]Output!F107</f>
        <v>0</v>
      </c>
      <c r="G107">
        <f>[5]Output!G107</f>
        <v>0</v>
      </c>
      <c r="H107">
        <f>[5]Output!H107</f>
        <v>0</v>
      </c>
      <c r="I107">
        <f>[5]Output!I107</f>
        <v>0</v>
      </c>
      <c r="J107">
        <f>[5]Output!J107</f>
        <v>0</v>
      </c>
      <c r="K107">
        <f>[5]Output!K107</f>
        <v>0</v>
      </c>
      <c r="L107">
        <f>[5]Output!L107</f>
        <v>0</v>
      </c>
    </row>
    <row r="108" spans="1:12">
      <c r="A108" s="2">
        <f>[5]Output!A108</f>
        <v>0</v>
      </c>
      <c r="B108" s="2">
        <f>[5]Output!B108</f>
        <v>0</v>
      </c>
      <c r="C108" s="2">
        <f>[5]Output!C108</f>
        <v>0</v>
      </c>
      <c r="D108">
        <f>[5]Output!D108</f>
        <v>0</v>
      </c>
      <c r="E108">
        <f>[5]Output!E108</f>
        <v>0</v>
      </c>
      <c r="F108">
        <f>[5]Output!F108</f>
        <v>0</v>
      </c>
      <c r="G108">
        <f>[5]Output!G108</f>
        <v>0</v>
      </c>
      <c r="H108">
        <f>[5]Output!H108</f>
        <v>0</v>
      </c>
      <c r="I108">
        <f>[5]Output!I108</f>
        <v>0</v>
      </c>
      <c r="J108">
        <f>[5]Output!J108</f>
        <v>0</v>
      </c>
      <c r="K108">
        <f>[5]Output!K108</f>
        <v>0</v>
      </c>
      <c r="L108">
        <f>[5]Output!L108</f>
        <v>0</v>
      </c>
    </row>
    <row r="109" spans="1:12">
      <c r="A109" s="2">
        <f>[5]Output!A109</f>
        <v>0</v>
      </c>
      <c r="B109" s="2">
        <f>[5]Output!B109</f>
        <v>0</v>
      </c>
      <c r="C109" s="2">
        <f>[5]Output!C109</f>
        <v>0</v>
      </c>
      <c r="D109">
        <f>[5]Output!D109</f>
        <v>0</v>
      </c>
      <c r="E109">
        <f>[5]Output!E109</f>
        <v>0</v>
      </c>
      <c r="F109">
        <f>[5]Output!F109</f>
        <v>0</v>
      </c>
      <c r="G109">
        <f>[5]Output!G109</f>
        <v>0</v>
      </c>
      <c r="H109">
        <f>[5]Output!H109</f>
        <v>0</v>
      </c>
      <c r="I109">
        <f>[5]Output!I109</f>
        <v>0</v>
      </c>
      <c r="J109">
        <f>[5]Output!J109</f>
        <v>0</v>
      </c>
      <c r="K109">
        <f>[5]Output!K109</f>
        <v>0</v>
      </c>
      <c r="L109">
        <f>[5]Output!L109</f>
        <v>0</v>
      </c>
    </row>
    <row r="110" spans="1:12">
      <c r="A110" s="2">
        <f>[5]Output!A110</f>
        <v>0</v>
      </c>
      <c r="B110" s="2">
        <f>[5]Output!B110</f>
        <v>0</v>
      </c>
      <c r="C110" s="2">
        <f>[5]Output!C110</f>
        <v>0</v>
      </c>
      <c r="D110">
        <f>[5]Output!D110</f>
        <v>0</v>
      </c>
      <c r="E110">
        <f>[5]Output!E110</f>
        <v>0</v>
      </c>
      <c r="F110">
        <f>[5]Output!F110</f>
        <v>0</v>
      </c>
      <c r="G110">
        <f>[5]Output!G110</f>
        <v>0</v>
      </c>
      <c r="H110">
        <f>[5]Output!H110</f>
        <v>0</v>
      </c>
      <c r="I110">
        <f>[5]Output!I110</f>
        <v>0</v>
      </c>
      <c r="J110">
        <f>[5]Output!J110</f>
        <v>0</v>
      </c>
      <c r="K110">
        <f>[5]Output!K110</f>
        <v>0</v>
      </c>
      <c r="L110">
        <f>[5]Output!L110</f>
        <v>0</v>
      </c>
    </row>
    <row r="111" spans="1:12">
      <c r="A111" s="2">
        <f>[5]Output!A111</f>
        <v>0</v>
      </c>
      <c r="B111" s="2">
        <f>[5]Output!B111</f>
        <v>0</v>
      </c>
      <c r="C111" s="2">
        <f>[5]Output!C111</f>
        <v>0</v>
      </c>
      <c r="D111">
        <f>[5]Output!D111</f>
        <v>0</v>
      </c>
      <c r="E111">
        <f>[5]Output!E111</f>
        <v>0</v>
      </c>
      <c r="F111">
        <f>[5]Output!F111</f>
        <v>0</v>
      </c>
      <c r="G111">
        <f>[5]Output!G111</f>
        <v>0</v>
      </c>
      <c r="H111">
        <f>[5]Output!H111</f>
        <v>0</v>
      </c>
      <c r="I111">
        <f>[5]Output!I111</f>
        <v>0</v>
      </c>
      <c r="J111">
        <f>[5]Output!J111</f>
        <v>0</v>
      </c>
      <c r="K111">
        <f>[5]Output!K111</f>
        <v>0</v>
      </c>
      <c r="L111">
        <f>[5]Output!L111</f>
        <v>0</v>
      </c>
    </row>
    <row r="112" spans="1:12">
      <c r="A112" s="2">
        <f>[5]Output!A112</f>
        <v>0</v>
      </c>
      <c r="B112" s="2">
        <f>[5]Output!B112</f>
        <v>0</v>
      </c>
      <c r="C112" s="2">
        <f>[5]Output!C112</f>
        <v>0</v>
      </c>
      <c r="D112">
        <f>[5]Output!D112</f>
        <v>0</v>
      </c>
      <c r="E112">
        <f>[5]Output!E112</f>
        <v>0</v>
      </c>
      <c r="F112">
        <f>[5]Output!F112</f>
        <v>0</v>
      </c>
      <c r="G112">
        <f>[5]Output!G112</f>
        <v>0</v>
      </c>
      <c r="H112">
        <f>[5]Output!H112</f>
        <v>0</v>
      </c>
      <c r="I112">
        <f>[5]Output!I112</f>
        <v>0</v>
      </c>
      <c r="J112">
        <f>[5]Output!J112</f>
        <v>0</v>
      </c>
      <c r="K112">
        <f>[5]Output!K112</f>
        <v>0</v>
      </c>
      <c r="L112">
        <f>[5]Output!L112</f>
        <v>0</v>
      </c>
    </row>
    <row r="113" spans="1:12">
      <c r="A113" s="2">
        <f>[5]Output!A113</f>
        <v>0</v>
      </c>
      <c r="B113" s="2">
        <f>[5]Output!B113</f>
        <v>0</v>
      </c>
      <c r="C113" s="2">
        <f>[5]Output!C113</f>
        <v>0</v>
      </c>
      <c r="D113">
        <f>[5]Output!D113</f>
        <v>0</v>
      </c>
      <c r="E113">
        <f>[5]Output!E113</f>
        <v>0</v>
      </c>
      <c r="F113">
        <f>[5]Output!F113</f>
        <v>0</v>
      </c>
      <c r="G113">
        <f>[5]Output!G113</f>
        <v>0</v>
      </c>
      <c r="H113">
        <f>[5]Output!H113</f>
        <v>0</v>
      </c>
      <c r="I113">
        <f>[5]Output!I113</f>
        <v>0</v>
      </c>
      <c r="J113">
        <f>[5]Output!J113</f>
        <v>0</v>
      </c>
      <c r="K113">
        <f>[5]Output!K113</f>
        <v>0</v>
      </c>
      <c r="L113">
        <f>[5]Output!L113</f>
        <v>0</v>
      </c>
    </row>
    <row r="114" spans="1:12">
      <c r="A114" s="2">
        <f>[5]Output!A114</f>
        <v>0</v>
      </c>
      <c r="B114" s="2">
        <f>[5]Output!B114</f>
        <v>0</v>
      </c>
      <c r="C114" s="2">
        <f>[5]Output!C114</f>
        <v>0</v>
      </c>
      <c r="D114">
        <f>[5]Output!D114</f>
        <v>0</v>
      </c>
      <c r="E114">
        <f>[5]Output!E114</f>
        <v>0</v>
      </c>
      <c r="F114">
        <f>[5]Output!F114</f>
        <v>0</v>
      </c>
      <c r="G114">
        <f>[5]Output!G114</f>
        <v>0</v>
      </c>
      <c r="H114">
        <f>[5]Output!H114</f>
        <v>0</v>
      </c>
      <c r="I114">
        <f>[5]Output!I114</f>
        <v>0</v>
      </c>
      <c r="J114">
        <f>[5]Output!J114</f>
        <v>0</v>
      </c>
      <c r="K114">
        <f>[5]Output!K114</f>
        <v>0</v>
      </c>
      <c r="L114">
        <f>[5]Output!L114</f>
        <v>0</v>
      </c>
    </row>
    <row r="115" spans="1:12">
      <c r="A115" s="2">
        <f>[5]Output!A115</f>
        <v>0</v>
      </c>
      <c r="B115" s="2">
        <f>[5]Output!B115</f>
        <v>0</v>
      </c>
      <c r="C115" s="2">
        <f>[5]Output!C115</f>
        <v>0</v>
      </c>
      <c r="D115">
        <f>[5]Output!D115</f>
        <v>0</v>
      </c>
      <c r="E115">
        <f>[5]Output!E115</f>
        <v>0</v>
      </c>
      <c r="F115">
        <f>[5]Output!F115</f>
        <v>0</v>
      </c>
      <c r="G115">
        <f>[5]Output!G115</f>
        <v>0</v>
      </c>
      <c r="H115">
        <f>[5]Output!H115</f>
        <v>0</v>
      </c>
      <c r="I115">
        <f>[5]Output!I115</f>
        <v>0</v>
      </c>
      <c r="J115">
        <f>[5]Output!J115</f>
        <v>0</v>
      </c>
      <c r="K115">
        <f>[5]Output!K115</f>
        <v>0</v>
      </c>
      <c r="L115">
        <f>[5]Output!L115</f>
        <v>0</v>
      </c>
    </row>
    <row r="116" spans="1:12">
      <c r="A116" s="2">
        <f>[5]Output!A116</f>
        <v>0</v>
      </c>
      <c r="B116" s="2">
        <f>[5]Output!B116</f>
        <v>0</v>
      </c>
      <c r="C116" s="2">
        <f>[5]Output!C116</f>
        <v>0</v>
      </c>
      <c r="D116">
        <f>[5]Output!D116</f>
        <v>0</v>
      </c>
      <c r="E116">
        <f>[5]Output!E116</f>
        <v>0</v>
      </c>
      <c r="F116">
        <f>[5]Output!F116</f>
        <v>0</v>
      </c>
      <c r="G116">
        <f>[5]Output!G116</f>
        <v>0</v>
      </c>
      <c r="H116">
        <f>[5]Output!H116</f>
        <v>0</v>
      </c>
      <c r="I116">
        <f>[5]Output!I116</f>
        <v>0</v>
      </c>
      <c r="J116">
        <f>[5]Output!J116</f>
        <v>0</v>
      </c>
      <c r="K116">
        <f>[5]Output!K116</f>
        <v>0</v>
      </c>
      <c r="L116">
        <f>[5]Output!L116</f>
        <v>0</v>
      </c>
    </row>
    <row r="117" spans="1:12">
      <c r="A117" s="2">
        <f>[5]Output!A117</f>
        <v>0</v>
      </c>
      <c r="B117" s="2">
        <f>[5]Output!B117</f>
        <v>0</v>
      </c>
      <c r="C117" s="2">
        <f>[5]Output!C117</f>
        <v>0</v>
      </c>
      <c r="D117">
        <f>[5]Output!D117</f>
        <v>0</v>
      </c>
      <c r="E117">
        <f>[5]Output!E117</f>
        <v>0</v>
      </c>
      <c r="F117">
        <f>[5]Output!F117</f>
        <v>0</v>
      </c>
      <c r="G117">
        <f>[5]Output!G117</f>
        <v>0</v>
      </c>
      <c r="H117">
        <f>[5]Output!H117</f>
        <v>0</v>
      </c>
      <c r="I117">
        <f>[5]Output!I117</f>
        <v>0</v>
      </c>
      <c r="J117">
        <f>[5]Output!J117</f>
        <v>0</v>
      </c>
      <c r="K117">
        <f>[5]Output!K117</f>
        <v>0</v>
      </c>
      <c r="L117">
        <f>[5]Output!L117</f>
        <v>0</v>
      </c>
    </row>
    <row r="118" spans="1:12">
      <c r="A118" s="2">
        <f>[5]Output!A118</f>
        <v>0</v>
      </c>
      <c r="B118" s="2">
        <f>[5]Output!B118</f>
        <v>0</v>
      </c>
      <c r="C118" s="2">
        <f>[5]Output!C118</f>
        <v>0</v>
      </c>
      <c r="D118">
        <f>[5]Output!D118</f>
        <v>0</v>
      </c>
      <c r="E118">
        <f>[5]Output!E118</f>
        <v>0</v>
      </c>
      <c r="F118">
        <f>[5]Output!F118</f>
        <v>0</v>
      </c>
      <c r="G118">
        <f>[5]Output!G118</f>
        <v>0</v>
      </c>
      <c r="H118">
        <f>[5]Output!H118</f>
        <v>0</v>
      </c>
      <c r="I118">
        <f>[5]Output!I118</f>
        <v>0</v>
      </c>
      <c r="J118">
        <f>[5]Output!J118</f>
        <v>0</v>
      </c>
      <c r="K118">
        <f>[5]Output!K118</f>
        <v>0</v>
      </c>
      <c r="L118">
        <f>[5]Output!L118</f>
        <v>0</v>
      </c>
    </row>
    <row r="119" spans="1:12">
      <c r="A119" s="2">
        <f>[5]Output!A119</f>
        <v>0</v>
      </c>
      <c r="B119" s="2">
        <f>[5]Output!B119</f>
        <v>0</v>
      </c>
      <c r="C119" s="2">
        <f>[5]Output!C119</f>
        <v>0</v>
      </c>
      <c r="D119">
        <f>[5]Output!D119</f>
        <v>0</v>
      </c>
      <c r="E119">
        <f>[5]Output!E119</f>
        <v>0</v>
      </c>
      <c r="F119">
        <f>[5]Output!F119</f>
        <v>0</v>
      </c>
      <c r="G119">
        <f>[5]Output!G119</f>
        <v>0</v>
      </c>
      <c r="H119">
        <f>[5]Output!H119</f>
        <v>0</v>
      </c>
      <c r="I119">
        <f>[5]Output!I119</f>
        <v>0</v>
      </c>
      <c r="J119">
        <f>[5]Output!J119</f>
        <v>0</v>
      </c>
      <c r="K119">
        <f>[5]Output!K119</f>
        <v>0</v>
      </c>
      <c r="L119">
        <f>[5]Output!L119</f>
        <v>0</v>
      </c>
    </row>
    <row r="120" spans="1:12">
      <c r="A120" s="2">
        <f>[5]Output!A120</f>
        <v>0</v>
      </c>
      <c r="B120" s="2">
        <f>[5]Output!B120</f>
        <v>0</v>
      </c>
      <c r="C120" s="2">
        <f>[5]Output!C120</f>
        <v>0</v>
      </c>
      <c r="D120">
        <f>[5]Output!D120</f>
        <v>0</v>
      </c>
      <c r="E120">
        <f>[5]Output!E120</f>
        <v>0</v>
      </c>
      <c r="F120">
        <f>[5]Output!F120</f>
        <v>0</v>
      </c>
      <c r="G120">
        <f>[5]Output!G120</f>
        <v>0</v>
      </c>
      <c r="H120">
        <f>[5]Output!H120</f>
        <v>0</v>
      </c>
      <c r="I120">
        <f>[5]Output!I120</f>
        <v>0</v>
      </c>
      <c r="J120">
        <f>[5]Output!J120</f>
        <v>0</v>
      </c>
      <c r="K120">
        <f>[5]Output!K120</f>
        <v>0</v>
      </c>
      <c r="L120">
        <f>[5]Output!L120</f>
        <v>0</v>
      </c>
    </row>
    <row r="121" spans="1:12">
      <c r="A121" s="2">
        <f>[5]Output!A121</f>
        <v>0</v>
      </c>
      <c r="B121" s="2">
        <f>[5]Output!B121</f>
        <v>0</v>
      </c>
      <c r="C121" s="2">
        <f>[5]Output!C121</f>
        <v>0</v>
      </c>
      <c r="D121">
        <f>[5]Output!D121</f>
        <v>0</v>
      </c>
      <c r="E121">
        <f>[5]Output!E121</f>
        <v>0</v>
      </c>
      <c r="F121">
        <f>[5]Output!F121</f>
        <v>0</v>
      </c>
      <c r="G121">
        <f>[5]Output!G121</f>
        <v>0</v>
      </c>
      <c r="H121">
        <f>[5]Output!H121</f>
        <v>0</v>
      </c>
      <c r="I121">
        <f>[5]Output!I121</f>
        <v>0</v>
      </c>
      <c r="J121">
        <f>[5]Output!J121</f>
        <v>0</v>
      </c>
      <c r="K121">
        <f>[5]Output!K121</f>
        <v>0</v>
      </c>
      <c r="L121">
        <f>[5]Output!L121</f>
        <v>0</v>
      </c>
    </row>
    <row r="122" spans="1:12">
      <c r="A122" s="2">
        <f>[5]Output!A122</f>
        <v>0</v>
      </c>
      <c r="B122" s="2">
        <f>[5]Output!B122</f>
        <v>0</v>
      </c>
      <c r="C122" s="2">
        <f>[5]Output!C122</f>
        <v>0</v>
      </c>
      <c r="D122">
        <f>[5]Output!D122</f>
        <v>0</v>
      </c>
      <c r="E122">
        <f>[5]Output!E122</f>
        <v>0</v>
      </c>
      <c r="F122">
        <f>[5]Output!F122</f>
        <v>0</v>
      </c>
      <c r="G122">
        <f>[5]Output!G122</f>
        <v>0</v>
      </c>
      <c r="H122">
        <f>[5]Output!H122</f>
        <v>0</v>
      </c>
      <c r="I122">
        <f>[5]Output!I122</f>
        <v>0</v>
      </c>
      <c r="J122">
        <f>[5]Output!J122</f>
        <v>0</v>
      </c>
      <c r="K122">
        <f>[5]Output!K122</f>
        <v>0</v>
      </c>
      <c r="L122">
        <f>[5]Output!L122</f>
        <v>0</v>
      </c>
    </row>
    <row r="123" spans="1:12">
      <c r="A123" s="2">
        <f>[5]Output!A123</f>
        <v>0</v>
      </c>
      <c r="B123" s="2">
        <f>[5]Output!B123</f>
        <v>0</v>
      </c>
      <c r="C123" s="2">
        <f>[5]Output!C123</f>
        <v>0</v>
      </c>
      <c r="D123">
        <f>[5]Output!D123</f>
        <v>0</v>
      </c>
      <c r="E123">
        <f>[5]Output!E123</f>
        <v>0</v>
      </c>
      <c r="F123">
        <f>[5]Output!F123</f>
        <v>0</v>
      </c>
      <c r="G123">
        <f>[5]Output!G123</f>
        <v>0</v>
      </c>
      <c r="H123">
        <f>[5]Output!H123</f>
        <v>0</v>
      </c>
      <c r="I123">
        <f>[5]Output!I123</f>
        <v>0</v>
      </c>
      <c r="J123">
        <f>[5]Output!J123</f>
        <v>0</v>
      </c>
      <c r="K123">
        <f>[5]Output!K123</f>
        <v>0</v>
      </c>
      <c r="L123">
        <f>[5]Output!L123</f>
        <v>0</v>
      </c>
    </row>
    <row r="124" spans="1:12">
      <c r="A124" s="2">
        <f>[5]Output!A124</f>
        <v>0</v>
      </c>
      <c r="B124" s="2">
        <f>[5]Output!B124</f>
        <v>0</v>
      </c>
      <c r="C124" s="2">
        <f>[5]Output!C124</f>
        <v>0</v>
      </c>
      <c r="D124">
        <f>[5]Output!D124</f>
        <v>0</v>
      </c>
      <c r="E124">
        <f>[5]Output!E124</f>
        <v>0</v>
      </c>
      <c r="F124">
        <f>[5]Output!F124</f>
        <v>0</v>
      </c>
      <c r="G124">
        <f>[5]Output!G124</f>
        <v>0</v>
      </c>
      <c r="H124">
        <f>[5]Output!H124</f>
        <v>0</v>
      </c>
      <c r="I124">
        <f>[5]Output!I124</f>
        <v>0</v>
      </c>
      <c r="J124">
        <f>[5]Output!J124</f>
        <v>0</v>
      </c>
      <c r="K124">
        <f>[5]Output!K124</f>
        <v>0</v>
      </c>
      <c r="L124">
        <f>[5]Output!L124</f>
        <v>0</v>
      </c>
    </row>
    <row r="125" spans="1:12">
      <c r="A125" s="2">
        <f>[5]Output!A125</f>
        <v>0</v>
      </c>
      <c r="B125" s="2">
        <f>[5]Output!B125</f>
        <v>0</v>
      </c>
      <c r="C125" s="2">
        <f>[5]Output!C125</f>
        <v>0</v>
      </c>
      <c r="D125">
        <f>[5]Output!D125</f>
        <v>0</v>
      </c>
      <c r="E125">
        <f>[5]Output!E125</f>
        <v>0</v>
      </c>
      <c r="F125">
        <f>[5]Output!F125</f>
        <v>0</v>
      </c>
      <c r="G125">
        <f>[5]Output!G125</f>
        <v>0</v>
      </c>
      <c r="H125">
        <f>[5]Output!H125</f>
        <v>0</v>
      </c>
      <c r="I125">
        <f>[5]Output!I125</f>
        <v>0</v>
      </c>
      <c r="J125">
        <f>[5]Output!J125</f>
        <v>0</v>
      </c>
      <c r="K125">
        <f>[5]Output!K125</f>
        <v>0</v>
      </c>
      <c r="L125">
        <f>[5]Output!L125</f>
        <v>0</v>
      </c>
    </row>
    <row r="126" spans="1:12">
      <c r="A126" s="2">
        <f>[5]Output!A126</f>
        <v>0</v>
      </c>
      <c r="B126" s="2">
        <f>[5]Output!B126</f>
        <v>0</v>
      </c>
      <c r="C126" s="2">
        <f>[5]Output!C126</f>
        <v>0</v>
      </c>
      <c r="D126">
        <f>[5]Output!D126</f>
        <v>0</v>
      </c>
      <c r="E126">
        <f>[5]Output!E126</f>
        <v>0</v>
      </c>
      <c r="F126">
        <f>[5]Output!F126</f>
        <v>0</v>
      </c>
      <c r="G126">
        <f>[5]Output!G126</f>
        <v>0</v>
      </c>
      <c r="H126">
        <f>[5]Output!H126</f>
        <v>0</v>
      </c>
      <c r="I126">
        <f>[5]Output!I126</f>
        <v>0</v>
      </c>
      <c r="J126">
        <f>[5]Output!J126</f>
        <v>0</v>
      </c>
      <c r="K126">
        <f>[5]Output!K126</f>
        <v>0</v>
      </c>
      <c r="L126">
        <f>[5]Output!L126</f>
        <v>0</v>
      </c>
    </row>
    <row r="127" spans="1:12">
      <c r="A127" s="2">
        <f>[5]Output!A127</f>
        <v>0</v>
      </c>
      <c r="B127" s="2">
        <f>[5]Output!B127</f>
        <v>0</v>
      </c>
      <c r="C127" s="2">
        <f>[5]Output!C127</f>
        <v>0</v>
      </c>
      <c r="D127">
        <f>[5]Output!D127</f>
        <v>0</v>
      </c>
      <c r="E127">
        <f>[5]Output!E127</f>
        <v>0</v>
      </c>
      <c r="F127">
        <f>[5]Output!F127</f>
        <v>0</v>
      </c>
      <c r="G127">
        <f>[5]Output!G127</f>
        <v>0</v>
      </c>
      <c r="H127">
        <f>[5]Output!H127</f>
        <v>0</v>
      </c>
      <c r="I127">
        <f>[5]Output!I127</f>
        <v>0</v>
      </c>
      <c r="J127">
        <f>[5]Output!J127</f>
        <v>0</v>
      </c>
      <c r="K127">
        <f>[5]Output!K127</f>
        <v>0</v>
      </c>
      <c r="L127">
        <f>[5]Output!L127</f>
        <v>0</v>
      </c>
    </row>
    <row r="128" spans="1:12">
      <c r="A128" s="2">
        <f>[5]Output!A128</f>
        <v>0</v>
      </c>
      <c r="B128" s="2">
        <f>[5]Output!B128</f>
        <v>0</v>
      </c>
      <c r="C128" s="2">
        <f>[5]Output!C128</f>
        <v>0</v>
      </c>
      <c r="D128">
        <f>[5]Output!D128</f>
        <v>0</v>
      </c>
      <c r="E128">
        <f>[5]Output!E128</f>
        <v>0</v>
      </c>
      <c r="F128">
        <f>[5]Output!F128</f>
        <v>0</v>
      </c>
      <c r="G128">
        <f>[5]Output!G128</f>
        <v>0</v>
      </c>
      <c r="H128">
        <f>[5]Output!H128</f>
        <v>0</v>
      </c>
      <c r="I128">
        <f>[5]Output!I128</f>
        <v>0</v>
      </c>
      <c r="J128">
        <f>[5]Output!J128</f>
        <v>0</v>
      </c>
      <c r="K128">
        <f>[5]Output!K128</f>
        <v>0</v>
      </c>
      <c r="L128">
        <f>[5]Output!L128</f>
        <v>0</v>
      </c>
    </row>
    <row r="129" spans="1:12">
      <c r="A129" s="2">
        <f>[5]Output!A129</f>
        <v>0</v>
      </c>
      <c r="B129" s="2">
        <f>[5]Output!B129</f>
        <v>0</v>
      </c>
      <c r="C129" s="2">
        <f>[5]Output!C129</f>
        <v>0</v>
      </c>
      <c r="D129">
        <f>[5]Output!D129</f>
        <v>0</v>
      </c>
      <c r="E129">
        <f>[5]Output!E129</f>
        <v>0</v>
      </c>
      <c r="F129">
        <f>[5]Output!F129</f>
        <v>0</v>
      </c>
      <c r="G129">
        <f>[5]Output!G129</f>
        <v>0</v>
      </c>
      <c r="H129">
        <f>[5]Output!H129</f>
        <v>0</v>
      </c>
      <c r="I129">
        <f>[5]Output!I129</f>
        <v>0</v>
      </c>
      <c r="J129">
        <f>[5]Output!J129</f>
        <v>0</v>
      </c>
      <c r="K129">
        <f>[5]Output!K129</f>
        <v>0</v>
      </c>
      <c r="L129">
        <f>[5]Output!L129</f>
        <v>0</v>
      </c>
    </row>
    <row r="130" spans="1:12">
      <c r="A130" s="2">
        <f>[5]Output!A130</f>
        <v>0</v>
      </c>
      <c r="B130" s="2">
        <f>[5]Output!B130</f>
        <v>0</v>
      </c>
      <c r="C130" s="2">
        <f>[5]Output!C130</f>
        <v>0</v>
      </c>
      <c r="D130">
        <f>[5]Output!D130</f>
        <v>0</v>
      </c>
      <c r="E130">
        <f>[5]Output!E130</f>
        <v>0</v>
      </c>
      <c r="F130">
        <f>[5]Output!F130</f>
        <v>0</v>
      </c>
      <c r="G130">
        <f>[5]Output!G130</f>
        <v>0</v>
      </c>
      <c r="H130">
        <f>[5]Output!H130</f>
        <v>0</v>
      </c>
      <c r="I130">
        <f>[5]Output!I130</f>
        <v>0</v>
      </c>
      <c r="J130">
        <f>[5]Output!J130</f>
        <v>0</v>
      </c>
      <c r="K130">
        <f>[5]Output!K130</f>
        <v>0</v>
      </c>
      <c r="L130">
        <f>[5]Output!L130</f>
        <v>0</v>
      </c>
    </row>
    <row r="131" spans="1:12">
      <c r="A131" s="2">
        <f>[5]Output!A131</f>
        <v>0</v>
      </c>
      <c r="B131" s="2">
        <f>[5]Output!B131</f>
        <v>0</v>
      </c>
      <c r="C131" s="2">
        <f>[5]Output!C131</f>
        <v>0</v>
      </c>
      <c r="D131">
        <f>[5]Output!D131</f>
        <v>0</v>
      </c>
      <c r="E131">
        <f>[5]Output!E131</f>
        <v>0</v>
      </c>
      <c r="F131">
        <f>[5]Output!F131</f>
        <v>0</v>
      </c>
      <c r="G131">
        <f>[5]Output!G131</f>
        <v>0</v>
      </c>
      <c r="H131">
        <f>[5]Output!H131</f>
        <v>0</v>
      </c>
      <c r="I131">
        <f>[5]Output!I131</f>
        <v>0</v>
      </c>
      <c r="J131">
        <f>[5]Output!J131</f>
        <v>0</v>
      </c>
      <c r="K131">
        <f>[5]Output!K131</f>
        <v>0</v>
      </c>
      <c r="L131">
        <f>[5]Output!L131</f>
        <v>0</v>
      </c>
    </row>
    <row r="132" spans="1:12">
      <c r="A132" s="2">
        <f>[5]Output!A132</f>
        <v>0</v>
      </c>
      <c r="B132" s="2">
        <f>[5]Output!B132</f>
        <v>0</v>
      </c>
      <c r="C132" s="2">
        <f>[5]Output!C132</f>
        <v>0</v>
      </c>
      <c r="D132">
        <f>[5]Output!D132</f>
        <v>0</v>
      </c>
      <c r="E132">
        <f>[5]Output!E132</f>
        <v>0</v>
      </c>
      <c r="F132">
        <f>[5]Output!F132</f>
        <v>0</v>
      </c>
      <c r="G132">
        <f>[5]Output!G132</f>
        <v>0</v>
      </c>
      <c r="H132">
        <f>[5]Output!H132</f>
        <v>0</v>
      </c>
      <c r="I132">
        <f>[5]Output!I132</f>
        <v>0</v>
      </c>
      <c r="J132">
        <f>[5]Output!J132</f>
        <v>0</v>
      </c>
      <c r="K132">
        <f>[5]Output!K132</f>
        <v>0</v>
      </c>
      <c r="L132">
        <f>[5]Output!L132</f>
        <v>0</v>
      </c>
    </row>
    <row r="133" spans="1:12">
      <c r="A133" s="2">
        <f>[5]Output!A133</f>
        <v>0</v>
      </c>
      <c r="B133" s="2">
        <f>[5]Output!B133</f>
        <v>0</v>
      </c>
      <c r="C133" s="2">
        <f>[5]Output!C133</f>
        <v>0</v>
      </c>
      <c r="D133">
        <f>[5]Output!D133</f>
        <v>0</v>
      </c>
      <c r="E133">
        <f>[5]Output!E133</f>
        <v>0</v>
      </c>
      <c r="F133">
        <f>[5]Output!F133</f>
        <v>0</v>
      </c>
      <c r="G133">
        <f>[5]Output!G133</f>
        <v>0</v>
      </c>
      <c r="H133">
        <f>[5]Output!H133</f>
        <v>0</v>
      </c>
      <c r="I133">
        <f>[5]Output!I133</f>
        <v>0</v>
      </c>
      <c r="J133">
        <f>[5]Output!J133</f>
        <v>0</v>
      </c>
      <c r="K133">
        <f>[5]Output!K133</f>
        <v>0</v>
      </c>
      <c r="L133">
        <f>[5]Output!L133</f>
        <v>0</v>
      </c>
    </row>
    <row r="134" spans="1:12">
      <c r="A134" s="2">
        <f>[5]Output!A134</f>
        <v>0</v>
      </c>
      <c r="B134" s="2">
        <f>[5]Output!B134</f>
        <v>0</v>
      </c>
      <c r="C134" s="2">
        <f>[5]Output!C134</f>
        <v>0</v>
      </c>
      <c r="D134">
        <f>[5]Output!D134</f>
        <v>0</v>
      </c>
      <c r="E134">
        <f>[5]Output!E134</f>
        <v>0</v>
      </c>
      <c r="F134">
        <f>[5]Output!F134</f>
        <v>0</v>
      </c>
      <c r="G134">
        <f>[5]Output!G134</f>
        <v>0</v>
      </c>
      <c r="H134">
        <f>[5]Output!H134</f>
        <v>0</v>
      </c>
      <c r="I134">
        <f>[5]Output!I134</f>
        <v>0</v>
      </c>
      <c r="J134">
        <f>[5]Output!J134</f>
        <v>0</v>
      </c>
      <c r="K134">
        <f>[5]Output!K134</f>
        <v>0</v>
      </c>
      <c r="L134">
        <f>[5]Output!L134</f>
        <v>0</v>
      </c>
    </row>
    <row r="135" spans="1:12">
      <c r="A135" s="2">
        <f>[5]Output!A135</f>
        <v>0</v>
      </c>
      <c r="B135" s="2">
        <f>[5]Output!B135</f>
        <v>0</v>
      </c>
      <c r="C135" s="2">
        <f>[5]Output!C135</f>
        <v>0</v>
      </c>
      <c r="D135">
        <f>[5]Output!D135</f>
        <v>0</v>
      </c>
      <c r="E135">
        <f>[5]Output!E135</f>
        <v>0</v>
      </c>
      <c r="F135">
        <f>[5]Output!F135</f>
        <v>0</v>
      </c>
      <c r="G135">
        <f>[5]Output!G135</f>
        <v>0</v>
      </c>
      <c r="H135">
        <f>[5]Output!H135</f>
        <v>0</v>
      </c>
      <c r="I135">
        <f>[5]Output!I135</f>
        <v>0</v>
      </c>
      <c r="J135">
        <f>[5]Output!J135</f>
        <v>0</v>
      </c>
      <c r="K135">
        <f>[5]Output!K135</f>
        <v>0</v>
      </c>
      <c r="L135">
        <f>[5]Output!L135</f>
        <v>0</v>
      </c>
    </row>
    <row r="136" spans="1:12">
      <c r="A136" s="2">
        <f>[5]Output!A136</f>
        <v>0</v>
      </c>
      <c r="B136" s="2">
        <f>[5]Output!B136</f>
        <v>0</v>
      </c>
      <c r="C136" s="2">
        <f>[5]Output!C136</f>
        <v>0</v>
      </c>
      <c r="D136">
        <f>[5]Output!D136</f>
        <v>0</v>
      </c>
      <c r="E136">
        <f>[5]Output!E136</f>
        <v>0</v>
      </c>
      <c r="F136">
        <f>[5]Output!F136</f>
        <v>0</v>
      </c>
      <c r="G136">
        <f>[5]Output!G136</f>
        <v>0</v>
      </c>
      <c r="H136">
        <f>[5]Output!H136</f>
        <v>0</v>
      </c>
      <c r="I136">
        <f>[5]Output!I136</f>
        <v>0</v>
      </c>
      <c r="J136">
        <f>[5]Output!J136</f>
        <v>0</v>
      </c>
      <c r="K136">
        <f>[5]Output!K136</f>
        <v>0</v>
      </c>
      <c r="L136">
        <f>[5]Output!L136</f>
        <v>0</v>
      </c>
    </row>
    <row r="137" spans="1:12">
      <c r="A137" s="2">
        <f>[5]Output!A137</f>
        <v>0</v>
      </c>
      <c r="B137" s="2">
        <f>[5]Output!B137</f>
        <v>0</v>
      </c>
      <c r="C137" s="2">
        <f>[5]Output!C137</f>
        <v>0</v>
      </c>
      <c r="D137">
        <f>[5]Output!D137</f>
        <v>0</v>
      </c>
      <c r="E137">
        <f>[5]Output!E137</f>
        <v>0</v>
      </c>
      <c r="F137">
        <f>[5]Output!F137</f>
        <v>0</v>
      </c>
      <c r="G137">
        <f>[5]Output!G137</f>
        <v>0</v>
      </c>
      <c r="H137">
        <f>[5]Output!H137</f>
        <v>0</v>
      </c>
      <c r="I137">
        <f>[5]Output!I137</f>
        <v>0</v>
      </c>
      <c r="J137">
        <f>[5]Output!J137</f>
        <v>0</v>
      </c>
      <c r="K137">
        <f>[5]Output!K137</f>
        <v>0</v>
      </c>
      <c r="L137">
        <f>[5]Output!L137</f>
        <v>0</v>
      </c>
    </row>
    <row r="138" spans="1:12">
      <c r="A138" s="2">
        <f>[5]Output!A138</f>
        <v>0</v>
      </c>
      <c r="B138" s="2">
        <f>[5]Output!B138</f>
        <v>0</v>
      </c>
      <c r="C138" s="2">
        <f>[5]Output!C138</f>
        <v>0</v>
      </c>
      <c r="D138">
        <f>[5]Output!D138</f>
        <v>0</v>
      </c>
      <c r="E138">
        <f>[5]Output!E138</f>
        <v>0</v>
      </c>
      <c r="F138">
        <f>[5]Output!F138</f>
        <v>0</v>
      </c>
      <c r="G138">
        <f>[5]Output!G138</f>
        <v>0</v>
      </c>
      <c r="H138">
        <f>[5]Output!H138</f>
        <v>0</v>
      </c>
      <c r="I138">
        <f>[5]Output!I138</f>
        <v>0</v>
      </c>
      <c r="J138">
        <f>[5]Output!J138</f>
        <v>0</v>
      </c>
      <c r="K138">
        <f>[5]Output!K138</f>
        <v>0</v>
      </c>
      <c r="L138">
        <f>[5]Output!L138</f>
        <v>0</v>
      </c>
    </row>
    <row r="139" spans="1:12">
      <c r="A139" s="2">
        <f>[5]Output!A139</f>
        <v>0</v>
      </c>
      <c r="B139" s="2">
        <f>[5]Output!B139</f>
        <v>0</v>
      </c>
      <c r="C139" s="2">
        <f>[5]Output!C139</f>
        <v>0</v>
      </c>
      <c r="D139">
        <f>[5]Output!D139</f>
        <v>0</v>
      </c>
      <c r="E139">
        <f>[5]Output!E139</f>
        <v>0</v>
      </c>
      <c r="F139">
        <f>[5]Output!F139</f>
        <v>0</v>
      </c>
      <c r="G139">
        <f>[5]Output!G139</f>
        <v>0</v>
      </c>
      <c r="H139">
        <f>[5]Output!H139</f>
        <v>0</v>
      </c>
      <c r="I139">
        <f>[5]Output!I139</f>
        <v>0</v>
      </c>
      <c r="J139">
        <f>[5]Output!J139</f>
        <v>0</v>
      </c>
      <c r="K139">
        <f>[5]Output!K139</f>
        <v>0</v>
      </c>
      <c r="L139">
        <f>[5]Output!L139</f>
        <v>0</v>
      </c>
    </row>
    <row r="140" spans="1:12">
      <c r="A140" s="2">
        <f>[5]Output!A140</f>
        <v>0</v>
      </c>
      <c r="B140" s="2">
        <f>[5]Output!B140</f>
        <v>0</v>
      </c>
      <c r="C140" s="2">
        <f>[5]Output!C140</f>
        <v>0</v>
      </c>
      <c r="D140">
        <f>[5]Output!D140</f>
        <v>0</v>
      </c>
      <c r="E140">
        <f>[5]Output!E140</f>
        <v>0</v>
      </c>
      <c r="F140">
        <f>[5]Output!F140</f>
        <v>0</v>
      </c>
      <c r="G140">
        <f>[5]Output!G140</f>
        <v>0</v>
      </c>
      <c r="H140">
        <f>[5]Output!H140</f>
        <v>0</v>
      </c>
      <c r="I140">
        <f>[5]Output!I140</f>
        <v>0</v>
      </c>
      <c r="J140">
        <f>[5]Output!J140</f>
        <v>0</v>
      </c>
      <c r="K140">
        <f>[5]Output!K140</f>
        <v>0</v>
      </c>
      <c r="L140">
        <f>[5]Output!L140</f>
        <v>0</v>
      </c>
    </row>
    <row r="141" spans="1:12">
      <c r="A141" s="2">
        <f>[5]Output!A141</f>
        <v>0</v>
      </c>
      <c r="B141" s="2">
        <f>[5]Output!B141</f>
        <v>0</v>
      </c>
      <c r="C141" s="2">
        <f>[5]Output!C141</f>
        <v>0</v>
      </c>
      <c r="D141">
        <f>[5]Output!D141</f>
        <v>0</v>
      </c>
      <c r="E141">
        <f>[5]Output!E141</f>
        <v>0</v>
      </c>
      <c r="F141">
        <f>[5]Output!F141</f>
        <v>0</v>
      </c>
      <c r="G141">
        <f>[5]Output!G141</f>
        <v>0</v>
      </c>
      <c r="H141">
        <f>[5]Output!H141</f>
        <v>0</v>
      </c>
      <c r="I141">
        <f>[5]Output!I141</f>
        <v>0</v>
      </c>
      <c r="J141">
        <f>[5]Output!J141</f>
        <v>0</v>
      </c>
      <c r="K141">
        <f>[5]Output!K141</f>
        <v>0</v>
      </c>
      <c r="L141">
        <f>[5]Output!L141</f>
        <v>0</v>
      </c>
    </row>
    <row r="142" spans="1:12">
      <c r="A142" s="2">
        <f>[5]Output!A142</f>
        <v>0</v>
      </c>
      <c r="B142" s="2">
        <f>[5]Output!B142</f>
        <v>0</v>
      </c>
      <c r="C142" s="2">
        <f>[5]Output!C142</f>
        <v>0</v>
      </c>
      <c r="D142">
        <f>[5]Output!D142</f>
        <v>0</v>
      </c>
      <c r="E142">
        <f>[5]Output!E142</f>
        <v>0</v>
      </c>
      <c r="F142">
        <f>[5]Output!F142</f>
        <v>0</v>
      </c>
      <c r="G142">
        <f>[5]Output!G142</f>
        <v>0</v>
      </c>
      <c r="H142">
        <f>[5]Output!H142</f>
        <v>0</v>
      </c>
      <c r="I142">
        <f>[5]Output!I142</f>
        <v>0</v>
      </c>
      <c r="J142">
        <f>[5]Output!J142</f>
        <v>0</v>
      </c>
      <c r="K142">
        <f>[5]Output!K142</f>
        <v>0</v>
      </c>
      <c r="L142">
        <f>[5]Output!L142</f>
        <v>0</v>
      </c>
    </row>
    <row r="143" spans="1:12">
      <c r="A143" s="2">
        <f>[5]Output!A143</f>
        <v>0</v>
      </c>
      <c r="B143" s="2">
        <f>[5]Output!B143</f>
        <v>0</v>
      </c>
      <c r="C143" s="2">
        <f>[5]Output!C143</f>
        <v>0</v>
      </c>
      <c r="D143">
        <f>[5]Output!D143</f>
        <v>0</v>
      </c>
      <c r="E143">
        <f>[5]Output!E143</f>
        <v>0</v>
      </c>
      <c r="F143">
        <f>[5]Output!F143</f>
        <v>0</v>
      </c>
      <c r="G143">
        <f>[5]Output!G143</f>
        <v>0</v>
      </c>
      <c r="H143">
        <f>[5]Output!H143</f>
        <v>0</v>
      </c>
      <c r="I143">
        <f>[5]Output!I143</f>
        <v>0</v>
      </c>
      <c r="J143">
        <f>[5]Output!J143</f>
        <v>0</v>
      </c>
      <c r="K143">
        <f>[5]Output!K143</f>
        <v>0</v>
      </c>
      <c r="L143">
        <f>[5]Output!L143</f>
        <v>0</v>
      </c>
    </row>
    <row r="144" spans="1:12">
      <c r="A144" s="2">
        <f>[5]Output!A144</f>
        <v>0</v>
      </c>
      <c r="B144" s="2">
        <f>[5]Output!B144</f>
        <v>0</v>
      </c>
      <c r="C144" s="2">
        <f>[5]Output!C144</f>
        <v>0</v>
      </c>
      <c r="D144">
        <f>[5]Output!D144</f>
        <v>0</v>
      </c>
      <c r="E144">
        <f>[5]Output!E144</f>
        <v>0</v>
      </c>
      <c r="F144">
        <f>[5]Output!F144</f>
        <v>0</v>
      </c>
      <c r="G144">
        <f>[5]Output!G144</f>
        <v>0</v>
      </c>
      <c r="H144">
        <f>[5]Output!H144</f>
        <v>0</v>
      </c>
      <c r="I144">
        <f>[5]Output!I144</f>
        <v>0</v>
      </c>
      <c r="J144">
        <f>[5]Output!J144</f>
        <v>0</v>
      </c>
      <c r="K144">
        <f>[5]Output!K144</f>
        <v>0</v>
      </c>
      <c r="L144">
        <f>[5]Output!L144</f>
        <v>0</v>
      </c>
    </row>
    <row r="145" spans="1:12">
      <c r="A145" s="2">
        <f>[5]Output!A145</f>
        <v>0</v>
      </c>
      <c r="B145" s="2">
        <f>[5]Output!B145</f>
        <v>0</v>
      </c>
      <c r="C145" s="2">
        <f>[5]Output!C145</f>
        <v>0</v>
      </c>
      <c r="D145">
        <f>[5]Output!D145</f>
        <v>0</v>
      </c>
      <c r="E145">
        <f>[5]Output!E145</f>
        <v>0</v>
      </c>
      <c r="F145">
        <f>[5]Output!F145</f>
        <v>0</v>
      </c>
      <c r="G145">
        <f>[5]Output!G145</f>
        <v>0</v>
      </c>
      <c r="H145">
        <f>[5]Output!H145</f>
        <v>0</v>
      </c>
      <c r="I145">
        <f>[5]Output!I145</f>
        <v>0</v>
      </c>
      <c r="J145">
        <f>[5]Output!J145</f>
        <v>0</v>
      </c>
      <c r="K145">
        <f>[5]Output!K145</f>
        <v>0</v>
      </c>
      <c r="L145">
        <f>[5]Output!L145</f>
        <v>0</v>
      </c>
    </row>
    <row r="146" spans="1:12">
      <c r="A146" s="2">
        <f>[5]Output!A146</f>
        <v>0</v>
      </c>
      <c r="B146" s="2">
        <f>[5]Output!B146</f>
        <v>0</v>
      </c>
      <c r="C146" s="2">
        <f>[5]Output!C146</f>
        <v>0</v>
      </c>
      <c r="D146">
        <f>[5]Output!D146</f>
        <v>0</v>
      </c>
      <c r="E146">
        <f>[5]Output!E146</f>
        <v>0</v>
      </c>
      <c r="F146">
        <f>[5]Output!F146</f>
        <v>0</v>
      </c>
      <c r="G146">
        <f>[5]Output!G146</f>
        <v>0</v>
      </c>
      <c r="H146">
        <f>[5]Output!H146</f>
        <v>0</v>
      </c>
      <c r="I146">
        <f>[5]Output!I146</f>
        <v>0</v>
      </c>
      <c r="J146">
        <f>[5]Output!J146</f>
        <v>0</v>
      </c>
      <c r="K146">
        <f>[5]Output!K146</f>
        <v>0</v>
      </c>
      <c r="L146">
        <f>[5]Output!L146</f>
        <v>0</v>
      </c>
    </row>
    <row r="147" spans="1:12">
      <c r="A147" s="2">
        <f>[5]Output!A147</f>
        <v>0</v>
      </c>
      <c r="B147" s="2">
        <f>[5]Output!B147</f>
        <v>0</v>
      </c>
      <c r="C147" s="2">
        <f>[5]Output!C147</f>
        <v>0</v>
      </c>
      <c r="D147">
        <f>[5]Output!D147</f>
        <v>0</v>
      </c>
      <c r="E147">
        <f>[5]Output!E147</f>
        <v>0</v>
      </c>
      <c r="F147">
        <f>[5]Output!F147</f>
        <v>0</v>
      </c>
      <c r="G147">
        <f>[5]Output!G147</f>
        <v>0</v>
      </c>
      <c r="H147">
        <f>[5]Output!H147</f>
        <v>0</v>
      </c>
      <c r="I147">
        <f>[5]Output!I147</f>
        <v>0</v>
      </c>
      <c r="J147">
        <f>[5]Output!J147</f>
        <v>0</v>
      </c>
      <c r="K147">
        <f>[5]Output!K147</f>
        <v>0</v>
      </c>
      <c r="L147">
        <f>[5]Output!L147</f>
        <v>0</v>
      </c>
    </row>
    <row r="148" spans="1:12">
      <c r="A148" s="2">
        <f>[5]Output!A148</f>
        <v>0</v>
      </c>
      <c r="B148" s="2">
        <f>[5]Output!B148</f>
        <v>0</v>
      </c>
      <c r="C148" s="2">
        <f>[5]Output!C148</f>
        <v>0</v>
      </c>
      <c r="D148">
        <f>[5]Output!D148</f>
        <v>0</v>
      </c>
      <c r="E148">
        <f>[5]Output!E148</f>
        <v>0</v>
      </c>
      <c r="F148">
        <f>[5]Output!F148</f>
        <v>0</v>
      </c>
      <c r="G148">
        <f>[5]Output!G148</f>
        <v>0</v>
      </c>
      <c r="H148">
        <f>[5]Output!H148</f>
        <v>0</v>
      </c>
      <c r="I148">
        <f>[5]Output!I148</f>
        <v>0</v>
      </c>
      <c r="J148">
        <f>[5]Output!J148</f>
        <v>0</v>
      </c>
      <c r="K148">
        <f>[5]Output!K148</f>
        <v>0</v>
      </c>
      <c r="L148">
        <f>[5]Output!L148</f>
        <v>0</v>
      </c>
    </row>
    <row r="149" spans="1:12">
      <c r="A149" s="2">
        <f>[5]Output!A149</f>
        <v>0</v>
      </c>
      <c r="B149" s="2">
        <f>[5]Output!B149</f>
        <v>0</v>
      </c>
      <c r="C149" s="2">
        <f>[5]Output!C149</f>
        <v>0</v>
      </c>
      <c r="D149">
        <f>[5]Output!D149</f>
        <v>0</v>
      </c>
      <c r="E149">
        <f>[5]Output!E149</f>
        <v>0</v>
      </c>
      <c r="F149">
        <f>[5]Output!F149</f>
        <v>0</v>
      </c>
      <c r="G149">
        <f>[5]Output!G149</f>
        <v>0</v>
      </c>
      <c r="H149">
        <f>[5]Output!H149</f>
        <v>0</v>
      </c>
      <c r="I149">
        <f>[5]Output!I149</f>
        <v>0</v>
      </c>
      <c r="J149">
        <f>[5]Output!J149</f>
        <v>0</v>
      </c>
      <c r="K149">
        <f>[5]Output!K149</f>
        <v>0</v>
      </c>
      <c r="L149">
        <f>[5]Output!L149</f>
        <v>0</v>
      </c>
    </row>
    <row r="150" spans="1:12">
      <c r="A150" s="2">
        <f>[5]Output!A150</f>
        <v>0</v>
      </c>
      <c r="B150" s="2">
        <f>[5]Output!B150</f>
        <v>0</v>
      </c>
      <c r="C150" s="2">
        <f>[5]Output!C150</f>
        <v>0</v>
      </c>
      <c r="D150">
        <f>[5]Output!D150</f>
        <v>0</v>
      </c>
      <c r="E150">
        <f>[5]Output!E150</f>
        <v>0</v>
      </c>
      <c r="F150">
        <f>[5]Output!F150</f>
        <v>0</v>
      </c>
      <c r="G150">
        <f>[5]Output!G150</f>
        <v>0</v>
      </c>
      <c r="H150">
        <f>[5]Output!H150</f>
        <v>0</v>
      </c>
      <c r="I150">
        <f>[5]Output!I150</f>
        <v>0</v>
      </c>
      <c r="J150">
        <f>[5]Output!J150</f>
        <v>0</v>
      </c>
      <c r="K150">
        <f>[5]Output!K150</f>
        <v>0</v>
      </c>
      <c r="L150">
        <f>[5]Output!L150</f>
        <v>0</v>
      </c>
    </row>
    <row r="151" spans="1:12">
      <c r="A151" s="2">
        <f>[5]Output!A151</f>
        <v>0</v>
      </c>
      <c r="B151" s="2">
        <f>[5]Output!B151</f>
        <v>0</v>
      </c>
      <c r="C151" s="2">
        <f>[5]Output!C151</f>
        <v>0</v>
      </c>
      <c r="D151">
        <f>[5]Output!D151</f>
        <v>0</v>
      </c>
      <c r="E151">
        <f>[5]Output!E151</f>
        <v>0</v>
      </c>
      <c r="F151">
        <f>[5]Output!F151</f>
        <v>0</v>
      </c>
      <c r="G151">
        <f>[5]Output!G151</f>
        <v>0</v>
      </c>
      <c r="H151">
        <f>[5]Output!H151</f>
        <v>0</v>
      </c>
      <c r="I151">
        <f>[5]Output!I151</f>
        <v>0</v>
      </c>
      <c r="J151">
        <f>[5]Output!J151</f>
        <v>0</v>
      </c>
      <c r="K151">
        <f>[5]Output!K151</f>
        <v>0</v>
      </c>
      <c r="L151">
        <f>[5]Output!L151</f>
        <v>0</v>
      </c>
    </row>
    <row r="152" spans="1:12">
      <c r="A152" s="2">
        <f>[5]Output!A152</f>
        <v>0</v>
      </c>
      <c r="B152" s="2">
        <f>[5]Output!B152</f>
        <v>0</v>
      </c>
      <c r="C152" s="2">
        <f>[5]Output!C152</f>
        <v>0</v>
      </c>
      <c r="D152">
        <f>[5]Output!D152</f>
        <v>0</v>
      </c>
      <c r="E152">
        <f>[5]Output!E152</f>
        <v>0</v>
      </c>
      <c r="F152">
        <f>[5]Output!F152</f>
        <v>0</v>
      </c>
      <c r="G152">
        <f>[5]Output!G152</f>
        <v>0</v>
      </c>
      <c r="H152">
        <f>[5]Output!H152</f>
        <v>0</v>
      </c>
      <c r="I152">
        <f>[5]Output!I152</f>
        <v>0</v>
      </c>
      <c r="J152">
        <f>[5]Output!J152</f>
        <v>0</v>
      </c>
      <c r="K152">
        <f>[5]Output!K152</f>
        <v>0</v>
      </c>
      <c r="L152">
        <f>[5]Output!L152</f>
        <v>0</v>
      </c>
    </row>
    <row r="153" spans="1:12">
      <c r="A153" s="2">
        <f>[5]Output!A153</f>
        <v>0</v>
      </c>
      <c r="B153" s="2">
        <f>[5]Output!B153</f>
        <v>0</v>
      </c>
      <c r="C153" s="2">
        <f>[5]Output!C153</f>
        <v>0</v>
      </c>
      <c r="D153">
        <f>[5]Output!D153</f>
        <v>0</v>
      </c>
      <c r="E153">
        <f>[5]Output!E153</f>
        <v>0</v>
      </c>
      <c r="F153">
        <f>[5]Output!F153</f>
        <v>0</v>
      </c>
      <c r="G153">
        <f>[5]Output!G153</f>
        <v>0</v>
      </c>
      <c r="H153">
        <f>[5]Output!H153</f>
        <v>0</v>
      </c>
      <c r="I153">
        <f>[5]Output!I153</f>
        <v>0</v>
      </c>
      <c r="J153">
        <f>[5]Output!J153</f>
        <v>0</v>
      </c>
      <c r="K153">
        <f>[5]Output!K153</f>
        <v>0</v>
      </c>
      <c r="L153">
        <f>[5]Output!L153</f>
        <v>0</v>
      </c>
    </row>
    <row r="154" spans="1:12">
      <c r="A154" s="2">
        <f>[5]Output!A154</f>
        <v>0</v>
      </c>
      <c r="B154" s="2">
        <f>[5]Output!B154</f>
        <v>0</v>
      </c>
      <c r="C154" s="2">
        <f>[5]Output!C154</f>
        <v>0</v>
      </c>
      <c r="D154">
        <f>[5]Output!D154</f>
        <v>0</v>
      </c>
      <c r="E154">
        <f>[5]Output!E154</f>
        <v>0</v>
      </c>
      <c r="F154">
        <f>[5]Output!F154</f>
        <v>0</v>
      </c>
      <c r="G154">
        <f>[5]Output!G154</f>
        <v>0</v>
      </c>
      <c r="H154">
        <f>[5]Output!H154</f>
        <v>0</v>
      </c>
      <c r="I154">
        <f>[5]Output!I154</f>
        <v>0</v>
      </c>
      <c r="J154">
        <f>[5]Output!J154</f>
        <v>0</v>
      </c>
      <c r="K154">
        <f>[5]Output!K154</f>
        <v>0</v>
      </c>
      <c r="L154">
        <f>[5]Output!L154</f>
        <v>0</v>
      </c>
    </row>
    <row r="155" spans="1:12">
      <c r="A155" s="2">
        <f>[5]Output!A155</f>
        <v>0</v>
      </c>
      <c r="B155" s="2">
        <f>[5]Output!B155</f>
        <v>0</v>
      </c>
      <c r="C155" s="2">
        <f>[5]Output!C155</f>
        <v>0</v>
      </c>
      <c r="D155">
        <f>[5]Output!D155</f>
        <v>0</v>
      </c>
      <c r="E155">
        <f>[5]Output!E155</f>
        <v>0</v>
      </c>
      <c r="F155">
        <f>[5]Output!F155</f>
        <v>0</v>
      </c>
      <c r="G155">
        <f>[5]Output!G155</f>
        <v>0</v>
      </c>
      <c r="H155">
        <f>[5]Output!H155</f>
        <v>0</v>
      </c>
      <c r="I155">
        <f>[5]Output!I155</f>
        <v>0</v>
      </c>
      <c r="J155">
        <f>[5]Output!J155</f>
        <v>0</v>
      </c>
      <c r="K155">
        <f>[5]Output!K155</f>
        <v>0</v>
      </c>
      <c r="L155">
        <f>[5]Output!L155</f>
        <v>0</v>
      </c>
    </row>
    <row r="156" spans="1:12">
      <c r="A156" s="2">
        <f>[5]Output!A156</f>
        <v>0</v>
      </c>
      <c r="B156" s="2">
        <f>[5]Output!B156</f>
        <v>0</v>
      </c>
      <c r="C156" s="2">
        <f>[5]Output!C156</f>
        <v>0</v>
      </c>
      <c r="D156">
        <f>[5]Output!D156</f>
        <v>0</v>
      </c>
      <c r="E156">
        <f>[5]Output!E156</f>
        <v>0</v>
      </c>
      <c r="F156">
        <f>[5]Output!F156</f>
        <v>0</v>
      </c>
      <c r="G156">
        <f>[5]Output!G156</f>
        <v>0</v>
      </c>
      <c r="H156">
        <f>[5]Output!H156</f>
        <v>0</v>
      </c>
      <c r="I156">
        <f>[5]Output!I156</f>
        <v>0</v>
      </c>
      <c r="J156">
        <f>[5]Output!J156</f>
        <v>0</v>
      </c>
      <c r="K156">
        <f>[5]Output!K156</f>
        <v>0</v>
      </c>
      <c r="L156">
        <f>[5]Output!L156</f>
        <v>0</v>
      </c>
    </row>
    <row r="157" spans="1:12">
      <c r="A157" s="2">
        <f>[5]Output!A157</f>
        <v>0</v>
      </c>
      <c r="B157" s="2">
        <f>[5]Output!B157</f>
        <v>0</v>
      </c>
      <c r="C157" s="2">
        <f>[5]Output!C157</f>
        <v>0</v>
      </c>
      <c r="D157">
        <f>[5]Output!D157</f>
        <v>0</v>
      </c>
      <c r="E157">
        <f>[5]Output!E157</f>
        <v>0</v>
      </c>
      <c r="F157">
        <f>[5]Output!F157</f>
        <v>0</v>
      </c>
      <c r="G157">
        <f>[5]Output!G157</f>
        <v>0</v>
      </c>
      <c r="H157">
        <f>[5]Output!H157</f>
        <v>0</v>
      </c>
      <c r="I157">
        <f>[5]Output!I157</f>
        <v>0</v>
      </c>
      <c r="J157">
        <f>[5]Output!J157</f>
        <v>0</v>
      </c>
      <c r="K157">
        <f>[5]Output!K157</f>
        <v>0</v>
      </c>
      <c r="L157">
        <f>[5]Output!L157</f>
        <v>0</v>
      </c>
    </row>
    <row r="158" spans="1:12">
      <c r="A158" s="2">
        <f>[5]Output!A158</f>
        <v>0</v>
      </c>
      <c r="B158" s="2">
        <f>[5]Output!B158</f>
        <v>0</v>
      </c>
      <c r="C158" s="2">
        <f>[5]Output!C158</f>
        <v>0</v>
      </c>
      <c r="D158">
        <f>[5]Output!D158</f>
        <v>0</v>
      </c>
      <c r="E158">
        <f>[5]Output!E158</f>
        <v>0</v>
      </c>
      <c r="F158">
        <f>[5]Output!F158</f>
        <v>0</v>
      </c>
      <c r="G158">
        <f>[5]Output!G158</f>
        <v>0</v>
      </c>
      <c r="H158">
        <f>[5]Output!H158</f>
        <v>0</v>
      </c>
      <c r="I158">
        <f>[5]Output!I158</f>
        <v>0</v>
      </c>
      <c r="J158">
        <f>[5]Output!J158</f>
        <v>0</v>
      </c>
      <c r="K158">
        <f>[5]Output!K158</f>
        <v>0</v>
      </c>
      <c r="L158">
        <f>[5]Output!L158</f>
        <v>0</v>
      </c>
    </row>
    <row r="159" spans="1:12">
      <c r="A159" s="2">
        <f>[5]Output!A159</f>
        <v>0</v>
      </c>
      <c r="B159" s="2">
        <f>[5]Output!B159</f>
        <v>0</v>
      </c>
      <c r="C159" s="2">
        <f>[5]Output!C159</f>
        <v>0</v>
      </c>
      <c r="D159">
        <f>[5]Output!D159</f>
        <v>0</v>
      </c>
      <c r="E159">
        <f>[5]Output!E159</f>
        <v>0</v>
      </c>
      <c r="F159">
        <f>[5]Output!F159</f>
        <v>0</v>
      </c>
      <c r="G159">
        <f>[5]Output!G159</f>
        <v>0</v>
      </c>
      <c r="H159">
        <f>[5]Output!H159</f>
        <v>0</v>
      </c>
      <c r="I159">
        <f>[5]Output!I159</f>
        <v>0</v>
      </c>
      <c r="J159">
        <f>[5]Output!J159</f>
        <v>0</v>
      </c>
      <c r="K159">
        <f>[5]Output!K159</f>
        <v>0</v>
      </c>
      <c r="L159">
        <f>[5]Output!L159</f>
        <v>0</v>
      </c>
    </row>
    <row r="160" spans="1:12">
      <c r="A160" s="2">
        <f>[5]Output!A160</f>
        <v>0</v>
      </c>
      <c r="B160" s="2">
        <f>[5]Output!B160</f>
        <v>0</v>
      </c>
      <c r="C160" s="2">
        <f>[5]Output!C160</f>
        <v>0</v>
      </c>
      <c r="D160">
        <f>[5]Output!D160</f>
        <v>0</v>
      </c>
      <c r="E160">
        <f>[5]Output!E160</f>
        <v>0</v>
      </c>
      <c r="F160">
        <f>[5]Output!F160</f>
        <v>0</v>
      </c>
      <c r="G160">
        <f>[5]Output!G160</f>
        <v>0</v>
      </c>
      <c r="H160">
        <f>[5]Output!H160</f>
        <v>0</v>
      </c>
      <c r="I160">
        <f>[5]Output!I160</f>
        <v>0</v>
      </c>
      <c r="J160">
        <f>[5]Output!J160</f>
        <v>0</v>
      </c>
      <c r="K160">
        <f>[5]Output!K160</f>
        <v>0</v>
      </c>
      <c r="L160">
        <f>[5]Output!L160</f>
        <v>0</v>
      </c>
    </row>
    <row r="161" spans="1:12">
      <c r="A161" s="2">
        <f>[5]Output!A161</f>
        <v>0</v>
      </c>
      <c r="B161" s="2">
        <f>[5]Output!B161</f>
        <v>0</v>
      </c>
      <c r="C161" s="2">
        <f>[5]Output!C161</f>
        <v>0</v>
      </c>
      <c r="D161">
        <f>[5]Output!D161</f>
        <v>0</v>
      </c>
      <c r="E161">
        <f>[5]Output!E161</f>
        <v>0</v>
      </c>
      <c r="F161">
        <f>[5]Output!F161</f>
        <v>0</v>
      </c>
      <c r="G161">
        <f>[5]Output!G161</f>
        <v>0</v>
      </c>
      <c r="H161">
        <f>[5]Output!H161</f>
        <v>0</v>
      </c>
      <c r="I161">
        <f>[5]Output!I161</f>
        <v>0</v>
      </c>
      <c r="J161">
        <f>[5]Output!J161</f>
        <v>0</v>
      </c>
      <c r="K161">
        <f>[5]Output!K161</f>
        <v>0</v>
      </c>
      <c r="L161">
        <f>[5]Output!L161</f>
        <v>0</v>
      </c>
    </row>
    <row r="162" spans="1:12">
      <c r="A162" s="2">
        <f>[5]Output!A162</f>
        <v>0</v>
      </c>
      <c r="B162" s="2">
        <f>[5]Output!B162</f>
        <v>0</v>
      </c>
      <c r="C162" s="2">
        <f>[5]Output!C162</f>
        <v>0</v>
      </c>
      <c r="D162">
        <f>[5]Output!D162</f>
        <v>0</v>
      </c>
      <c r="E162">
        <f>[5]Output!E162</f>
        <v>0</v>
      </c>
      <c r="F162">
        <f>[5]Output!F162</f>
        <v>0</v>
      </c>
      <c r="G162">
        <f>[5]Output!G162</f>
        <v>0</v>
      </c>
      <c r="H162">
        <f>[5]Output!H162</f>
        <v>0</v>
      </c>
      <c r="I162">
        <f>[5]Output!I162</f>
        <v>0</v>
      </c>
      <c r="J162">
        <f>[5]Output!J162</f>
        <v>0</v>
      </c>
      <c r="K162">
        <f>[5]Output!K162</f>
        <v>0</v>
      </c>
      <c r="L162">
        <f>[5]Output!L162</f>
        <v>0</v>
      </c>
    </row>
    <row r="163" spans="1:12">
      <c r="A163" s="2">
        <f>[5]Output!A163</f>
        <v>0</v>
      </c>
      <c r="B163" s="2">
        <f>[5]Output!B163</f>
        <v>0</v>
      </c>
      <c r="C163" s="2">
        <f>[5]Output!C163</f>
        <v>0</v>
      </c>
      <c r="D163">
        <f>[5]Output!D163</f>
        <v>0</v>
      </c>
      <c r="E163">
        <f>[5]Output!E163</f>
        <v>0</v>
      </c>
      <c r="F163">
        <f>[5]Output!F163</f>
        <v>0</v>
      </c>
      <c r="G163">
        <f>[5]Output!G163</f>
        <v>0</v>
      </c>
      <c r="H163">
        <f>[5]Output!H163</f>
        <v>0</v>
      </c>
      <c r="I163">
        <f>[5]Output!I163</f>
        <v>0</v>
      </c>
      <c r="J163">
        <f>[5]Output!J163</f>
        <v>0</v>
      </c>
      <c r="K163">
        <f>[5]Output!K163</f>
        <v>0</v>
      </c>
      <c r="L163">
        <f>[5]Output!L163</f>
        <v>0</v>
      </c>
    </row>
    <row r="164" spans="1:12">
      <c r="A164" s="2">
        <f>[5]Output!A164</f>
        <v>0</v>
      </c>
      <c r="B164" s="2">
        <f>[5]Output!B164</f>
        <v>0</v>
      </c>
      <c r="C164" s="2">
        <f>[5]Output!C164</f>
        <v>0</v>
      </c>
      <c r="D164">
        <f>[5]Output!D164</f>
        <v>0</v>
      </c>
      <c r="E164">
        <f>[5]Output!E164</f>
        <v>0</v>
      </c>
      <c r="F164">
        <f>[5]Output!F164</f>
        <v>0</v>
      </c>
      <c r="G164">
        <f>[5]Output!G164</f>
        <v>0</v>
      </c>
      <c r="H164">
        <f>[5]Output!H164</f>
        <v>0</v>
      </c>
      <c r="I164">
        <f>[5]Output!I164</f>
        <v>0</v>
      </c>
      <c r="J164">
        <f>[5]Output!J164</f>
        <v>0</v>
      </c>
      <c r="K164">
        <f>[5]Output!K164</f>
        <v>0</v>
      </c>
      <c r="L164">
        <f>[5]Output!L164</f>
        <v>0</v>
      </c>
    </row>
    <row r="165" spans="1:12">
      <c r="A165" s="2">
        <f>[5]Output!A165</f>
        <v>0</v>
      </c>
      <c r="B165" s="2">
        <f>[5]Output!B165</f>
        <v>0</v>
      </c>
      <c r="C165" s="2">
        <f>[5]Output!C165</f>
        <v>0</v>
      </c>
      <c r="D165">
        <f>[5]Output!D165</f>
        <v>0</v>
      </c>
      <c r="E165">
        <f>[5]Output!E165</f>
        <v>0</v>
      </c>
      <c r="F165">
        <f>[5]Output!F165</f>
        <v>0</v>
      </c>
      <c r="G165">
        <f>[5]Output!G165</f>
        <v>0</v>
      </c>
      <c r="H165">
        <f>[5]Output!H165</f>
        <v>0</v>
      </c>
      <c r="I165">
        <f>[5]Output!I165</f>
        <v>0</v>
      </c>
      <c r="J165">
        <f>[5]Output!J165</f>
        <v>0</v>
      </c>
      <c r="K165">
        <f>[5]Output!K165</f>
        <v>0</v>
      </c>
      <c r="L165">
        <f>[5]Output!L165</f>
        <v>0</v>
      </c>
    </row>
    <row r="166" spans="1:12">
      <c r="A166" s="2">
        <f>[5]Output!A166</f>
        <v>0</v>
      </c>
      <c r="B166" s="2">
        <f>[5]Output!B166</f>
        <v>0</v>
      </c>
      <c r="C166" s="2">
        <f>[5]Output!C166</f>
        <v>0</v>
      </c>
      <c r="D166">
        <f>[5]Output!D166</f>
        <v>0</v>
      </c>
      <c r="E166">
        <f>[5]Output!E166</f>
        <v>0</v>
      </c>
      <c r="F166">
        <f>[5]Output!F166</f>
        <v>0</v>
      </c>
      <c r="G166">
        <f>[5]Output!G166</f>
        <v>0</v>
      </c>
      <c r="H166">
        <f>[5]Output!H166</f>
        <v>0</v>
      </c>
      <c r="I166">
        <f>[5]Output!I166</f>
        <v>0</v>
      </c>
      <c r="J166">
        <f>[5]Output!J166</f>
        <v>0</v>
      </c>
      <c r="K166">
        <f>[5]Output!K166</f>
        <v>0</v>
      </c>
      <c r="L166">
        <f>[5]Output!L166</f>
        <v>0</v>
      </c>
    </row>
    <row r="167" spans="1:12">
      <c r="A167" s="2">
        <f>[5]Output!A167</f>
        <v>0</v>
      </c>
      <c r="B167" s="2">
        <f>[5]Output!B167</f>
        <v>0</v>
      </c>
      <c r="C167" s="2">
        <f>[5]Output!C167</f>
        <v>0</v>
      </c>
      <c r="D167">
        <f>[5]Output!D167</f>
        <v>0</v>
      </c>
      <c r="E167">
        <f>[5]Output!E167</f>
        <v>0</v>
      </c>
      <c r="F167">
        <f>[5]Output!F167</f>
        <v>0</v>
      </c>
      <c r="G167">
        <f>[5]Output!G167</f>
        <v>0</v>
      </c>
      <c r="H167">
        <f>[5]Output!H167</f>
        <v>0</v>
      </c>
      <c r="I167">
        <f>[5]Output!I167</f>
        <v>0</v>
      </c>
      <c r="J167">
        <f>[5]Output!J167</f>
        <v>0</v>
      </c>
      <c r="K167">
        <f>[5]Output!K167</f>
        <v>0</v>
      </c>
      <c r="L167">
        <f>[5]Output!L167</f>
        <v>0</v>
      </c>
    </row>
    <row r="168" spans="1:12">
      <c r="A168" s="2">
        <f>[5]Output!A168</f>
        <v>0</v>
      </c>
      <c r="B168" s="2">
        <f>[5]Output!B168</f>
        <v>0</v>
      </c>
      <c r="C168" s="2">
        <f>[5]Output!C168</f>
        <v>0</v>
      </c>
      <c r="D168">
        <f>[5]Output!D168</f>
        <v>0</v>
      </c>
      <c r="E168">
        <f>[5]Output!E168</f>
        <v>0</v>
      </c>
      <c r="F168">
        <f>[5]Output!F168</f>
        <v>0</v>
      </c>
      <c r="G168">
        <f>[5]Output!G168</f>
        <v>0</v>
      </c>
      <c r="H168">
        <f>[5]Output!H168</f>
        <v>0</v>
      </c>
      <c r="I168">
        <f>[5]Output!I168</f>
        <v>0</v>
      </c>
      <c r="J168">
        <f>[5]Output!J168</f>
        <v>0</v>
      </c>
      <c r="K168">
        <f>[5]Output!K168</f>
        <v>0</v>
      </c>
      <c r="L168">
        <f>[5]Output!L168</f>
        <v>0</v>
      </c>
    </row>
    <row r="169" spans="1:12">
      <c r="A169" s="2">
        <f>[5]Output!A169</f>
        <v>0</v>
      </c>
      <c r="B169" s="2">
        <f>[5]Output!B169</f>
        <v>0</v>
      </c>
      <c r="C169" s="2">
        <f>[5]Output!C169</f>
        <v>0</v>
      </c>
      <c r="D169">
        <f>[5]Output!D169</f>
        <v>0</v>
      </c>
      <c r="E169">
        <f>[5]Output!E169</f>
        <v>0</v>
      </c>
      <c r="F169">
        <f>[5]Output!F169</f>
        <v>0</v>
      </c>
      <c r="G169">
        <f>[5]Output!G169</f>
        <v>0</v>
      </c>
      <c r="H169">
        <f>[5]Output!H169</f>
        <v>0</v>
      </c>
      <c r="I169">
        <f>[5]Output!I169</f>
        <v>0</v>
      </c>
      <c r="J169">
        <f>[5]Output!J169</f>
        <v>0</v>
      </c>
      <c r="K169">
        <f>[5]Output!K169</f>
        <v>0</v>
      </c>
      <c r="L169">
        <f>[5]Output!L169</f>
        <v>0</v>
      </c>
    </row>
    <row r="170" spans="1:12">
      <c r="A170" s="2">
        <f>[5]Output!A170</f>
        <v>0</v>
      </c>
      <c r="B170" s="2">
        <f>[5]Output!B170</f>
        <v>0</v>
      </c>
      <c r="C170" s="2">
        <f>[5]Output!C170</f>
        <v>0</v>
      </c>
      <c r="D170">
        <f>[5]Output!D170</f>
        <v>0</v>
      </c>
      <c r="E170">
        <f>[5]Output!E170</f>
        <v>0</v>
      </c>
      <c r="F170">
        <f>[5]Output!F170</f>
        <v>0</v>
      </c>
      <c r="G170">
        <f>[5]Output!G170</f>
        <v>0</v>
      </c>
      <c r="H170">
        <f>[5]Output!H170</f>
        <v>0</v>
      </c>
      <c r="I170">
        <f>[5]Output!I170</f>
        <v>0</v>
      </c>
      <c r="J170">
        <f>[5]Output!J170</f>
        <v>0</v>
      </c>
      <c r="K170">
        <f>[5]Output!K170</f>
        <v>0</v>
      </c>
      <c r="L170">
        <f>[5]Output!L170</f>
        <v>0</v>
      </c>
    </row>
    <row r="171" spans="1:12">
      <c r="A171" s="2">
        <f>[5]Output!A171</f>
        <v>0</v>
      </c>
      <c r="B171" s="2">
        <f>[5]Output!B171</f>
        <v>0</v>
      </c>
      <c r="C171" s="2">
        <f>[5]Output!C171</f>
        <v>0</v>
      </c>
      <c r="D171">
        <f>[5]Output!D171</f>
        <v>0</v>
      </c>
      <c r="E171">
        <f>[5]Output!E171</f>
        <v>0</v>
      </c>
      <c r="F171">
        <f>[5]Output!F171</f>
        <v>0</v>
      </c>
      <c r="G171">
        <f>[5]Output!G171</f>
        <v>0</v>
      </c>
      <c r="H171">
        <f>[5]Output!H171</f>
        <v>0</v>
      </c>
      <c r="I171">
        <f>[5]Output!I171</f>
        <v>0</v>
      </c>
      <c r="J171">
        <f>[5]Output!J171</f>
        <v>0</v>
      </c>
      <c r="K171">
        <f>[5]Output!K171</f>
        <v>0</v>
      </c>
      <c r="L171">
        <f>[5]Output!L171</f>
        <v>0</v>
      </c>
    </row>
    <row r="172" spans="1:12">
      <c r="A172" s="2">
        <f>[5]Output!A172</f>
        <v>0</v>
      </c>
      <c r="B172" s="2">
        <f>[5]Output!B172</f>
        <v>0</v>
      </c>
      <c r="C172" s="2">
        <f>[5]Output!C172</f>
        <v>0</v>
      </c>
      <c r="D172">
        <f>[5]Output!D172</f>
        <v>0</v>
      </c>
      <c r="E172">
        <f>[5]Output!E172</f>
        <v>0</v>
      </c>
      <c r="F172">
        <f>[5]Output!F172</f>
        <v>0</v>
      </c>
      <c r="G172">
        <f>[5]Output!G172</f>
        <v>0</v>
      </c>
      <c r="H172">
        <f>[5]Output!H172</f>
        <v>0</v>
      </c>
      <c r="I172">
        <f>[5]Output!I172</f>
        <v>0</v>
      </c>
      <c r="J172">
        <f>[5]Output!J172</f>
        <v>0</v>
      </c>
      <c r="K172">
        <f>[5]Output!K172</f>
        <v>0</v>
      </c>
      <c r="L172">
        <f>[5]Output!L172</f>
        <v>0</v>
      </c>
    </row>
    <row r="173" spans="1:12">
      <c r="A173" s="2">
        <f>[5]Output!A173</f>
        <v>0</v>
      </c>
      <c r="B173" s="2">
        <f>[5]Output!B173</f>
        <v>0</v>
      </c>
      <c r="C173" s="2">
        <f>[5]Output!C173</f>
        <v>0</v>
      </c>
      <c r="D173">
        <f>[5]Output!D173</f>
        <v>0</v>
      </c>
      <c r="E173">
        <f>[5]Output!E173</f>
        <v>0</v>
      </c>
      <c r="F173">
        <f>[5]Output!F173</f>
        <v>0</v>
      </c>
      <c r="G173">
        <f>[5]Output!G173</f>
        <v>0</v>
      </c>
      <c r="H173">
        <f>[5]Output!H173</f>
        <v>0</v>
      </c>
      <c r="I173">
        <f>[5]Output!I173</f>
        <v>0</v>
      </c>
      <c r="J173">
        <f>[5]Output!J173</f>
        <v>0</v>
      </c>
      <c r="K173">
        <f>[5]Output!K173</f>
        <v>0</v>
      </c>
      <c r="L173">
        <f>[5]Output!L173</f>
        <v>0</v>
      </c>
    </row>
    <row r="174" spans="1:12">
      <c r="A174" s="2">
        <f>[5]Output!A174</f>
        <v>0</v>
      </c>
      <c r="B174" s="2">
        <f>[5]Output!B174</f>
        <v>0</v>
      </c>
      <c r="C174" s="2">
        <f>[5]Output!C174</f>
        <v>0</v>
      </c>
      <c r="D174">
        <f>[5]Output!D174</f>
        <v>0</v>
      </c>
      <c r="E174">
        <f>[5]Output!E174</f>
        <v>0</v>
      </c>
      <c r="F174">
        <f>[5]Output!F174</f>
        <v>0</v>
      </c>
      <c r="G174">
        <f>[5]Output!G174</f>
        <v>0</v>
      </c>
      <c r="H174">
        <f>[5]Output!H174</f>
        <v>0</v>
      </c>
      <c r="I174">
        <f>[5]Output!I174</f>
        <v>0</v>
      </c>
      <c r="J174">
        <f>[5]Output!J174</f>
        <v>0</v>
      </c>
      <c r="K174">
        <f>[5]Output!K174</f>
        <v>0</v>
      </c>
      <c r="L174">
        <f>[5]Output!L174</f>
        <v>0</v>
      </c>
    </row>
    <row r="175" spans="1:12">
      <c r="A175" s="2">
        <f>[5]Output!A175</f>
        <v>0</v>
      </c>
      <c r="B175" s="2">
        <f>[5]Output!B175</f>
        <v>0</v>
      </c>
      <c r="C175" s="2">
        <f>[5]Output!C175</f>
        <v>0</v>
      </c>
      <c r="D175">
        <f>[5]Output!D175</f>
        <v>0</v>
      </c>
      <c r="E175">
        <f>[5]Output!E175</f>
        <v>0</v>
      </c>
      <c r="F175">
        <f>[5]Output!F175</f>
        <v>0</v>
      </c>
      <c r="G175">
        <f>[5]Output!G175</f>
        <v>0</v>
      </c>
      <c r="H175">
        <f>[5]Output!H175</f>
        <v>0</v>
      </c>
      <c r="I175">
        <f>[5]Output!I175</f>
        <v>0</v>
      </c>
      <c r="J175">
        <f>[5]Output!J175</f>
        <v>0</v>
      </c>
      <c r="K175">
        <f>[5]Output!K175</f>
        <v>0</v>
      </c>
      <c r="L175">
        <f>[5]Output!L175</f>
        <v>0</v>
      </c>
    </row>
    <row r="176" spans="1:12">
      <c r="A176" s="2">
        <f>[5]Output!A176</f>
        <v>0</v>
      </c>
      <c r="B176" s="2">
        <f>[5]Output!B176</f>
        <v>0</v>
      </c>
      <c r="C176" s="2">
        <f>[5]Output!C176</f>
        <v>0</v>
      </c>
      <c r="D176">
        <f>[5]Output!D176</f>
        <v>0</v>
      </c>
      <c r="E176">
        <f>[5]Output!E176</f>
        <v>0</v>
      </c>
      <c r="F176">
        <f>[5]Output!F176</f>
        <v>0</v>
      </c>
      <c r="G176">
        <f>[5]Output!G176</f>
        <v>0</v>
      </c>
      <c r="H176">
        <f>[5]Output!H176</f>
        <v>0</v>
      </c>
      <c r="I176">
        <f>[5]Output!I176</f>
        <v>0</v>
      </c>
      <c r="J176">
        <f>[5]Output!J176</f>
        <v>0</v>
      </c>
      <c r="K176">
        <f>[5]Output!K176</f>
        <v>0</v>
      </c>
      <c r="L176">
        <f>[5]Output!L176</f>
        <v>0</v>
      </c>
    </row>
    <row r="177" spans="1:12">
      <c r="A177" s="2">
        <f>[5]Output!A177</f>
        <v>0</v>
      </c>
      <c r="B177" s="2">
        <f>[5]Output!B177</f>
        <v>0</v>
      </c>
      <c r="C177" s="2">
        <f>[5]Output!C177</f>
        <v>0</v>
      </c>
      <c r="D177">
        <f>[5]Output!D177</f>
        <v>0</v>
      </c>
      <c r="E177">
        <f>[5]Output!E177</f>
        <v>0</v>
      </c>
      <c r="F177">
        <f>[5]Output!F177</f>
        <v>0</v>
      </c>
      <c r="G177">
        <f>[5]Output!G177</f>
        <v>0</v>
      </c>
      <c r="H177">
        <f>[5]Output!H177</f>
        <v>0</v>
      </c>
      <c r="I177">
        <f>[5]Output!I177</f>
        <v>0</v>
      </c>
      <c r="J177">
        <f>[5]Output!J177</f>
        <v>0</v>
      </c>
      <c r="K177">
        <f>[5]Output!K177</f>
        <v>0</v>
      </c>
      <c r="L177">
        <f>[5]Output!L177</f>
        <v>0</v>
      </c>
    </row>
    <row r="178" spans="1:12">
      <c r="A178" s="2">
        <f>[5]Output!A178</f>
        <v>0</v>
      </c>
      <c r="B178" s="2">
        <f>[5]Output!B178</f>
        <v>0</v>
      </c>
      <c r="C178" s="2">
        <f>[5]Output!C178</f>
        <v>0</v>
      </c>
      <c r="D178">
        <f>[5]Output!D178</f>
        <v>0</v>
      </c>
      <c r="E178">
        <f>[5]Output!E178</f>
        <v>0</v>
      </c>
      <c r="F178">
        <f>[5]Output!F178</f>
        <v>0</v>
      </c>
      <c r="G178">
        <f>[5]Output!G178</f>
        <v>0</v>
      </c>
      <c r="H178">
        <f>[5]Output!H178</f>
        <v>0</v>
      </c>
      <c r="I178">
        <f>[5]Output!I178</f>
        <v>0</v>
      </c>
      <c r="J178">
        <f>[5]Output!J178</f>
        <v>0</v>
      </c>
      <c r="K178">
        <f>[5]Output!K178</f>
        <v>0</v>
      </c>
      <c r="L178">
        <f>[5]Output!L178</f>
        <v>0</v>
      </c>
    </row>
    <row r="179" spans="1:12">
      <c r="A179" s="2">
        <f>[5]Output!A179</f>
        <v>0</v>
      </c>
      <c r="B179" s="2">
        <f>[5]Output!B179</f>
        <v>0</v>
      </c>
      <c r="C179" s="2">
        <f>[5]Output!C179</f>
        <v>0</v>
      </c>
      <c r="D179">
        <f>[5]Output!D179</f>
        <v>0</v>
      </c>
      <c r="E179">
        <f>[5]Output!E179</f>
        <v>0</v>
      </c>
      <c r="F179">
        <f>[5]Output!F179</f>
        <v>0</v>
      </c>
      <c r="G179">
        <f>[5]Output!G179</f>
        <v>0</v>
      </c>
      <c r="H179">
        <f>[5]Output!H179</f>
        <v>0</v>
      </c>
      <c r="I179">
        <f>[5]Output!I179</f>
        <v>0</v>
      </c>
      <c r="J179">
        <f>[5]Output!J179</f>
        <v>0</v>
      </c>
      <c r="K179">
        <f>[5]Output!K179</f>
        <v>0</v>
      </c>
      <c r="L179">
        <f>[5]Output!L179</f>
        <v>0</v>
      </c>
    </row>
    <row r="180" spans="1:12">
      <c r="A180" s="2">
        <f>[5]Output!A180</f>
        <v>0</v>
      </c>
      <c r="B180" s="2">
        <f>[5]Output!B180</f>
        <v>0</v>
      </c>
      <c r="C180" s="2">
        <f>[5]Output!C180</f>
        <v>0</v>
      </c>
      <c r="D180">
        <f>[5]Output!D180</f>
        <v>0</v>
      </c>
      <c r="E180">
        <f>[5]Output!E180</f>
        <v>0</v>
      </c>
      <c r="F180">
        <f>[5]Output!F180</f>
        <v>0</v>
      </c>
      <c r="G180">
        <f>[5]Output!G180</f>
        <v>0</v>
      </c>
      <c r="H180">
        <f>[5]Output!H180</f>
        <v>0</v>
      </c>
      <c r="I180">
        <f>[5]Output!I180</f>
        <v>0</v>
      </c>
      <c r="J180">
        <f>[5]Output!J180</f>
        <v>0</v>
      </c>
      <c r="K180">
        <f>[5]Output!K180</f>
        <v>0</v>
      </c>
      <c r="L180">
        <f>[5]Output!L180</f>
        <v>0</v>
      </c>
    </row>
    <row r="181" spans="1:12">
      <c r="A181" s="2">
        <f>[5]Output!A181</f>
        <v>0</v>
      </c>
      <c r="B181" s="2">
        <f>[5]Output!B181</f>
        <v>0</v>
      </c>
      <c r="C181" s="2">
        <f>[5]Output!C181</f>
        <v>0</v>
      </c>
      <c r="D181">
        <f>[5]Output!D181</f>
        <v>0</v>
      </c>
      <c r="E181">
        <f>[5]Output!E181</f>
        <v>0</v>
      </c>
      <c r="F181">
        <f>[5]Output!F181</f>
        <v>0</v>
      </c>
      <c r="G181">
        <f>[5]Output!G181</f>
        <v>0</v>
      </c>
      <c r="H181">
        <f>[5]Output!H181</f>
        <v>0</v>
      </c>
      <c r="I181">
        <f>[5]Output!I181</f>
        <v>0</v>
      </c>
      <c r="J181">
        <f>[5]Output!J181</f>
        <v>0</v>
      </c>
      <c r="K181">
        <f>[5]Output!K181</f>
        <v>0</v>
      </c>
      <c r="L181">
        <f>[5]Output!L181</f>
        <v>0</v>
      </c>
    </row>
    <row r="182" spans="1:12">
      <c r="A182" s="2">
        <f>[5]Output!A182</f>
        <v>0</v>
      </c>
      <c r="B182" s="2">
        <f>[5]Output!B182</f>
        <v>0</v>
      </c>
      <c r="C182" s="2">
        <f>[5]Output!C182</f>
        <v>0</v>
      </c>
      <c r="D182">
        <f>[5]Output!D182</f>
        <v>0</v>
      </c>
      <c r="E182">
        <f>[5]Output!E182</f>
        <v>0</v>
      </c>
      <c r="F182">
        <f>[5]Output!F182</f>
        <v>0</v>
      </c>
      <c r="G182">
        <f>[5]Output!G182</f>
        <v>0</v>
      </c>
      <c r="H182">
        <f>[5]Output!H182</f>
        <v>0</v>
      </c>
      <c r="I182">
        <f>[5]Output!I182</f>
        <v>0</v>
      </c>
      <c r="J182">
        <f>[5]Output!J182</f>
        <v>0</v>
      </c>
      <c r="K182">
        <f>[5]Output!K182</f>
        <v>0</v>
      </c>
      <c r="L182">
        <f>[5]Output!L182</f>
        <v>0</v>
      </c>
    </row>
    <row r="183" spans="1:12">
      <c r="A183" s="2">
        <f>[5]Output!A183</f>
        <v>0</v>
      </c>
      <c r="B183" s="2">
        <f>[5]Output!B183</f>
        <v>0</v>
      </c>
      <c r="C183" s="2">
        <f>[5]Output!C183</f>
        <v>0</v>
      </c>
      <c r="D183">
        <f>[5]Output!D183</f>
        <v>0</v>
      </c>
      <c r="E183">
        <f>[5]Output!E183</f>
        <v>0</v>
      </c>
      <c r="F183">
        <f>[5]Output!F183</f>
        <v>0</v>
      </c>
      <c r="G183">
        <f>[5]Output!G183</f>
        <v>0</v>
      </c>
      <c r="H183">
        <f>[5]Output!H183</f>
        <v>0</v>
      </c>
      <c r="I183">
        <f>[5]Output!I183</f>
        <v>0</v>
      </c>
      <c r="J183">
        <f>[5]Output!J183</f>
        <v>0</v>
      </c>
      <c r="K183">
        <f>[5]Output!K183</f>
        <v>0</v>
      </c>
      <c r="L183">
        <f>[5]Output!L183</f>
        <v>0</v>
      </c>
    </row>
    <row r="184" spans="1:12">
      <c r="A184" s="2">
        <f>[5]Output!A184</f>
        <v>0</v>
      </c>
      <c r="B184" s="2">
        <f>[5]Output!B184</f>
        <v>0</v>
      </c>
      <c r="C184" s="2">
        <f>[5]Output!C184</f>
        <v>0</v>
      </c>
      <c r="D184">
        <f>[5]Output!D184</f>
        <v>0</v>
      </c>
      <c r="E184">
        <f>[5]Output!E184</f>
        <v>0</v>
      </c>
      <c r="F184">
        <f>[5]Output!F184</f>
        <v>0</v>
      </c>
      <c r="G184">
        <f>[5]Output!G184</f>
        <v>0</v>
      </c>
      <c r="H184">
        <f>[5]Output!H184</f>
        <v>0</v>
      </c>
      <c r="I184">
        <f>[5]Output!I184</f>
        <v>0</v>
      </c>
      <c r="J184">
        <f>[5]Output!J184</f>
        <v>0</v>
      </c>
      <c r="K184">
        <f>[5]Output!K184</f>
        <v>0</v>
      </c>
      <c r="L184">
        <f>[5]Output!L184</f>
        <v>0</v>
      </c>
    </row>
    <row r="185" spans="1:12">
      <c r="A185" s="2">
        <f>[5]Output!A185</f>
        <v>0</v>
      </c>
      <c r="B185" s="2">
        <f>[5]Output!B185</f>
        <v>0</v>
      </c>
      <c r="C185" s="2">
        <f>[5]Output!C185</f>
        <v>0</v>
      </c>
      <c r="D185">
        <f>[5]Output!D185</f>
        <v>0</v>
      </c>
      <c r="E185">
        <f>[5]Output!E185</f>
        <v>0</v>
      </c>
      <c r="F185">
        <f>[5]Output!F185</f>
        <v>0</v>
      </c>
      <c r="G185">
        <f>[5]Output!G185</f>
        <v>0</v>
      </c>
      <c r="H185">
        <f>[5]Output!H185</f>
        <v>0</v>
      </c>
      <c r="I185">
        <f>[5]Output!I185</f>
        <v>0</v>
      </c>
      <c r="J185">
        <f>[5]Output!J185</f>
        <v>0</v>
      </c>
      <c r="K185">
        <f>[5]Output!K185</f>
        <v>0</v>
      </c>
      <c r="L185">
        <f>[5]Output!L185</f>
        <v>0</v>
      </c>
    </row>
    <row r="186" spans="1:12">
      <c r="A186" s="2">
        <f>[5]Output!A186</f>
        <v>0</v>
      </c>
      <c r="B186" s="2">
        <f>[5]Output!B186</f>
        <v>0</v>
      </c>
      <c r="C186" s="2">
        <f>[5]Output!C186</f>
        <v>0</v>
      </c>
      <c r="D186">
        <f>[5]Output!D186</f>
        <v>0</v>
      </c>
      <c r="E186">
        <f>[5]Output!E186</f>
        <v>0</v>
      </c>
      <c r="F186">
        <f>[5]Output!F186</f>
        <v>0</v>
      </c>
      <c r="G186">
        <f>[5]Output!G186</f>
        <v>0</v>
      </c>
      <c r="H186">
        <f>[5]Output!H186</f>
        <v>0</v>
      </c>
      <c r="I186">
        <f>[5]Output!I186</f>
        <v>0</v>
      </c>
      <c r="J186">
        <f>[5]Output!J186</f>
        <v>0</v>
      </c>
      <c r="K186">
        <f>[5]Output!K186</f>
        <v>0</v>
      </c>
      <c r="L186">
        <f>[5]Output!L186</f>
        <v>0</v>
      </c>
    </row>
    <row r="187" spans="1:12">
      <c r="A187" s="2">
        <f>[5]Output!A187</f>
        <v>0</v>
      </c>
      <c r="B187" s="2">
        <f>[5]Output!B187</f>
        <v>0</v>
      </c>
      <c r="C187" s="2">
        <f>[5]Output!C187</f>
        <v>0</v>
      </c>
      <c r="D187">
        <f>[5]Output!D187</f>
        <v>0</v>
      </c>
      <c r="E187">
        <f>[5]Output!E187</f>
        <v>0</v>
      </c>
      <c r="F187">
        <f>[5]Output!F187</f>
        <v>0</v>
      </c>
      <c r="G187">
        <f>[5]Output!G187</f>
        <v>0</v>
      </c>
      <c r="H187">
        <f>[5]Output!H187</f>
        <v>0</v>
      </c>
      <c r="I187">
        <f>[5]Output!I187</f>
        <v>0</v>
      </c>
      <c r="J187">
        <f>[5]Output!J187</f>
        <v>0</v>
      </c>
      <c r="K187">
        <f>[5]Output!K187</f>
        <v>0</v>
      </c>
      <c r="L187">
        <f>[5]Output!L187</f>
        <v>0</v>
      </c>
    </row>
    <row r="188" spans="1:12">
      <c r="A188" s="2">
        <f>[5]Output!A188</f>
        <v>0</v>
      </c>
      <c r="B188" s="2">
        <f>[5]Output!B188</f>
        <v>0</v>
      </c>
      <c r="C188" s="2">
        <f>[5]Output!C188</f>
        <v>0</v>
      </c>
      <c r="D188">
        <f>[5]Output!D188</f>
        <v>0</v>
      </c>
      <c r="E188">
        <f>[5]Output!E188</f>
        <v>0</v>
      </c>
      <c r="F188">
        <f>[5]Output!F188</f>
        <v>0</v>
      </c>
      <c r="G188">
        <f>[5]Output!G188</f>
        <v>0</v>
      </c>
      <c r="H188">
        <f>[5]Output!H188</f>
        <v>0</v>
      </c>
      <c r="I188">
        <f>[5]Output!I188</f>
        <v>0</v>
      </c>
      <c r="J188">
        <f>[5]Output!J188</f>
        <v>0</v>
      </c>
      <c r="K188">
        <f>[5]Output!K188</f>
        <v>0</v>
      </c>
      <c r="L188">
        <f>[5]Output!L188</f>
        <v>0</v>
      </c>
    </row>
    <row r="189" spans="1:12">
      <c r="A189" s="2">
        <f>[5]Output!A189</f>
        <v>0</v>
      </c>
      <c r="B189" s="2">
        <f>[5]Output!B189</f>
        <v>0</v>
      </c>
      <c r="C189" s="2">
        <f>[5]Output!C189</f>
        <v>0</v>
      </c>
      <c r="D189">
        <f>[5]Output!D189</f>
        <v>0</v>
      </c>
      <c r="E189">
        <f>[5]Output!E189</f>
        <v>0</v>
      </c>
      <c r="F189">
        <f>[5]Output!F189</f>
        <v>0</v>
      </c>
      <c r="G189">
        <f>[5]Output!G189</f>
        <v>0</v>
      </c>
      <c r="H189">
        <f>[5]Output!H189</f>
        <v>0</v>
      </c>
      <c r="I189">
        <f>[5]Output!I189</f>
        <v>0</v>
      </c>
      <c r="J189">
        <f>[5]Output!J189</f>
        <v>0</v>
      </c>
      <c r="K189">
        <f>[5]Output!K189</f>
        <v>0</v>
      </c>
      <c r="L189">
        <f>[5]Output!L189</f>
        <v>0</v>
      </c>
    </row>
    <row r="190" spans="1:12">
      <c r="A190" s="2">
        <f>[5]Output!A190</f>
        <v>0</v>
      </c>
      <c r="B190" s="2">
        <f>[5]Output!B190</f>
        <v>0</v>
      </c>
      <c r="C190" s="2">
        <f>[5]Output!C190</f>
        <v>0</v>
      </c>
      <c r="D190">
        <f>[5]Output!D190</f>
        <v>0</v>
      </c>
      <c r="E190">
        <f>[5]Output!E190</f>
        <v>0</v>
      </c>
      <c r="F190">
        <f>[5]Output!F190</f>
        <v>0</v>
      </c>
      <c r="G190">
        <f>[5]Output!G190</f>
        <v>0</v>
      </c>
      <c r="H190">
        <f>[5]Output!H190</f>
        <v>0</v>
      </c>
      <c r="I190">
        <f>[5]Output!I190</f>
        <v>0</v>
      </c>
      <c r="J190">
        <f>[5]Output!J190</f>
        <v>0</v>
      </c>
      <c r="K190">
        <f>[5]Output!K190</f>
        <v>0</v>
      </c>
      <c r="L190">
        <f>[5]Output!L190</f>
        <v>0</v>
      </c>
    </row>
    <row r="191" spans="1:12">
      <c r="A191" s="2">
        <f>[5]Output!A191</f>
        <v>0</v>
      </c>
      <c r="B191" s="2">
        <f>[5]Output!B191</f>
        <v>0</v>
      </c>
      <c r="C191" s="2">
        <f>[5]Output!C191</f>
        <v>0</v>
      </c>
      <c r="D191">
        <f>[5]Output!D191</f>
        <v>0</v>
      </c>
      <c r="E191">
        <f>[5]Output!E191</f>
        <v>0</v>
      </c>
      <c r="F191">
        <f>[5]Output!F191</f>
        <v>0</v>
      </c>
      <c r="G191">
        <f>[5]Output!G191</f>
        <v>0</v>
      </c>
      <c r="H191">
        <f>[5]Output!H191</f>
        <v>0</v>
      </c>
      <c r="I191">
        <f>[5]Output!I191</f>
        <v>0</v>
      </c>
      <c r="J191">
        <f>[5]Output!J191</f>
        <v>0</v>
      </c>
      <c r="K191">
        <f>[5]Output!K191</f>
        <v>0</v>
      </c>
      <c r="L191">
        <f>[5]Output!L191</f>
        <v>0</v>
      </c>
    </row>
    <row r="192" spans="1:12">
      <c r="A192" s="2">
        <f>[5]Output!A192</f>
        <v>0</v>
      </c>
      <c r="B192" s="2">
        <f>[5]Output!B192</f>
        <v>0</v>
      </c>
      <c r="C192" s="2">
        <f>[5]Output!C192</f>
        <v>0</v>
      </c>
      <c r="D192">
        <f>[5]Output!D192</f>
        <v>0</v>
      </c>
      <c r="E192">
        <f>[5]Output!E192</f>
        <v>0</v>
      </c>
      <c r="F192">
        <f>[5]Output!F192</f>
        <v>0</v>
      </c>
      <c r="G192">
        <f>[5]Output!G192</f>
        <v>0</v>
      </c>
      <c r="H192">
        <f>[5]Output!H192</f>
        <v>0</v>
      </c>
      <c r="I192">
        <f>[5]Output!I192</f>
        <v>0</v>
      </c>
      <c r="J192">
        <f>[5]Output!J192</f>
        <v>0</v>
      </c>
      <c r="K192">
        <f>[5]Output!K192</f>
        <v>0</v>
      </c>
      <c r="L192">
        <f>[5]Output!L192</f>
        <v>0</v>
      </c>
    </row>
    <row r="193" spans="1:12">
      <c r="A193" s="2">
        <f>[5]Output!A193</f>
        <v>0</v>
      </c>
      <c r="B193" s="2">
        <f>[5]Output!B193</f>
        <v>0</v>
      </c>
      <c r="C193" s="2">
        <f>[5]Output!C193</f>
        <v>0</v>
      </c>
      <c r="D193">
        <f>[5]Output!D193</f>
        <v>0</v>
      </c>
      <c r="E193">
        <f>[5]Output!E193</f>
        <v>0</v>
      </c>
      <c r="F193">
        <f>[5]Output!F193</f>
        <v>0</v>
      </c>
      <c r="G193">
        <f>[5]Output!G193</f>
        <v>0</v>
      </c>
      <c r="H193">
        <f>[5]Output!H193</f>
        <v>0</v>
      </c>
      <c r="I193">
        <f>[5]Output!I193</f>
        <v>0</v>
      </c>
      <c r="J193">
        <f>[5]Output!J193</f>
        <v>0</v>
      </c>
      <c r="K193">
        <f>[5]Output!K193</f>
        <v>0</v>
      </c>
      <c r="L193">
        <f>[5]Output!L193</f>
        <v>0</v>
      </c>
    </row>
    <row r="194" spans="1:12">
      <c r="A194" s="2">
        <f>[5]Output!A194</f>
        <v>0</v>
      </c>
      <c r="B194" s="2">
        <f>[5]Output!B194</f>
        <v>0</v>
      </c>
      <c r="C194" s="2">
        <f>[5]Output!C194</f>
        <v>0</v>
      </c>
      <c r="D194">
        <f>[5]Output!D194</f>
        <v>0</v>
      </c>
      <c r="E194">
        <f>[5]Output!E194</f>
        <v>0</v>
      </c>
      <c r="F194">
        <f>[5]Output!F194</f>
        <v>0</v>
      </c>
      <c r="G194">
        <f>[5]Output!G194</f>
        <v>0</v>
      </c>
      <c r="H194">
        <f>[5]Output!H194</f>
        <v>0</v>
      </c>
      <c r="I194">
        <f>[5]Output!I194</f>
        <v>0</v>
      </c>
      <c r="J194">
        <f>[5]Output!J194</f>
        <v>0</v>
      </c>
      <c r="K194">
        <f>[5]Output!K194</f>
        <v>0</v>
      </c>
      <c r="L194">
        <f>[5]Output!L194</f>
        <v>0</v>
      </c>
    </row>
    <row r="195" spans="1:12">
      <c r="A195" s="2">
        <f>[5]Output!A195</f>
        <v>0</v>
      </c>
      <c r="B195" s="2">
        <f>[5]Output!B195</f>
        <v>0</v>
      </c>
      <c r="C195" s="2">
        <f>[5]Output!C195</f>
        <v>0</v>
      </c>
      <c r="D195">
        <f>[5]Output!D195</f>
        <v>0</v>
      </c>
      <c r="E195">
        <f>[5]Output!E195</f>
        <v>0</v>
      </c>
      <c r="F195">
        <f>[5]Output!F195</f>
        <v>0</v>
      </c>
      <c r="G195">
        <f>[5]Output!G195</f>
        <v>0</v>
      </c>
      <c r="H195">
        <f>[5]Output!H195</f>
        <v>0</v>
      </c>
      <c r="I195">
        <f>[5]Output!I195</f>
        <v>0</v>
      </c>
      <c r="J195">
        <f>[5]Output!J195</f>
        <v>0</v>
      </c>
      <c r="K195">
        <f>[5]Output!K195</f>
        <v>0</v>
      </c>
      <c r="L195">
        <f>[5]Output!L195</f>
        <v>0</v>
      </c>
    </row>
    <row r="196" spans="1:12">
      <c r="A196" s="2">
        <f>[5]Output!A196</f>
        <v>0</v>
      </c>
      <c r="B196" s="2">
        <f>[5]Output!B196</f>
        <v>0</v>
      </c>
      <c r="C196" s="2">
        <f>[5]Output!C196</f>
        <v>0</v>
      </c>
      <c r="D196">
        <f>[5]Output!D196</f>
        <v>0</v>
      </c>
      <c r="E196">
        <f>[5]Output!E196</f>
        <v>0</v>
      </c>
      <c r="F196">
        <f>[5]Output!F196</f>
        <v>0</v>
      </c>
      <c r="G196">
        <f>[5]Output!G196</f>
        <v>0</v>
      </c>
      <c r="H196">
        <f>[5]Output!H196</f>
        <v>0</v>
      </c>
      <c r="I196">
        <f>[5]Output!I196</f>
        <v>0</v>
      </c>
      <c r="J196">
        <f>[5]Output!J196</f>
        <v>0</v>
      </c>
      <c r="K196">
        <f>[5]Output!K196</f>
        <v>0</v>
      </c>
      <c r="L196">
        <f>[5]Output!L196</f>
        <v>0</v>
      </c>
    </row>
    <row r="197" spans="1:12">
      <c r="A197" s="2">
        <f>[5]Output!A197</f>
        <v>0</v>
      </c>
      <c r="B197" s="2">
        <f>[5]Output!B197</f>
        <v>0</v>
      </c>
      <c r="C197" s="2">
        <f>[5]Output!C197</f>
        <v>0</v>
      </c>
      <c r="D197">
        <f>[5]Output!D197</f>
        <v>0</v>
      </c>
      <c r="E197">
        <f>[5]Output!E197</f>
        <v>0</v>
      </c>
      <c r="F197">
        <f>[5]Output!F197</f>
        <v>0</v>
      </c>
      <c r="G197">
        <f>[5]Output!G197</f>
        <v>0</v>
      </c>
      <c r="H197">
        <f>[5]Output!H197</f>
        <v>0</v>
      </c>
      <c r="I197">
        <f>[5]Output!I197</f>
        <v>0</v>
      </c>
      <c r="J197">
        <f>[5]Output!J197</f>
        <v>0</v>
      </c>
      <c r="K197">
        <f>[5]Output!K197</f>
        <v>0</v>
      </c>
      <c r="L197">
        <f>[5]Output!L197</f>
        <v>0</v>
      </c>
    </row>
    <row r="198" spans="1:12">
      <c r="A198" s="2">
        <f>[5]Output!A198</f>
        <v>0</v>
      </c>
      <c r="B198" s="2">
        <f>[5]Output!B198</f>
        <v>0</v>
      </c>
      <c r="C198" s="2">
        <f>[5]Output!C198</f>
        <v>0</v>
      </c>
      <c r="D198">
        <f>[5]Output!D198</f>
        <v>0</v>
      </c>
      <c r="E198">
        <f>[5]Output!E198</f>
        <v>0</v>
      </c>
      <c r="F198">
        <f>[5]Output!F198</f>
        <v>0</v>
      </c>
      <c r="G198">
        <f>[5]Output!G198</f>
        <v>0</v>
      </c>
      <c r="H198">
        <f>[5]Output!H198</f>
        <v>0</v>
      </c>
      <c r="I198">
        <f>[5]Output!I198</f>
        <v>0</v>
      </c>
      <c r="J198">
        <f>[5]Output!J198</f>
        <v>0</v>
      </c>
      <c r="K198">
        <f>[5]Output!K198</f>
        <v>0</v>
      </c>
      <c r="L198">
        <f>[5]Output!L198</f>
        <v>0</v>
      </c>
    </row>
    <row r="199" spans="1:12">
      <c r="A199" s="2">
        <f>[5]Output!A199</f>
        <v>0</v>
      </c>
      <c r="B199" s="2">
        <f>[5]Output!B199</f>
        <v>0</v>
      </c>
      <c r="C199" s="2">
        <f>[5]Output!C199</f>
        <v>0</v>
      </c>
      <c r="D199">
        <f>[5]Output!D199</f>
        <v>0</v>
      </c>
      <c r="E199">
        <f>[5]Output!E199</f>
        <v>0</v>
      </c>
      <c r="F199">
        <f>[5]Output!F199</f>
        <v>0</v>
      </c>
      <c r="G199">
        <f>[5]Output!G199</f>
        <v>0</v>
      </c>
      <c r="H199">
        <f>[5]Output!H199</f>
        <v>0</v>
      </c>
      <c r="I199">
        <f>[5]Output!I199</f>
        <v>0</v>
      </c>
      <c r="J199">
        <f>[5]Output!J199</f>
        <v>0</v>
      </c>
      <c r="K199">
        <f>[5]Output!K199</f>
        <v>0</v>
      </c>
      <c r="L199">
        <f>[5]Output!L199</f>
        <v>0</v>
      </c>
    </row>
    <row r="200" spans="1:12">
      <c r="A200" s="2">
        <f>[5]Output!A200</f>
        <v>0</v>
      </c>
      <c r="B200" s="2">
        <f>[5]Output!B200</f>
        <v>0</v>
      </c>
      <c r="C200" s="2">
        <f>[5]Output!C200</f>
        <v>0</v>
      </c>
      <c r="D200">
        <f>[5]Output!D200</f>
        <v>0</v>
      </c>
      <c r="E200">
        <f>[5]Output!E200</f>
        <v>0</v>
      </c>
      <c r="F200">
        <f>[5]Output!F200</f>
        <v>0</v>
      </c>
      <c r="G200">
        <f>[5]Output!G200</f>
        <v>0</v>
      </c>
      <c r="H200">
        <f>[5]Output!H200</f>
        <v>0</v>
      </c>
      <c r="I200">
        <f>[5]Output!I200</f>
        <v>0</v>
      </c>
      <c r="J200">
        <f>[5]Output!J200</f>
        <v>0</v>
      </c>
      <c r="K200">
        <f>[5]Output!K200</f>
        <v>0</v>
      </c>
      <c r="L200">
        <f>[5]Output!L200</f>
        <v>0</v>
      </c>
    </row>
    <row r="201" spans="1:12">
      <c r="A201" s="2">
        <f>[5]Output!A201</f>
        <v>0</v>
      </c>
      <c r="B201" s="2">
        <f>[5]Output!B201</f>
        <v>0</v>
      </c>
      <c r="C201" s="2">
        <f>[5]Output!C201</f>
        <v>0</v>
      </c>
      <c r="D201">
        <f>[5]Output!D201</f>
        <v>0</v>
      </c>
      <c r="E201">
        <f>[5]Output!E201</f>
        <v>0</v>
      </c>
      <c r="F201">
        <f>[5]Output!F201</f>
        <v>0</v>
      </c>
      <c r="G201">
        <f>[5]Output!G201</f>
        <v>0</v>
      </c>
      <c r="H201">
        <f>[5]Output!H201</f>
        <v>0</v>
      </c>
      <c r="I201">
        <f>[5]Output!I201</f>
        <v>0</v>
      </c>
      <c r="J201">
        <f>[5]Output!J201</f>
        <v>0</v>
      </c>
      <c r="K201">
        <f>[5]Output!K201</f>
        <v>0</v>
      </c>
      <c r="L201">
        <f>[5]Output!L201</f>
        <v>0</v>
      </c>
    </row>
    <row r="202" spans="1:12">
      <c r="A202" s="2">
        <f>[5]Output!A202</f>
        <v>0</v>
      </c>
      <c r="B202" s="2">
        <f>[5]Output!B202</f>
        <v>0</v>
      </c>
      <c r="C202" s="2">
        <f>[5]Output!C202</f>
        <v>0</v>
      </c>
      <c r="D202">
        <f>[5]Output!D202</f>
        <v>0</v>
      </c>
      <c r="E202">
        <f>[5]Output!E202</f>
        <v>0</v>
      </c>
      <c r="F202">
        <f>[5]Output!F202</f>
        <v>0</v>
      </c>
      <c r="G202">
        <f>[5]Output!G202</f>
        <v>0</v>
      </c>
      <c r="H202">
        <f>[5]Output!H202</f>
        <v>0</v>
      </c>
      <c r="I202">
        <f>[5]Output!I202</f>
        <v>0</v>
      </c>
      <c r="J202">
        <f>[5]Output!J202</f>
        <v>0</v>
      </c>
      <c r="K202">
        <f>[5]Output!K202</f>
        <v>0</v>
      </c>
      <c r="L202">
        <f>[5]Output!L202</f>
        <v>0</v>
      </c>
    </row>
    <row r="203" spans="1:12">
      <c r="A203" s="2">
        <f>[5]Output!A203</f>
        <v>0</v>
      </c>
      <c r="B203" s="2">
        <f>[5]Output!B203</f>
        <v>0</v>
      </c>
      <c r="C203" s="2">
        <f>[5]Output!C203</f>
        <v>0</v>
      </c>
      <c r="D203">
        <f>[5]Output!D203</f>
        <v>0</v>
      </c>
      <c r="E203">
        <f>[5]Output!E203</f>
        <v>0</v>
      </c>
      <c r="F203">
        <f>[5]Output!F203</f>
        <v>0</v>
      </c>
      <c r="G203">
        <f>[5]Output!G203</f>
        <v>0</v>
      </c>
      <c r="H203">
        <f>[5]Output!H203</f>
        <v>0</v>
      </c>
      <c r="I203">
        <f>[5]Output!I203</f>
        <v>0</v>
      </c>
      <c r="J203">
        <f>[5]Output!J203</f>
        <v>0</v>
      </c>
      <c r="K203">
        <f>[5]Output!K203</f>
        <v>0</v>
      </c>
      <c r="L203">
        <f>[5]Output!L203</f>
        <v>0</v>
      </c>
    </row>
    <row r="204" spans="1:12">
      <c r="A204" s="2">
        <f>[5]Output!A204</f>
        <v>0</v>
      </c>
      <c r="B204" s="2">
        <f>[5]Output!B204</f>
        <v>0</v>
      </c>
      <c r="C204" s="2">
        <f>[5]Output!C204</f>
        <v>0</v>
      </c>
      <c r="D204">
        <f>[5]Output!D204</f>
        <v>0</v>
      </c>
      <c r="E204">
        <f>[5]Output!E204</f>
        <v>0</v>
      </c>
      <c r="F204">
        <f>[5]Output!F204</f>
        <v>0</v>
      </c>
      <c r="G204">
        <f>[5]Output!G204</f>
        <v>0</v>
      </c>
      <c r="H204">
        <f>[5]Output!H204</f>
        <v>0</v>
      </c>
      <c r="I204">
        <f>[5]Output!I204</f>
        <v>0</v>
      </c>
      <c r="J204">
        <f>[5]Output!J204</f>
        <v>0</v>
      </c>
      <c r="K204">
        <f>[5]Output!K204</f>
        <v>0</v>
      </c>
      <c r="L204">
        <f>[5]Output!L204</f>
        <v>0</v>
      </c>
    </row>
    <row r="205" spans="1:12">
      <c r="A205" s="2">
        <f>[5]Output!A205</f>
        <v>0</v>
      </c>
      <c r="B205" s="2">
        <f>[5]Output!B205</f>
        <v>0</v>
      </c>
      <c r="C205" s="2">
        <f>[5]Output!C205</f>
        <v>0</v>
      </c>
      <c r="D205">
        <f>[5]Output!D205</f>
        <v>0</v>
      </c>
      <c r="E205">
        <f>[5]Output!E205</f>
        <v>0</v>
      </c>
      <c r="F205">
        <f>[5]Output!F205</f>
        <v>0</v>
      </c>
      <c r="G205">
        <f>[5]Output!G205</f>
        <v>0</v>
      </c>
      <c r="H205">
        <f>[5]Output!H205</f>
        <v>0</v>
      </c>
      <c r="I205">
        <f>[5]Output!I205</f>
        <v>0</v>
      </c>
      <c r="J205">
        <f>[5]Output!J205</f>
        <v>0</v>
      </c>
      <c r="K205">
        <f>[5]Output!K205</f>
        <v>0</v>
      </c>
      <c r="L205">
        <f>[5]Output!L205</f>
        <v>0</v>
      </c>
    </row>
    <row r="206" spans="1:12">
      <c r="A206" s="2">
        <f>[5]Output!A206</f>
        <v>0</v>
      </c>
      <c r="B206" s="2">
        <f>[5]Output!B206</f>
        <v>0</v>
      </c>
      <c r="C206" s="2">
        <f>[5]Output!C206</f>
        <v>0</v>
      </c>
      <c r="D206">
        <f>[5]Output!D206</f>
        <v>0</v>
      </c>
      <c r="E206">
        <f>[5]Output!E206</f>
        <v>0</v>
      </c>
      <c r="F206">
        <f>[5]Output!F206</f>
        <v>0</v>
      </c>
      <c r="G206">
        <f>[5]Output!G206</f>
        <v>0</v>
      </c>
      <c r="H206">
        <f>[5]Output!H206</f>
        <v>0</v>
      </c>
      <c r="I206">
        <f>[5]Output!I206</f>
        <v>0</v>
      </c>
      <c r="J206">
        <f>[5]Output!J206</f>
        <v>0</v>
      </c>
      <c r="K206">
        <f>[5]Output!K206</f>
        <v>0</v>
      </c>
      <c r="L206">
        <f>[5]Output!L206</f>
        <v>0</v>
      </c>
    </row>
    <row r="207" spans="1:12">
      <c r="A207" s="2">
        <f>[5]Output!A207</f>
        <v>0</v>
      </c>
      <c r="B207" s="2">
        <f>[5]Output!B207</f>
        <v>0</v>
      </c>
      <c r="C207" s="2">
        <f>[5]Output!C207</f>
        <v>0</v>
      </c>
      <c r="D207">
        <f>[5]Output!D207</f>
        <v>0</v>
      </c>
      <c r="E207">
        <f>[5]Output!E207</f>
        <v>0</v>
      </c>
      <c r="F207">
        <f>[5]Output!F207</f>
        <v>0</v>
      </c>
      <c r="G207">
        <f>[5]Output!G207</f>
        <v>0</v>
      </c>
      <c r="H207">
        <f>[5]Output!H207</f>
        <v>0</v>
      </c>
      <c r="I207">
        <f>[5]Output!I207</f>
        <v>0</v>
      </c>
      <c r="J207">
        <f>[5]Output!J207</f>
        <v>0</v>
      </c>
      <c r="K207">
        <f>[5]Output!K207</f>
        <v>0</v>
      </c>
      <c r="L207">
        <f>[5]Output!L207</f>
        <v>0</v>
      </c>
    </row>
    <row r="208" spans="1:12">
      <c r="A208" s="2">
        <f>[5]Output!A208</f>
        <v>0</v>
      </c>
      <c r="B208" s="2">
        <f>[5]Output!B208</f>
        <v>0</v>
      </c>
      <c r="C208" s="2">
        <f>[5]Output!C208</f>
        <v>0</v>
      </c>
      <c r="D208">
        <f>[5]Output!D208</f>
        <v>0</v>
      </c>
      <c r="E208">
        <f>[5]Output!E208</f>
        <v>0</v>
      </c>
      <c r="F208">
        <f>[5]Output!F208</f>
        <v>0</v>
      </c>
      <c r="G208">
        <f>[5]Output!G208</f>
        <v>0</v>
      </c>
      <c r="H208">
        <f>[5]Output!H208</f>
        <v>0</v>
      </c>
      <c r="I208">
        <f>[5]Output!I208</f>
        <v>0</v>
      </c>
      <c r="J208">
        <f>[5]Output!J208</f>
        <v>0</v>
      </c>
      <c r="K208">
        <f>[5]Output!K208</f>
        <v>0</v>
      </c>
      <c r="L208">
        <f>[5]Output!L208</f>
        <v>0</v>
      </c>
    </row>
    <row r="209" spans="1:12">
      <c r="A209" s="2">
        <f>[5]Output!A209</f>
        <v>0</v>
      </c>
      <c r="B209" s="2">
        <f>[5]Output!B209</f>
        <v>0</v>
      </c>
      <c r="C209" s="2">
        <f>[5]Output!C209</f>
        <v>0</v>
      </c>
      <c r="D209">
        <f>[5]Output!D209</f>
        <v>0</v>
      </c>
      <c r="E209">
        <f>[5]Output!E209</f>
        <v>0</v>
      </c>
      <c r="F209">
        <f>[5]Output!F209</f>
        <v>0</v>
      </c>
      <c r="G209">
        <f>[5]Output!G209</f>
        <v>0</v>
      </c>
      <c r="H209">
        <f>[5]Output!H209</f>
        <v>0</v>
      </c>
      <c r="I209">
        <f>[5]Output!I209</f>
        <v>0</v>
      </c>
      <c r="J209">
        <f>[5]Output!J209</f>
        <v>0</v>
      </c>
      <c r="K209">
        <f>[5]Output!K209</f>
        <v>0</v>
      </c>
      <c r="L209">
        <f>[5]Output!L209</f>
        <v>0</v>
      </c>
    </row>
    <row r="210" spans="1:12">
      <c r="A210" s="2">
        <f>[5]Output!A210</f>
        <v>0</v>
      </c>
      <c r="B210" s="2">
        <f>[5]Output!B210</f>
        <v>0</v>
      </c>
      <c r="C210" s="2">
        <f>[5]Output!C210</f>
        <v>0</v>
      </c>
      <c r="D210">
        <f>[5]Output!D210</f>
        <v>0</v>
      </c>
      <c r="E210">
        <f>[5]Output!E210</f>
        <v>0</v>
      </c>
      <c r="F210">
        <f>[5]Output!F210</f>
        <v>0</v>
      </c>
      <c r="G210">
        <f>[5]Output!G210</f>
        <v>0</v>
      </c>
      <c r="H210">
        <f>[5]Output!H210</f>
        <v>0</v>
      </c>
      <c r="I210">
        <f>[5]Output!I210</f>
        <v>0</v>
      </c>
      <c r="J210">
        <f>[5]Output!J210</f>
        <v>0</v>
      </c>
      <c r="K210">
        <f>[5]Output!K210</f>
        <v>0</v>
      </c>
      <c r="L210">
        <f>[5]Output!L210</f>
        <v>0</v>
      </c>
    </row>
    <row r="211" spans="1:12">
      <c r="A211" s="2">
        <f>[5]Output!A211</f>
        <v>0</v>
      </c>
      <c r="B211" s="2">
        <f>[5]Output!B211</f>
        <v>0</v>
      </c>
      <c r="C211" s="2">
        <f>[5]Output!C211</f>
        <v>0</v>
      </c>
      <c r="D211">
        <f>[5]Output!D211</f>
        <v>0</v>
      </c>
      <c r="E211">
        <f>[5]Output!E211</f>
        <v>0</v>
      </c>
      <c r="F211">
        <f>[5]Output!F211</f>
        <v>0</v>
      </c>
      <c r="G211">
        <f>[5]Output!G211</f>
        <v>0</v>
      </c>
      <c r="H211">
        <f>[5]Output!H211</f>
        <v>0</v>
      </c>
      <c r="I211">
        <f>[5]Output!I211</f>
        <v>0</v>
      </c>
      <c r="J211">
        <f>[5]Output!J211</f>
        <v>0</v>
      </c>
      <c r="K211">
        <f>[5]Output!K211</f>
        <v>0</v>
      </c>
      <c r="L211">
        <f>[5]Output!L211</f>
        <v>0</v>
      </c>
    </row>
    <row r="212" spans="1:12">
      <c r="A212" s="2">
        <f>[5]Output!A212</f>
        <v>0</v>
      </c>
      <c r="B212" s="2">
        <f>[5]Output!B212</f>
        <v>0</v>
      </c>
      <c r="C212" s="2">
        <f>[5]Output!C212</f>
        <v>0</v>
      </c>
      <c r="D212">
        <f>[5]Output!D212</f>
        <v>0</v>
      </c>
      <c r="E212">
        <f>[5]Output!E212</f>
        <v>0</v>
      </c>
      <c r="F212">
        <f>[5]Output!F212</f>
        <v>0</v>
      </c>
      <c r="G212">
        <f>[5]Output!G212</f>
        <v>0</v>
      </c>
      <c r="H212">
        <f>[5]Output!H212</f>
        <v>0</v>
      </c>
      <c r="I212">
        <f>[5]Output!I212</f>
        <v>0</v>
      </c>
      <c r="J212">
        <f>[5]Output!J212</f>
        <v>0</v>
      </c>
      <c r="K212">
        <f>[5]Output!K212</f>
        <v>0</v>
      </c>
      <c r="L212">
        <f>[5]Output!L212</f>
        <v>0</v>
      </c>
    </row>
    <row r="213" spans="1:12">
      <c r="A213" s="2">
        <f>[5]Output!A213</f>
        <v>0</v>
      </c>
      <c r="B213" s="2">
        <f>[5]Output!B213</f>
        <v>0</v>
      </c>
      <c r="C213" s="2">
        <f>[5]Output!C213</f>
        <v>0</v>
      </c>
      <c r="D213">
        <f>[5]Output!D213</f>
        <v>0</v>
      </c>
      <c r="E213">
        <f>[5]Output!E213</f>
        <v>0</v>
      </c>
      <c r="F213">
        <f>[5]Output!F213</f>
        <v>0</v>
      </c>
      <c r="G213">
        <f>[5]Output!G213</f>
        <v>0</v>
      </c>
      <c r="H213">
        <f>[5]Output!H213</f>
        <v>0</v>
      </c>
      <c r="I213">
        <f>[5]Output!I213</f>
        <v>0</v>
      </c>
      <c r="J213">
        <f>[5]Output!J213</f>
        <v>0</v>
      </c>
      <c r="K213">
        <f>[5]Output!K213</f>
        <v>0</v>
      </c>
      <c r="L213">
        <f>[5]Output!L213</f>
        <v>0</v>
      </c>
    </row>
    <row r="214" spans="1:12">
      <c r="A214" s="2">
        <f>[5]Output!A214</f>
        <v>0</v>
      </c>
      <c r="B214" s="2">
        <f>[5]Output!B214</f>
        <v>0</v>
      </c>
      <c r="C214" s="2">
        <f>[5]Output!C214</f>
        <v>0</v>
      </c>
      <c r="D214">
        <f>[5]Output!D214</f>
        <v>0</v>
      </c>
      <c r="E214">
        <f>[5]Output!E214</f>
        <v>0</v>
      </c>
      <c r="F214">
        <f>[5]Output!F214</f>
        <v>0</v>
      </c>
      <c r="G214">
        <f>[5]Output!G214</f>
        <v>0</v>
      </c>
      <c r="H214">
        <f>[5]Output!H214</f>
        <v>0</v>
      </c>
      <c r="I214">
        <f>[5]Output!I214</f>
        <v>0</v>
      </c>
      <c r="J214">
        <f>[5]Output!J214</f>
        <v>0</v>
      </c>
      <c r="K214">
        <f>[5]Output!K214</f>
        <v>0</v>
      </c>
      <c r="L214">
        <f>[5]Output!L214</f>
        <v>0</v>
      </c>
    </row>
    <row r="215" spans="1:12">
      <c r="A215" s="2">
        <f>[5]Output!A215</f>
        <v>0</v>
      </c>
      <c r="B215" s="2">
        <f>[5]Output!B215</f>
        <v>0</v>
      </c>
      <c r="C215" s="2">
        <f>[5]Output!C215</f>
        <v>0</v>
      </c>
      <c r="D215">
        <f>[5]Output!D215</f>
        <v>0</v>
      </c>
      <c r="E215">
        <f>[5]Output!E215</f>
        <v>0</v>
      </c>
      <c r="F215">
        <f>[5]Output!F215</f>
        <v>0</v>
      </c>
      <c r="G215">
        <f>[5]Output!G215</f>
        <v>0</v>
      </c>
      <c r="H215">
        <f>[5]Output!H215</f>
        <v>0</v>
      </c>
      <c r="I215">
        <f>[5]Output!I215</f>
        <v>0</v>
      </c>
      <c r="J215">
        <f>[5]Output!J215</f>
        <v>0</v>
      </c>
      <c r="K215">
        <f>[5]Output!K215</f>
        <v>0</v>
      </c>
      <c r="L215">
        <f>[5]Output!L215</f>
        <v>0</v>
      </c>
    </row>
    <row r="216" spans="1:12">
      <c r="A216" s="2">
        <f>[5]Output!A216</f>
        <v>0</v>
      </c>
      <c r="B216" s="2">
        <f>[5]Output!B216</f>
        <v>0</v>
      </c>
      <c r="C216" s="2">
        <f>[5]Output!C216</f>
        <v>0</v>
      </c>
      <c r="D216">
        <f>[5]Output!D216</f>
        <v>0</v>
      </c>
      <c r="E216">
        <f>[5]Output!E216</f>
        <v>0</v>
      </c>
      <c r="F216">
        <f>[5]Output!F216</f>
        <v>0</v>
      </c>
      <c r="G216">
        <f>[5]Output!G216</f>
        <v>0</v>
      </c>
      <c r="H216">
        <f>[5]Output!H216</f>
        <v>0</v>
      </c>
      <c r="I216">
        <f>[5]Output!I216</f>
        <v>0</v>
      </c>
      <c r="J216">
        <f>[5]Output!J216</f>
        <v>0</v>
      </c>
      <c r="K216">
        <f>[5]Output!K216</f>
        <v>0</v>
      </c>
      <c r="L216">
        <f>[5]Output!L216</f>
        <v>0</v>
      </c>
    </row>
    <row r="217" spans="1:12">
      <c r="A217" s="2">
        <f>[5]Output!A217</f>
        <v>0</v>
      </c>
      <c r="B217" s="2">
        <f>[5]Output!B217</f>
        <v>0</v>
      </c>
      <c r="C217" s="2">
        <f>[5]Output!C217</f>
        <v>0</v>
      </c>
      <c r="D217">
        <f>[5]Output!D217</f>
        <v>0</v>
      </c>
      <c r="E217">
        <f>[5]Output!E217</f>
        <v>0</v>
      </c>
      <c r="F217">
        <f>[5]Output!F217</f>
        <v>0</v>
      </c>
      <c r="G217">
        <f>[5]Output!G217</f>
        <v>0</v>
      </c>
      <c r="H217">
        <f>[5]Output!H217</f>
        <v>0</v>
      </c>
      <c r="I217">
        <f>[5]Output!I217</f>
        <v>0</v>
      </c>
      <c r="J217">
        <f>[5]Output!J217</f>
        <v>0</v>
      </c>
      <c r="K217">
        <f>[5]Output!K217</f>
        <v>0</v>
      </c>
      <c r="L217">
        <f>[5]Output!L217</f>
        <v>0</v>
      </c>
    </row>
    <row r="218" spans="1:12">
      <c r="A218" s="2">
        <f>[5]Output!A218</f>
        <v>0</v>
      </c>
      <c r="B218" s="2">
        <f>[5]Output!B218</f>
        <v>0</v>
      </c>
      <c r="C218" s="2">
        <f>[5]Output!C218</f>
        <v>0</v>
      </c>
      <c r="D218">
        <f>[5]Output!D218</f>
        <v>0</v>
      </c>
      <c r="E218">
        <f>[5]Output!E218</f>
        <v>0</v>
      </c>
      <c r="F218">
        <f>[5]Output!F218</f>
        <v>0</v>
      </c>
      <c r="G218">
        <f>[5]Output!G218</f>
        <v>0</v>
      </c>
      <c r="H218">
        <f>[5]Output!H218</f>
        <v>0</v>
      </c>
      <c r="I218">
        <f>[5]Output!I218</f>
        <v>0</v>
      </c>
      <c r="J218">
        <f>[5]Output!J218</f>
        <v>0</v>
      </c>
      <c r="K218">
        <f>[5]Output!K218</f>
        <v>0</v>
      </c>
      <c r="L218">
        <f>[5]Output!L218</f>
        <v>0</v>
      </c>
    </row>
    <row r="219" spans="1:12">
      <c r="A219" s="2">
        <f>[5]Output!A219</f>
        <v>0</v>
      </c>
      <c r="B219" s="2">
        <f>[5]Output!B219</f>
        <v>0</v>
      </c>
      <c r="C219" s="2">
        <f>[5]Output!C219</f>
        <v>0</v>
      </c>
      <c r="D219">
        <f>[5]Output!D219</f>
        <v>0</v>
      </c>
      <c r="E219">
        <f>[5]Output!E219</f>
        <v>0</v>
      </c>
      <c r="F219">
        <f>[5]Output!F219</f>
        <v>0</v>
      </c>
      <c r="G219">
        <f>[5]Output!G219</f>
        <v>0</v>
      </c>
      <c r="H219">
        <f>[5]Output!H219</f>
        <v>0</v>
      </c>
      <c r="I219">
        <f>[5]Output!I219</f>
        <v>0</v>
      </c>
      <c r="J219">
        <f>[5]Output!J219</f>
        <v>0</v>
      </c>
      <c r="K219">
        <f>[5]Output!K219</f>
        <v>0</v>
      </c>
      <c r="L219">
        <f>[5]Output!L219</f>
        <v>0</v>
      </c>
    </row>
    <row r="220" spans="1:12">
      <c r="A220" s="2">
        <f>[5]Output!A220</f>
        <v>0</v>
      </c>
      <c r="B220" s="2">
        <f>[5]Output!B220</f>
        <v>0</v>
      </c>
      <c r="C220" s="2">
        <f>[5]Output!C220</f>
        <v>0</v>
      </c>
      <c r="D220">
        <f>[5]Output!D220</f>
        <v>0</v>
      </c>
      <c r="E220">
        <f>[5]Output!E220</f>
        <v>0</v>
      </c>
      <c r="F220">
        <f>[5]Output!F220</f>
        <v>0</v>
      </c>
      <c r="G220">
        <f>[5]Output!G220</f>
        <v>0</v>
      </c>
      <c r="H220">
        <f>[5]Output!H220</f>
        <v>0</v>
      </c>
      <c r="I220">
        <f>[5]Output!I220</f>
        <v>0</v>
      </c>
      <c r="J220">
        <f>[5]Output!J220</f>
        <v>0</v>
      </c>
      <c r="K220">
        <f>[5]Output!K220</f>
        <v>0</v>
      </c>
      <c r="L220">
        <f>[5]Output!L220</f>
        <v>0</v>
      </c>
    </row>
    <row r="221" spans="1:12">
      <c r="A221" s="2">
        <f>[5]Output!A221</f>
        <v>0</v>
      </c>
      <c r="B221" s="2">
        <f>[5]Output!B221</f>
        <v>0</v>
      </c>
      <c r="C221" s="2">
        <f>[5]Output!C221</f>
        <v>0</v>
      </c>
      <c r="D221">
        <f>[5]Output!D221</f>
        <v>0</v>
      </c>
      <c r="E221">
        <f>[5]Output!E221</f>
        <v>0</v>
      </c>
      <c r="F221">
        <f>[5]Output!F221</f>
        <v>0</v>
      </c>
      <c r="G221">
        <f>[5]Output!G221</f>
        <v>0</v>
      </c>
      <c r="H221">
        <f>[5]Output!H221</f>
        <v>0</v>
      </c>
      <c r="I221">
        <f>[5]Output!I221</f>
        <v>0</v>
      </c>
      <c r="J221">
        <f>[5]Output!J221</f>
        <v>0</v>
      </c>
      <c r="K221">
        <f>[5]Output!K221</f>
        <v>0</v>
      </c>
      <c r="L221">
        <f>[5]Output!L221</f>
        <v>0</v>
      </c>
    </row>
    <row r="222" spans="1:12">
      <c r="A222" s="2">
        <f>[5]Output!A222</f>
        <v>0</v>
      </c>
      <c r="B222" s="2">
        <f>[5]Output!B222</f>
        <v>0</v>
      </c>
      <c r="C222" s="2">
        <f>[5]Output!C222</f>
        <v>0</v>
      </c>
      <c r="D222">
        <f>[5]Output!D222</f>
        <v>0</v>
      </c>
      <c r="E222">
        <f>[5]Output!E222</f>
        <v>0</v>
      </c>
      <c r="F222">
        <f>[5]Output!F222</f>
        <v>0</v>
      </c>
      <c r="G222">
        <f>[5]Output!G222</f>
        <v>0</v>
      </c>
      <c r="H222">
        <f>[5]Output!H222</f>
        <v>0</v>
      </c>
      <c r="I222">
        <f>[5]Output!I222</f>
        <v>0</v>
      </c>
      <c r="J222">
        <f>[5]Output!J222</f>
        <v>0</v>
      </c>
      <c r="K222">
        <f>[5]Output!K222</f>
        <v>0</v>
      </c>
      <c r="L222">
        <f>[5]Output!L222</f>
        <v>0</v>
      </c>
    </row>
    <row r="223" spans="1:12">
      <c r="A223" s="2">
        <f>[5]Output!A223</f>
        <v>0</v>
      </c>
      <c r="B223" s="2">
        <f>[5]Output!B223</f>
        <v>0</v>
      </c>
      <c r="C223" s="2">
        <f>[5]Output!C223</f>
        <v>0</v>
      </c>
      <c r="D223">
        <f>[5]Output!D223</f>
        <v>0</v>
      </c>
      <c r="E223">
        <f>[5]Output!E223</f>
        <v>0</v>
      </c>
      <c r="F223">
        <f>[5]Output!F223</f>
        <v>0</v>
      </c>
      <c r="G223">
        <f>[5]Output!G223</f>
        <v>0</v>
      </c>
      <c r="H223">
        <f>[5]Output!H223</f>
        <v>0</v>
      </c>
      <c r="I223">
        <f>[5]Output!I223</f>
        <v>0</v>
      </c>
      <c r="J223">
        <f>[5]Output!J223</f>
        <v>0</v>
      </c>
      <c r="K223">
        <f>[5]Output!K223</f>
        <v>0</v>
      </c>
      <c r="L223">
        <f>[5]Output!L223</f>
        <v>0</v>
      </c>
    </row>
    <row r="224" spans="1:12">
      <c r="A224" s="2">
        <f>[5]Output!A224</f>
        <v>0</v>
      </c>
      <c r="B224" s="2">
        <f>[5]Output!B224</f>
        <v>0</v>
      </c>
      <c r="C224" s="2">
        <f>[5]Output!C224</f>
        <v>0</v>
      </c>
      <c r="D224">
        <f>[5]Output!D224</f>
        <v>0</v>
      </c>
      <c r="E224">
        <f>[5]Output!E224</f>
        <v>0</v>
      </c>
      <c r="F224">
        <f>[5]Output!F224</f>
        <v>0</v>
      </c>
      <c r="G224">
        <f>[5]Output!G224</f>
        <v>0</v>
      </c>
      <c r="H224">
        <f>[5]Output!H224</f>
        <v>0</v>
      </c>
      <c r="I224">
        <f>[5]Output!I224</f>
        <v>0</v>
      </c>
      <c r="J224">
        <f>[5]Output!J224</f>
        <v>0</v>
      </c>
      <c r="K224">
        <f>[5]Output!K224</f>
        <v>0</v>
      </c>
      <c r="L224">
        <f>[5]Output!L224</f>
        <v>0</v>
      </c>
    </row>
    <row r="225" spans="1:12">
      <c r="A225" s="2">
        <f>[5]Output!A225</f>
        <v>0</v>
      </c>
      <c r="B225" s="2">
        <f>[5]Output!B225</f>
        <v>0</v>
      </c>
      <c r="C225" s="2">
        <f>[5]Output!C225</f>
        <v>0</v>
      </c>
      <c r="D225">
        <f>[5]Output!D225</f>
        <v>0</v>
      </c>
      <c r="E225">
        <f>[5]Output!E225</f>
        <v>0</v>
      </c>
      <c r="F225">
        <f>[5]Output!F225</f>
        <v>0</v>
      </c>
      <c r="G225">
        <f>[5]Output!G225</f>
        <v>0</v>
      </c>
      <c r="H225">
        <f>[5]Output!H225</f>
        <v>0</v>
      </c>
      <c r="I225">
        <f>[5]Output!I225</f>
        <v>0</v>
      </c>
      <c r="J225">
        <f>[5]Output!J225</f>
        <v>0</v>
      </c>
      <c r="K225">
        <f>[5]Output!K225</f>
        <v>0</v>
      </c>
      <c r="L225">
        <f>[5]Output!L225</f>
        <v>0</v>
      </c>
    </row>
    <row r="226" spans="1:12">
      <c r="A226" s="2">
        <f>[5]Output!A226</f>
        <v>0</v>
      </c>
      <c r="B226" s="2">
        <f>[5]Output!B226</f>
        <v>0</v>
      </c>
      <c r="C226" s="2">
        <f>[5]Output!C226</f>
        <v>0</v>
      </c>
      <c r="D226">
        <f>[5]Output!D226</f>
        <v>0</v>
      </c>
      <c r="E226">
        <f>[5]Output!E226</f>
        <v>0</v>
      </c>
      <c r="F226">
        <f>[5]Output!F226</f>
        <v>0</v>
      </c>
      <c r="G226">
        <f>[5]Output!G226</f>
        <v>0</v>
      </c>
      <c r="H226">
        <f>[5]Output!H226</f>
        <v>0</v>
      </c>
      <c r="I226">
        <f>[5]Output!I226</f>
        <v>0</v>
      </c>
      <c r="J226">
        <f>[5]Output!J226</f>
        <v>0</v>
      </c>
      <c r="K226">
        <f>[5]Output!K226</f>
        <v>0</v>
      </c>
      <c r="L226">
        <f>[5]Output!L226</f>
        <v>0</v>
      </c>
    </row>
    <row r="227" spans="1:12">
      <c r="A227" s="2">
        <f>[5]Output!A227</f>
        <v>0</v>
      </c>
      <c r="B227" s="2">
        <f>[5]Output!B227</f>
        <v>0</v>
      </c>
      <c r="C227" s="2">
        <f>[5]Output!C227</f>
        <v>0</v>
      </c>
      <c r="D227">
        <f>[5]Output!D227</f>
        <v>0</v>
      </c>
      <c r="E227">
        <f>[5]Output!E227</f>
        <v>0</v>
      </c>
      <c r="F227">
        <f>[5]Output!F227</f>
        <v>0</v>
      </c>
      <c r="G227">
        <f>[5]Output!G227</f>
        <v>0</v>
      </c>
      <c r="H227">
        <f>[5]Output!H227</f>
        <v>0</v>
      </c>
      <c r="I227">
        <f>[5]Output!I227</f>
        <v>0</v>
      </c>
      <c r="J227">
        <f>[5]Output!J227</f>
        <v>0</v>
      </c>
      <c r="K227">
        <f>[5]Output!K227</f>
        <v>0</v>
      </c>
      <c r="L227">
        <f>[5]Output!L227</f>
        <v>0</v>
      </c>
    </row>
    <row r="228" spans="1:12">
      <c r="A228" s="2">
        <f>[5]Output!A228</f>
        <v>0</v>
      </c>
      <c r="B228" s="2">
        <f>[5]Output!B228</f>
        <v>0</v>
      </c>
      <c r="C228" s="2">
        <f>[5]Output!C228</f>
        <v>0</v>
      </c>
      <c r="D228">
        <f>[5]Output!D228</f>
        <v>0</v>
      </c>
      <c r="E228">
        <f>[5]Output!E228</f>
        <v>0</v>
      </c>
      <c r="F228">
        <f>[5]Output!F228</f>
        <v>0</v>
      </c>
      <c r="G228">
        <f>[5]Output!G228</f>
        <v>0</v>
      </c>
      <c r="H228">
        <f>[5]Output!H228</f>
        <v>0</v>
      </c>
      <c r="I228">
        <f>[5]Output!I228</f>
        <v>0</v>
      </c>
      <c r="J228">
        <f>[5]Output!J228</f>
        <v>0</v>
      </c>
      <c r="K228">
        <f>[5]Output!K228</f>
        <v>0</v>
      </c>
      <c r="L228">
        <f>[5]Output!L228</f>
        <v>0</v>
      </c>
    </row>
    <row r="229" spans="1:12">
      <c r="A229" s="2">
        <f>[5]Output!A229</f>
        <v>0</v>
      </c>
      <c r="B229" s="2">
        <f>[5]Output!B229</f>
        <v>0</v>
      </c>
      <c r="C229" s="2">
        <f>[5]Output!C229</f>
        <v>0</v>
      </c>
      <c r="D229">
        <f>[5]Output!D229</f>
        <v>0</v>
      </c>
      <c r="E229">
        <f>[5]Output!E229</f>
        <v>0</v>
      </c>
      <c r="F229">
        <f>[5]Output!F229</f>
        <v>0</v>
      </c>
      <c r="G229">
        <f>[5]Output!G229</f>
        <v>0</v>
      </c>
      <c r="H229">
        <f>[5]Output!H229</f>
        <v>0</v>
      </c>
      <c r="I229">
        <f>[5]Output!I229</f>
        <v>0</v>
      </c>
      <c r="J229">
        <f>[5]Output!J229</f>
        <v>0</v>
      </c>
      <c r="K229">
        <f>[5]Output!K229</f>
        <v>0</v>
      </c>
      <c r="L229">
        <f>[5]Output!L229</f>
        <v>0</v>
      </c>
    </row>
    <row r="230" spans="1:12">
      <c r="A230" s="2">
        <f>[5]Output!A230</f>
        <v>0</v>
      </c>
      <c r="B230" s="2">
        <f>[5]Output!B230</f>
        <v>0</v>
      </c>
      <c r="C230" s="2">
        <f>[5]Output!C230</f>
        <v>0</v>
      </c>
      <c r="D230">
        <f>[5]Output!D230</f>
        <v>0</v>
      </c>
      <c r="E230">
        <f>[5]Output!E230</f>
        <v>0</v>
      </c>
      <c r="F230">
        <f>[5]Output!F230</f>
        <v>0</v>
      </c>
      <c r="G230">
        <f>[5]Output!G230</f>
        <v>0</v>
      </c>
      <c r="H230">
        <f>[5]Output!H230</f>
        <v>0</v>
      </c>
      <c r="I230">
        <f>[5]Output!I230</f>
        <v>0</v>
      </c>
      <c r="J230">
        <f>[5]Output!J230</f>
        <v>0</v>
      </c>
      <c r="K230">
        <f>[5]Output!K230</f>
        <v>0</v>
      </c>
      <c r="L230">
        <f>[5]Output!L230</f>
        <v>0</v>
      </c>
    </row>
    <row r="231" spans="1:12">
      <c r="A231" s="2">
        <f>[5]Output!A231</f>
        <v>0</v>
      </c>
      <c r="B231" s="2">
        <f>[5]Output!B231</f>
        <v>0</v>
      </c>
      <c r="C231" s="2">
        <f>[5]Output!C231</f>
        <v>0</v>
      </c>
      <c r="D231">
        <f>[5]Output!D231</f>
        <v>0</v>
      </c>
      <c r="E231">
        <f>[5]Output!E231</f>
        <v>0</v>
      </c>
      <c r="F231">
        <f>[5]Output!F231</f>
        <v>0</v>
      </c>
      <c r="G231">
        <f>[5]Output!G231</f>
        <v>0</v>
      </c>
      <c r="H231">
        <f>[5]Output!H231</f>
        <v>0</v>
      </c>
      <c r="I231">
        <f>[5]Output!I231</f>
        <v>0</v>
      </c>
      <c r="J231">
        <f>[5]Output!J231</f>
        <v>0</v>
      </c>
      <c r="K231">
        <f>[5]Output!K231</f>
        <v>0</v>
      </c>
      <c r="L231">
        <f>[5]Output!L231</f>
        <v>0</v>
      </c>
    </row>
    <row r="232" spans="1:12">
      <c r="A232" s="2">
        <f>[5]Output!A232</f>
        <v>0</v>
      </c>
      <c r="B232" s="2">
        <f>[5]Output!B232</f>
        <v>0</v>
      </c>
      <c r="C232" s="2">
        <f>[5]Output!C232</f>
        <v>0</v>
      </c>
      <c r="D232">
        <f>[5]Output!D232</f>
        <v>0</v>
      </c>
      <c r="E232">
        <f>[5]Output!E232</f>
        <v>0</v>
      </c>
      <c r="F232">
        <f>[5]Output!F232</f>
        <v>0</v>
      </c>
      <c r="G232">
        <f>[5]Output!G232</f>
        <v>0</v>
      </c>
      <c r="H232">
        <f>[5]Output!H232</f>
        <v>0</v>
      </c>
      <c r="I232">
        <f>[5]Output!I232</f>
        <v>0</v>
      </c>
      <c r="J232">
        <f>[5]Output!J232</f>
        <v>0</v>
      </c>
      <c r="K232">
        <f>[5]Output!K232</f>
        <v>0</v>
      </c>
      <c r="L232">
        <f>[5]Output!L232</f>
        <v>0</v>
      </c>
    </row>
    <row r="233" spans="1:12">
      <c r="A233" s="2">
        <f>[5]Output!A233</f>
        <v>0</v>
      </c>
      <c r="B233" s="2">
        <f>[5]Output!B233</f>
        <v>0</v>
      </c>
      <c r="C233" s="2">
        <f>[5]Output!C233</f>
        <v>0</v>
      </c>
      <c r="D233">
        <f>[5]Output!D233</f>
        <v>0</v>
      </c>
      <c r="E233">
        <f>[5]Output!E233</f>
        <v>0</v>
      </c>
      <c r="F233">
        <f>[5]Output!F233</f>
        <v>0</v>
      </c>
      <c r="G233">
        <f>[5]Output!G233</f>
        <v>0</v>
      </c>
      <c r="H233">
        <f>[5]Output!H233</f>
        <v>0</v>
      </c>
      <c r="I233">
        <f>[5]Output!I233</f>
        <v>0</v>
      </c>
      <c r="J233">
        <f>[5]Output!J233</f>
        <v>0</v>
      </c>
      <c r="K233">
        <f>[5]Output!K233</f>
        <v>0</v>
      </c>
      <c r="L233">
        <f>[5]Output!L233</f>
        <v>0</v>
      </c>
    </row>
    <row r="234" spans="1:12">
      <c r="A234" s="2">
        <f>[5]Output!A234</f>
        <v>0</v>
      </c>
      <c r="B234" s="2">
        <f>[5]Output!B234</f>
        <v>0</v>
      </c>
      <c r="C234" s="2">
        <f>[5]Output!C234</f>
        <v>0</v>
      </c>
      <c r="D234">
        <f>[5]Output!D234</f>
        <v>0</v>
      </c>
      <c r="E234">
        <f>[5]Output!E234</f>
        <v>0</v>
      </c>
      <c r="F234">
        <f>[5]Output!F234</f>
        <v>0</v>
      </c>
      <c r="G234">
        <f>[5]Output!G234</f>
        <v>0</v>
      </c>
      <c r="H234">
        <f>[5]Output!H234</f>
        <v>0</v>
      </c>
      <c r="I234">
        <f>[5]Output!I234</f>
        <v>0</v>
      </c>
      <c r="J234">
        <f>[5]Output!J234</f>
        <v>0</v>
      </c>
      <c r="K234">
        <f>[5]Output!K234</f>
        <v>0</v>
      </c>
      <c r="L234">
        <f>[5]Output!L234</f>
        <v>0</v>
      </c>
    </row>
    <row r="235" spans="1:12">
      <c r="A235" s="2">
        <f>[5]Output!A235</f>
        <v>0</v>
      </c>
      <c r="B235" s="2">
        <f>[5]Output!B235</f>
        <v>0</v>
      </c>
      <c r="C235" s="2">
        <f>[5]Output!C235</f>
        <v>0</v>
      </c>
      <c r="D235">
        <f>[5]Output!D235</f>
        <v>0</v>
      </c>
      <c r="E235">
        <f>[5]Output!E235</f>
        <v>0</v>
      </c>
      <c r="F235">
        <f>[5]Output!F235</f>
        <v>0</v>
      </c>
      <c r="G235">
        <f>[5]Output!G235</f>
        <v>0</v>
      </c>
      <c r="H235">
        <f>[5]Output!H235</f>
        <v>0</v>
      </c>
      <c r="I235">
        <f>[5]Output!I235</f>
        <v>0</v>
      </c>
      <c r="J235">
        <f>[5]Output!J235</f>
        <v>0</v>
      </c>
      <c r="K235">
        <f>[5]Output!K235</f>
        <v>0</v>
      </c>
      <c r="L235">
        <f>[5]Output!L235</f>
        <v>0</v>
      </c>
    </row>
    <row r="236" spans="1:12">
      <c r="A236" s="2">
        <f>[5]Output!A236</f>
        <v>0</v>
      </c>
      <c r="B236" s="2">
        <f>[5]Output!B236</f>
        <v>0</v>
      </c>
      <c r="C236" s="2">
        <f>[5]Output!C236</f>
        <v>0</v>
      </c>
      <c r="D236">
        <f>[5]Output!D236</f>
        <v>0</v>
      </c>
      <c r="E236">
        <f>[5]Output!E236</f>
        <v>0</v>
      </c>
      <c r="F236">
        <f>[5]Output!F236</f>
        <v>0</v>
      </c>
      <c r="G236">
        <f>[5]Output!G236</f>
        <v>0</v>
      </c>
      <c r="H236">
        <f>[5]Output!H236</f>
        <v>0</v>
      </c>
      <c r="I236">
        <f>[5]Output!I236</f>
        <v>0</v>
      </c>
      <c r="J236">
        <f>[5]Output!J236</f>
        <v>0</v>
      </c>
      <c r="K236">
        <f>[5]Output!K236</f>
        <v>0</v>
      </c>
      <c r="L236">
        <f>[5]Output!L236</f>
        <v>0</v>
      </c>
    </row>
    <row r="237" spans="1:12">
      <c r="A237" s="2">
        <f>[5]Output!A237</f>
        <v>0</v>
      </c>
      <c r="B237" s="2">
        <f>[5]Output!B237</f>
        <v>0</v>
      </c>
      <c r="C237" s="2">
        <f>[5]Output!C237</f>
        <v>0</v>
      </c>
      <c r="D237">
        <f>[5]Output!D237</f>
        <v>0</v>
      </c>
      <c r="E237">
        <f>[5]Output!E237</f>
        <v>0</v>
      </c>
      <c r="F237">
        <f>[5]Output!F237</f>
        <v>0</v>
      </c>
      <c r="G237">
        <f>[5]Output!G237</f>
        <v>0</v>
      </c>
      <c r="H237">
        <f>[5]Output!H237</f>
        <v>0</v>
      </c>
      <c r="I237">
        <f>[5]Output!I237</f>
        <v>0</v>
      </c>
      <c r="J237">
        <f>[5]Output!J237</f>
        <v>0</v>
      </c>
      <c r="K237">
        <f>[5]Output!K237</f>
        <v>0</v>
      </c>
      <c r="L237">
        <f>[5]Output!L237</f>
        <v>0</v>
      </c>
    </row>
    <row r="238" spans="1:12">
      <c r="A238" s="2">
        <f>[5]Output!A238</f>
        <v>0</v>
      </c>
      <c r="B238" s="2">
        <f>[5]Output!B238</f>
        <v>0</v>
      </c>
      <c r="C238" s="2">
        <f>[5]Output!C238</f>
        <v>0</v>
      </c>
      <c r="D238">
        <f>[5]Output!D238</f>
        <v>0</v>
      </c>
      <c r="E238">
        <f>[5]Output!E238</f>
        <v>0</v>
      </c>
      <c r="F238">
        <f>[5]Output!F238</f>
        <v>0</v>
      </c>
      <c r="G238">
        <f>[5]Output!G238</f>
        <v>0</v>
      </c>
      <c r="H238">
        <f>[5]Output!H238</f>
        <v>0</v>
      </c>
      <c r="I238">
        <f>[5]Output!I238</f>
        <v>0</v>
      </c>
      <c r="J238">
        <f>[5]Output!J238</f>
        <v>0</v>
      </c>
      <c r="K238">
        <f>[5]Output!K238</f>
        <v>0</v>
      </c>
      <c r="L238">
        <f>[5]Output!L238</f>
        <v>0</v>
      </c>
    </row>
    <row r="239" spans="1:12">
      <c r="A239" s="2">
        <f>[5]Output!A239</f>
        <v>0</v>
      </c>
      <c r="B239" s="2">
        <f>[5]Output!B239</f>
        <v>0</v>
      </c>
      <c r="C239" s="2">
        <f>[5]Output!C239</f>
        <v>0</v>
      </c>
      <c r="D239">
        <f>[5]Output!D239</f>
        <v>0</v>
      </c>
      <c r="E239">
        <f>[5]Output!E239</f>
        <v>0</v>
      </c>
      <c r="F239">
        <f>[5]Output!F239</f>
        <v>0</v>
      </c>
      <c r="G239">
        <f>[5]Output!G239</f>
        <v>0</v>
      </c>
      <c r="H239">
        <f>[5]Output!H239</f>
        <v>0</v>
      </c>
      <c r="I239">
        <f>[5]Output!I239</f>
        <v>0</v>
      </c>
      <c r="J239">
        <f>[5]Output!J239</f>
        <v>0</v>
      </c>
      <c r="K239">
        <f>[5]Output!K239</f>
        <v>0</v>
      </c>
      <c r="L239">
        <f>[5]Output!L239</f>
        <v>0</v>
      </c>
    </row>
    <row r="240" spans="1:12">
      <c r="A240" s="2">
        <f>[5]Output!A240</f>
        <v>0</v>
      </c>
      <c r="B240" s="2">
        <f>[5]Output!B240</f>
        <v>0</v>
      </c>
      <c r="C240" s="2">
        <f>[5]Output!C240</f>
        <v>0</v>
      </c>
      <c r="D240">
        <f>[5]Output!D240</f>
        <v>0</v>
      </c>
      <c r="E240">
        <f>[5]Output!E240</f>
        <v>0</v>
      </c>
      <c r="F240">
        <f>[5]Output!F240</f>
        <v>0</v>
      </c>
      <c r="G240">
        <f>[5]Output!G240</f>
        <v>0</v>
      </c>
      <c r="H240">
        <f>[5]Output!H240</f>
        <v>0</v>
      </c>
      <c r="I240">
        <f>[5]Output!I240</f>
        <v>0</v>
      </c>
      <c r="J240">
        <f>[5]Output!J240</f>
        <v>0</v>
      </c>
      <c r="K240">
        <f>[5]Output!K240</f>
        <v>0</v>
      </c>
      <c r="L240">
        <f>[5]Output!L240</f>
        <v>0</v>
      </c>
    </row>
    <row r="241" spans="1:12">
      <c r="A241" s="2">
        <f>[5]Output!A241</f>
        <v>0</v>
      </c>
      <c r="B241" s="2">
        <f>[5]Output!B241</f>
        <v>0</v>
      </c>
      <c r="C241" s="2">
        <f>[5]Output!C241</f>
        <v>0</v>
      </c>
      <c r="D241">
        <f>[5]Output!D241</f>
        <v>0</v>
      </c>
      <c r="E241">
        <f>[5]Output!E241</f>
        <v>0</v>
      </c>
      <c r="F241">
        <f>[5]Output!F241</f>
        <v>0</v>
      </c>
      <c r="G241">
        <f>[5]Output!G241</f>
        <v>0</v>
      </c>
      <c r="H241">
        <f>[5]Output!H241</f>
        <v>0</v>
      </c>
      <c r="I241">
        <f>[5]Output!I241</f>
        <v>0</v>
      </c>
      <c r="J241">
        <f>[5]Output!J241</f>
        <v>0</v>
      </c>
      <c r="K241">
        <f>[5]Output!K241</f>
        <v>0</v>
      </c>
      <c r="L241">
        <f>[5]Output!L241</f>
        <v>0</v>
      </c>
    </row>
    <row r="242" spans="1:12">
      <c r="A242" s="2">
        <f>[5]Output!A242</f>
        <v>0</v>
      </c>
      <c r="B242" s="2">
        <f>[5]Output!B242</f>
        <v>0</v>
      </c>
      <c r="C242" s="2">
        <f>[5]Output!C242</f>
        <v>0</v>
      </c>
      <c r="D242">
        <f>[5]Output!D242</f>
        <v>0</v>
      </c>
      <c r="E242">
        <f>[5]Output!E242</f>
        <v>0</v>
      </c>
      <c r="F242">
        <f>[5]Output!F242</f>
        <v>0</v>
      </c>
      <c r="G242">
        <f>[5]Output!G242</f>
        <v>0</v>
      </c>
      <c r="H242">
        <f>[5]Output!H242</f>
        <v>0</v>
      </c>
      <c r="I242">
        <f>[5]Output!I242</f>
        <v>0</v>
      </c>
      <c r="J242">
        <f>[5]Output!J242</f>
        <v>0</v>
      </c>
      <c r="K242">
        <f>[5]Output!K242</f>
        <v>0</v>
      </c>
      <c r="L242">
        <f>[5]Output!L242</f>
        <v>0</v>
      </c>
    </row>
    <row r="243" spans="1:12">
      <c r="A243" s="2">
        <f>[5]Output!A243</f>
        <v>0</v>
      </c>
      <c r="B243" s="2">
        <f>[5]Output!B243</f>
        <v>0</v>
      </c>
      <c r="C243" s="2">
        <f>[5]Output!C243</f>
        <v>0</v>
      </c>
      <c r="D243">
        <f>[5]Output!D243</f>
        <v>0</v>
      </c>
      <c r="E243">
        <f>[5]Output!E243</f>
        <v>0</v>
      </c>
      <c r="F243">
        <f>[5]Output!F243</f>
        <v>0</v>
      </c>
      <c r="G243">
        <f>[5]Output!G243</f>
        <v>0</v>
      </c>
      <c r="H243">
        <f>[5]Output!H243</f>
        <v>0</v>
      </c>
      <c r="I243">
        <f>[5]Output!I243</f>
        <v>0</v>
      </c>
      <c r="J243">
        <f>[5]Output!J243</f>
        <v>0</v>
      </c>
      <c r="K243">
        <f>[5]Output!K243</f>
        <v>0</v>
      </c>
      <c r="L243">
        <f>[5]Output!L243</f>
        <v>0</v>
      </c>
    </row>
    <row r="244" spans="1:12">
      <c r="A244" s="2">
        <f>[5]Output!A244</f>
        <v>0</v>
      </c>
      <c r="B244" s="2">
        <f>[5]Output!B244</f>
        <v>0</v>
      </c>
      <c r="C244" s="2">
        <f>[5]Output!C244</f>
        <v>0</v>
      </c>
      <c r="D244">
        <f>[5]Output!D244</f>
        <v>0</v>
      </c>
      <c r="E244">
        <f>[5]Output!E244</f>
        <v>0</v>
      </c>
      <c r="F244">
        <f>[5]Output!F244</f>
        <v>0</v>
      </c>
      <c r="G244">
        <f>[5]Output!G244</f>
        <v>0</v>
      </c>
      <c r="H244">
        <f>[5]Output!H244</f>
        <v>0</v>
      </c>
      <c r="I244">
        <f>[5]Output!I244</f>
        <v>0</v>
      </c>
      <c r="J244">
        <f>[5]Output!J244</f>
        <v>0</v>
      </c>
      <c r="K244">
        <f>[5]Output!K244</f>
        <v>0</v>
      </c>
      <c r="L244">
        <f>[5]Output!L244</f>
        <v>0</v>
      </c>
    </row>
    <row r="245" spans="1:12">
      <c r="A245" s="2">
        <f>[5]Output!A245</f>
        <v>0</v>
      </c>
      <c r="B245" s="2">
        <f>[5]Output!B245</f>
        <v>0</v>
      </c>
      <c r="C245" s="2">
        <f>[5]Output!C245</f>
        <v>0</v>
      </c>
      <c r="D245">
        <f>[5]Output!D245</f>
        <v>0</v>
      </c>
      <c r="E245">
        <f>[5]Output!E245</f>
        <v>0</v>
      </c>
      <c r="F245">
        <f>[5]Output!F245</f>
        <v>0</v>
      </c>
      <c r="G245">
        <f>[5]Output!G245</f>
        <v>0</v>
      </c>
      <c r="H245">
        <f>[5]Output!H245</f>
        <v>0</v>
      </c>
      <c r="I245">
        <f>[5]Output!I245</f>
        <v>0</v>
      </c>
      <c r="J245">
        <f>[5]Output!J245</f>
        <v>0</v>
      </c>
      <c r="K245">
        <f>[5]Output!K245</f>
        <v>0</v>
      </c>
      <c r="L245">
        <f>[5]Output!L245</f>
        <v>0</v>
      </c>
    </row>
    <row r="246" spans="1:12">
      <c r="A246" s="2">
        <f>[5]Output!A246</f>
        <v>0</v>
      </c>
      <c r="B246" s="2">
        <f>[5]Output!B246</f>
        <v>0</v>
      </c>
      <c r="C246" s="2">
        <f>[5]Output!C246</f>
        <v>0</v>
      </c>
      <c r="D246">
        <f>[5]Output!D246</f>
        <v>0</v>
      </c>
      <c r="E246">
        <f>[5]Output!E246</f>
        <v>0</v>
      </c>
      <c r="F246">
        <f>[5]Output!F246</f>
        <v>0</v>
      </c>
      <c r="G246">
        <f>[5]Output!G246</f>
        <v>0</v>
      </c>
      <c r="H246">
        <f>[5]Output!H246</f>
        <v>0</v>
      </c>
      <c r="I246">
        <f>[5]Output!I246</f>
        <v>0</v>
      </c>
      <c r="J246">
        <f>[5]Output!J246</f>
        <v>0</v>
      </c>
      <c r="K246">
        <f>[5]Output!K246</f>
        <v>0</v>
      </c>
      <c r="L246">
        <f>[5]Output!L246</f>
        <v>0</v>
      </c>
    </row>
    <row r="247" spans="1:12">
      <c r="A247" s="2">
        <f>[5]Output!A247</f>
        <v>0</v>
      </c>
      <c r="B247" s="2">
        <f>[5]Output!B247</f>
        <v>0</v>
      </c>
      <c r="C247" s="2">
        <f>[5]Output!C247</f>
        <v>0</v>
      </c>
      <c r="D247">
        <f>[5]Output!D247</f>
        <v>0</v>
      </c>
      <c r="E247">
        <f>[5]Output!E247</f>
        <v>0</v>
      </c>
      <c r="F247">
        <f>[5]Output!F247</f>
        <v>0</v>
      </c>
      <c r="G247">
        <f>[5]Output!G247</f>
        <v>0</v>
      </c>
      <c r="H247">
        <f>[5]Output!H247</f>
        <v>0</v>
      </c>
      <c r="I247">
        <f>[5]Output!I247</f>
        <v>0</v>
      </c>
      <c r="J247">
        <f>[5]Output!J247</f>
        <v>0</v>
      </c>
      <c r="K247">
        <f>[5]Output!K247</f>
        <v>0</v>
      </c>
      <c r="L247">
        <f>[5]Output!L247</f>
        <v>0</v>
      </c>
    </row>
    <row r="248" spans="1:12">
      <c r="A248" s="2">
        <f>[5]Output!A248</f>
        <v>0</v>
      </c>
      <c r="B248" s="2">
        <f>[5]Output!B248</f>
        <v>0</v>
      </c>
      <c r="C248" s="2">
        <f>[5]Output!C248</f>
        <v>0</v>
      </c>
      <c r="D248">
        <f>[5]Output!D248</f>
        <v>0</v>
      </c>
      <c r="E248">
        <f>[5]Output!E248</f>
        <v>0</v>
      </c>
      <c r="F248">
        <f>[5]Output!F248</f>
        <v>0</v>
      </c>
      <c r="G248">
        <f>[5]Output!G248</f>
        <v>0</v>
      </c>
      <c r="H248">
        <f>[5]Output!H248</f>
        <v>0</v>
      </c>
      <c r="I248">
        <f>[5]Output!I248</f>
        <v>0</v>
      </c>
      <c r="J248">
        <f>[5]Output!J248</f>
        <v>0</v>
      </c>
      <c r="K248">
        <f>[5]Output!K248</f>
        <v>0</v>
      </c>
      <c r="L248">
        <f>[5]Output!L248</f>
        <v>0</v>
      </c>
    </row>
    <row r="249" spans="1:12">
      <c r="A249" s="2">
        <f>[5]Output!A249</f>
        <v>0</v>
      </c>
      <c r="B249" s="2">
        <f>[5]Output!B249</f>
        <v>0</v>
      </c>
      <c r="C249" s="2">
        <f>[5]Output!C249</f>
        <v>0</v>
      </c>
      <c r="D249">
        <f>[5]Output!D249</f>
        <v>0</v>
      </c>
      <c r="E249">
        <f>[5]Output!E249</f>
        <v>0</v>
      </c>
      <c r="F249">
        <f>[5]Output!F249</f>
        <v>0</v>
      </c>
      <c r="G249">
        <f>[5]Output!G249</f>
        <v>0</v>
      </c>
      <c r="H249">
        <f>[5]Output!H249</f>
        <v>0</v>
      </c>
      <c r="I249">
        <f>[5]Output!I249</f>
        <v>0</v>
      </c>
      <c r="J249">
        <f>[5]Output!J249</f>
        <v>0</v>
      </c>
      <c r="K249">
        <f>[5]Output!K249</f>
        <v>0</v>
      </c>
      <c r="L249">
        <f>[5]Output!L249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[6]Output!A1</f>
        <v>0</v>
      </c>
      <c r="B1" s="11" t="str">
        <f>[6]Output!B1</f>
        <v>tech</v>
      </c>
      <c r="C1" s="11" t="str">
        <f>[6]Output!C1</f>
        <v>output_comm</v>
      </c>
      <c r="D1" s="11" t="str">
        <f>[6]Output!D1</f>
        <v>2010</v>
      </c>
      <c r="E1" s="11" t="str">
        <f>[6]Output!E1</f>
        <v>2015</v>
      </c>
      <c r="F1" s="11" t="str">
        <f>[6]Output!F1</f>
        <v>2020</v>
      </c>
      <c r="G1" s="11" t="str">
        <f>[6]Output!G1</f>
        <v>2025</v>
      </c>
      <c r="H1" s="11" t="str">
        <f>[6]Output!H1</f>
        <v>2030</v>
      </c>
      <c r="I1" s="11" t="str">
        <f>[6]Output!I1</f>
        <v>2035</v>
      </c>
      <c r="J1" s="11" t="str">
        <f>[6]Output!J1</f>
        <v>2040</v>
      </c>
      <c r="K1" s="11" t="str">
        <f>[6]Output!K1</f>
        <v>2045</v>
      </c>
      <c r="L1" s="11" t="str">
        <f>[6]Output!L1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[6]Output!A2</f>
        <v>0</v>
      </c>
      <c r="B2" s="11" t="str">
        <f>[6]Output!B2</f>
        <v>HH2_WE_ALK_DS_NEW</v>
      </c>
      <c r="C2" s="11" t="str">
        <f>[6]Output!C2</f>
        <v>HH2_WE_DT</v>
      </c>
      <c r="D2" s="11">
        <f>[6]Output!D2</f>
        <v>0</v>
      </c>
      <c r="E2" s="11">
        <f>[6]Output!E2</f>
        <v>9.0000000000330621E-2</v>
      </c>
      <c r="F2" s="11">
        <f>[6]Output!F2</f>
        <v>8.9999999999999983E-2</v>
      </c>
      <c r="G2" s="11">
        <f>[6]Output!G2</f>
        <v>0</v>
      </c>
      <c r="H2" s="11">
        <f>[6]Output!H2</f>
        <v>0</v>
      </c>
      <c r="I2" s="11">
        <f>[6]Output!I2</f>
        <v>0</v>
      </c>
      <c r="J2" s="11">
        <f>[6]Output!J2</f>
        <v>0</v>
      </c>
      <c r="K2" s="11">
        <f>[6]Output!K2</f>
        <v>0</v>
      </c>
      <c r="L2" s="11">
        <f>[6]Output!L2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[6]Output!A3</f>
        <v>1</v>
      </c>
      <c r="B3" s="11" t="str">
        <f>[6]Output!B3</f>
        <v>HH2_WE_PEM_DS_NEW</v>
      </c>
      <c r="C3" s="11" t="str">
        <f>[6]Output!C3</f>
        <v>HH2_WE_DT</v>
      </c>
      <c r="D3" s="11">
        <f>[6]Output!D3</f>
        <v>0</v>
      </c>
      <c r="E3" s="11">
        <f>[6]Output!E3</f>
        <v>0</v>
      </c>
      <c r="F3" s="11">
        <f>[6]Output!F3</f>
        <v>0</v>
      </c>
      <c r="G3" s="11">
        <f>[6]Output!G3</f>
        <v>0</v>
      </c>
      <c r="H3" s="11">
        <f>[6]Output!H3</f>
        <v>-2.748529259185018E-7</v>
      </c>
      <c r="I3" s="11">
        <f>[6]Output!I3</f>
        <v>0</v>
      </c>
      <c r="J3" s="11">
        <f>[6]Output!J3</f>
        <v>0</v>
      </c>
      <c r="K3" s="11">
        <f>[6]Output!K3</f>
        <v>0</v>
      </c>
      <c r="L3" s="11">
        <f>[6]Output!L3</f>
        <v>0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-6.5396226981845328E-9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-7.8475472378214394E-7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[6]Output!A4</f>
        <v>2</v>
      </c>
      <c r="B4" s="11" t="str">
        <f>[6]Output!B4</f>
        <v>HH2_NGA_CS_CCS_NEW</v>
      </c>
      <c r="C4" s="11" t="str">
        <f>[6]Output!C4</f>
        <v>HH2_CT</v>
      </c>
      <c r="D4" s="11">
        <f>[6]Output!D4</f>
        <v>0</v>
      </c>
      <c r="E4" s="11">
        <f>[6]Output!E4</f>
        <v>0</v>
      </c>
      <c r="F4" s="11">
        <f>[6]Output!F4</f>
        <v>0</v>
      </c>
      <c r="G4" s="11">
        <f>[6]Output!G4</f>
        <v>0</v>
      </c>
      <c r="H4" s="11">
        <f>[6]Output!H4</f>
        <v>-7.8475472378214394E-7</v>
      </c>
      <c r="I4" s="11">
        <f>[6]Output!I4</f>
        <v>0</v>
      </c>
      <c r="J4" s="11">
        <f>[6]Output!J4</f>
        <v>0</v>
      </c>
      <c r="K4" s="11">
        <f>[6]Output!K4</f>
        <v>0</v>
      </c>
      <c r="L4" s="11">
        <f>[6]Output!L4</f>
        <v>0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-7.7445912527111875E-9</v>
      </c>
      <c r="U4" s="35">
        <f t="shared" si="5"/>
        <v>0</v>
      </c>
      <c r="V4" s="35">
        <f t="shared" si="5"/>
        <v>-1.0614414225525633E-9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0</v>
      </c>
      <c r="AD4" s="35">
        <f t="shared" si="3"/>
        <v>-9.293509503253425E-7</v>
      </c>
      <c r="AE4" s="35">
        <f t="shared" si="3"/>
        <v>0</v>
      </c>
      <c r="AF4" s="35">
        <f t="shared" si="3"/>
        <v>-1.2737297070630759E-7</v>
      </c>
      <c r="AG4" s="35">
        <f t="shared" si="3"/>
        <v>0</v>
      </c>
    </row>
    <row r="5" spans="1:34">
      <c r="A5" s="11">
        <f>[6]Output!A5</f>
        <v>3</v>
      </c>
      <c r="B5" s="11" t="str">
        <f>[6]Output!B5</f>
        <v>HH2_BIO_CM_CCS_NEW</v>
      </c>
      <c r="C5" s="11" t="str">
        <f>[6]Output!C5</f>
        <v>HH2_CT</v>
      </c>
      <c r="D5" s="11">
        <f>[6]Output!D5</f>
        <v>0</v>
      </c>
      <c r="E5" s="11">
        <f>[6]Output!E5</f>
        <v>0</v>
      </c>
      <c r="F5" s="11">
        <f>[6]Output!F5</f>
        <v>0</v>
      </c>
      <c r="G5" s="11">
        <f>[6]Output!G5</f>
        <v>0</v>
      </c>
      <c r="H5" s="11">
        <f>[6]Output!H5</f>
        <v>0</v>
      </c>
      <c r="I5" s="11">
        <f>[6]Output!I5</f>
        <v>-9.293509503253425E-7</v>
      </c>
      <c r="J5" s="11">
        <f>[6]Output!J5</f>
        <v>0</v>
      </c>
      <c r="K5" s="11">
        <f>[6]Output!K5</f>
        <v>-1.2737297070630759E-7</v>
      </c>
      <c r="L5" s="11">
        <f>[6]Output!L5</f>
        <v>0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7.5000000000275519E-4</v>
      </c>
      <c r="Q5" s="35">
        <f t="shared" si="6"/>
        <v>7.4999999999999991E-4</v>
      </c>
      <c r="R5" s="35">
        <f t="shared" si="6"/>
        <v>0</v>
      </c>
      <c r="S5" s="35">
        <f t="shared" si="6"/>
        <v>-2.2904410493208485E-9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9.0000000000330621E-2</v>
      </c>
      <c r="AA5" s="35">
        <f t="shared" si="3"/>
        <v>8.9999999999999983E-2</v>
      </c>
      <c r="AB5" s="35">
        <f t="shared" si="3"/>
        <v>0</v>
      </c>
      <c r="AC5" s="35">
        <f t="shared" si="3"/>
        <v>-2.748529259185018E-7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[6]Output!A6</f>
        <v>4</v>
      </c>
      <c r="B6" s="11" t="str">
        <f>[6]Output!B6</f>
        <v>IMP_HH2_DMY_TECH</v>
      </c>
      <c r="C6" s="11" t="str">
        <f>[6]Output!C6</f>
        <v>HH2_CU</v>
      </c>
      <c r="D6" s="11">
        <f>[6]Output!D6</f>
        <v>0</v>
      </c>
      <c r="E6" s="11">
        <f>[6]Output!E6</f>
        <v>0</v>
      </c>
      <c r="F6" s="11">
        <f>[6]Output!F6</f>
        <v>0</v>
      </c>
      <c r="G6" s="11">
        <f>[6]Output!G6</f>
        <v>0</v>
      </c>
      <c r="H6" s="11">
        <f>[6]Output!H6</f>
        <v>0</v>
      </c>
      <c r="I6" s="11">
        <f>[6]Output!I6</f>
        <v>4.5392959410741798E-2</v>
      </c>
      <c r="J6" s="11">
        <f>[6]Output!J6</f>
        <v>0.34199458860012089</v>
      </c>
      <c r="K6" s="11">
        <f>[6]Output!K6</f>
        <v>2.1726876772429908</v>
      </c>
      <c r="L6" s="11">
        <f>[6]Output!L6</f>
        <v>12.89185617373659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7.5001339134976206E-4</v>
      </c>
      <c r="S6" s="35">
        <f t="shared" si="7"/>
        <v>8.761658877223534E-2</v>
      </c>
      <c r="T6" s="35">
        <f t="shared" si="7"/>
        <v>8.7244868730831121E-2</v>
      </c>
      <c r="U6" s="35">
        <f t="shared" si="7"/>
        <v>1.6591500961157675</v>
      </c>
      <c r="V6" s="35">
        <f t="shared" si="7"/>
        <v>1.9621087501341621</v>
      </c>
      <c r="W6" s="35">
        <f t="shared" si="7"/>
        <v>3.6913899975303273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9.0001606961971445E-2</v>
      </c>
      <c r="AC6" s="35">
        <f t="shared" ref="AC6" si="10">S6*120</f>
        <v>10.513990652668241</v>
      </c>
      <c r="AD6" s="35">
        <f t="shared" ref="AD6" si="11">T6*120</f>
        <v>10.469384247699734</v>
      </c>
      <c r="AE6" s="35">
        <f t="shared" ref="AE6" si="12">U6*120</f>
        <v>199.09801153389211</v>
      </c>
      <c r="AF6" s="35">
        <f t="shared" ref="AF6" si="13">V6*120</f>
        <v>235.45305001609944</v>
      </c>
      <c r="AG6" s="35">
        <f t="shared" ref="AG6" si="14">W6*120</f>
        <v>442.96679970363925</v>
      </c>
    </row>
    <row r="7" spans="1:34">
      <c r="A7" s="11">
        <f>[6]Output!A7</f>
        <v>5</v>
      </c>
      <c r="B7" s="11" t="str">
        <f>[6]Output!B7</f>
        <v>IMP_HH2_DMY_TECH</v>
      </c>
      <c r="C7" s="11" t="str">
        <f>[6]Output!C7</f>
        <v>HH2_CT</v>
      </c>
      <c r="D7" s="11">
        <f>[6]Output!D7</f>
        <v>0</v>
      </c>
      <c r="E7" s="11">
        <f>[6]Output!E7</f>
        <v>0</v>
      </c>
      <c r="F7" s="11">
        <f>[6]Output!F7</f>
        <v>0</v>
      </c>
      <c r="G7" s="11">
        <f>[6]Output!G7</f>
        <v>0</v>
      </c>
      <c r="H7" s="11">
        <f>[6]Output!H7</f>
        <v>8.7154670841239415E-3</v>
      </c>
      <c r="I7" s="11">
        <f>[6]Output!I7</f>
        <v>8.7163775578130032E-3</v>
      </c>
      <c r="J7" s="11">
        <f>[6]Output!J7</f>
        <v>8.7168073696828503E-3</v>
      </c>
      <c r="K7" s="11">
        <f>[6]Output!K7</f>
        <v>8.7094485600736193E-3</v>
      </c>
      <c r="L7" s="11">
        <f>[6]Output!L7</f>
        <v>0</v>
      </c>
      <c r="M7" s="11"/>
    </row>
    <row r="8" spans="1:34">
      <c r="A8" s="11">
        <f>[6]Output!A8</f>
        <v>6</v>
      </c>
      <c r="B8" s="11" t="str">
        <f>[6]Output!B8</f>
        <v>IMP_HH2_DMY_TECH</v>
      </c>
      <c r="C8" s="11" t="str">
        <f>[6]Output!C8</f>
        <v>HH2_WE_CU</v>
      </c>
      <c r="D8" s="11">
        <f>[6]Output!D8</f>
        <v>0</v>
      </c>
      <c r="E8" s="11">
        <f>[6]Output!E8</f>
        <v>0</v>
      </c>
      <c r="F8" s="11">
        <f>[6]Output!F8</f>
        <v>0</v>
      </c>
      <c r="G8" s="11">
        <f>[6]Output!G8</f>
        <v>1.606961971436452E-6</v>
      </c>
      <c r="H8" s="11">
        <f>[6]Output!H8</f>
        <v>10.41527491073119</v>
      </c>
      <c r="I8" s="11">
        <f>[6]Output!I8</f>
        <v>10.41527491073118</v>
      </c>
      <c r="J8" s="11">
        <f>[6]Output!J8</f>
        <v>198.74730013792231</v>
      </c>
      <c r="K8" s="11">
        <f>[6]Output!K8</f>
        <v>229.23121785488661</v>
      </c>
      <c r="L8" s="11">
        <f>[6]Output!L8</f>
        <v>426.03450849449291</v>
      </c>
      <c r="M8" s="11"/>
    </row>
    <row r="9" spans="1:34">
      <c r="A9" s="11">
        <f>[6]Output!A9</f>
        <v>7</v>
      </c>
      <c r="B9" s="11" t="str">
        <f>[6]Output!B9</f>
        <v>IMP_HH2_DMY_TECH</v>
      </c>
      <c r="C9" s="11" t="str">
        <f>[6]Output!C9</f>
        <v>HH2_WE_DT</v>
      </c>
      <c r="D9" s="11">
        <f>[6]Output!D9</f>
        <v>0</v>
      </c>
      <c r="E9" s="11">
        <f>[6]Output!E9</f>
        <v>0</v>
      </c>
      <c r="F9" s="11">
        <f>[6]Output!F9</f>
        <v>0</v>
      </c>
      <c r="G9" s="11">
        <f>[6]Output!G9</f>
        <v>9.0000000000000011E-2</v>
      </c>
      <c r="H9" s="11">
        <f>[6]Output!H9</f>
        <v>9.0000274852925929E-2</v>
      </c>
      <c r="I9" s="11">
        <f>[6]Output!I9</f>
        <v>0</v>
      </c>
      <c r="J9" s="11">
        <f>[6]Output!J9</f>
        <v>0</v>
      </c>
      <c r="K9" s="11">
        <f>[6]Output!K9</f>
        <v>4.040435035409768</v>
      </c>
      <c r="L9" s="11">
        <f>[6]Output!L9</f>
        <v>4.040435035409768</v>
      </c>
      <c r="M9" s="11"/>
    </row>
    <row r="10" spans="1:34">
      <c r="A10" s="11">
        <f>[6]Output!A10</f>
        <v>0</v>
      </c>
      <c r="B10" s="11">
        <f>[6]Output!B10</f>
        <v>0</v>
      </c>
      <c r="C10" s="11">
        <f>[6]Output!C10</f>
        <v>0</v>
      </c>
      <c r="D10" s="11">
        <f>[6]Output!D10</f>
        <v>0</v>
      </c>
      <c r="E10" s="11">
        <f>[6]Output!E10</f>
        <v>0</v>
      </c>
      <c r="F10" s="11">
        <f>[6]Output!F10</f>
        <v>0</v>
      </c>
      <c r="G10" s="11">
        <f>[6]Output!G10</f>
        <v>0</v>
      </c>
      <c r="H10" s="11">
        <f>[6]Output!H10</f>
        <v>0</v>
      </c>
      <c r="I10" s="11">
        <f>[6]Output!I10</f>
        <v>0</v>
      </c>
      <c r="J10" s="11">
        <f>[6]Output!J10</f>
        <v>0</v>
      </c>
      <c r="K10" s="11">
        <f>[6]Output!K10</f>
        <v>0</v>
      </c>
      <c r="L10" s="11">
        <f>[6]Output!L10</f>
        <v>0</v>
      </c>
      <c r="M10" s="11"/>
    </row>
    <row r="11" spans="1:34">
      <c r="A11" s="11">
        <f>[6]Output!A11</f>
        <v>0</v>
      </c>
      <c r="B11" s="11">
        <f>[6]Output!B11</f>
        <v>0</v>
      </c>
      <c r="C11" s="11">
        <f>[6]Output!C11</f>
        <v>0</v>
      </c>
      <c r="D11" s="11">
        <f>[6]Output!D11</f>
        <v>0</v>
      </c>
      <c r="E11" s="11">
        <f>[6]Output!E11</f>
        <v>0</v>
      </c>
      <c r="F11" s="11">
        <f>[6]Output!F11</f>
        <v>0</v>
      </c>
      <c r="G11" s="11">
        <f>[6]Output!G11</f>
        <v>0</v>
      </c>
      <c r="H11" s="11">
        <f>[6]Output!H11</f>
        <v>0</v>
      </c>
      <c r="I11" s="11">
        <f>[6]Output!I11</f>
        <v>0</v>
      </c>
      <c r="J11" s="11">
        <f>[6]Output!J11</f>
        <v>0</v>
      </c>
      <c r="K11" s="11">
        <f>[6]Output!K11</f>
        <v>0</v>
      </c>
      <c r="L11" s="11">
        <f>[6]Output!L11</f>
        <v>0</v>
      </c>
      <c r="M11" s="11"/>
    </row>
    <row r="12" spans="1:34">
      <c r="A12" s="11">
        <f>[6]Output!A12</f>
        <v>0</v>
      </c>
      <c r="B12" s="11">
        <f>[6]Output!B12</f>
        <v>0</v>
      </c>
      <c r="C12" s="11">
        <f>[6]Output!C12</f>
        <v>0</v>
      </c>
      <c r="D12" s="11">
        <f>[6]Output!D12</f>
        <v>0</v>
      </c>
      <c r="E12" s="11">
        <f>[6]Output!E12</f>
        <v>0</v>
      </c>
      <c r="F12" s="11">
        <f>[6]Output!F12</f>
        <v>0</v>
      </c>
      <c r="G12" s="11">
        <f>[6]Output!G12</f>
        <v>0</v>
      </c>
      <c r="H12" s="11">
        <f>[6]Output!H12</f>
        <v>0</v>
      </c>
      <c r="I12" s="11">
        <f>[6]Output!I12</f>
        <v>0</v>
      </c>
      <c r="J12" s="11">
        <f>[6]Output!J12</f>
        <v>0</v>
      </c>
      <c r="K12" s="11">
        <f>[6]Output!K12</f>
        <v>0</v>
      </c>
      <c r="L12" s="11">
        <f>[6]Output!L12</f>
        <v>0</v>
      </c>
      <c r="M12" s="11"/>
    </row>
    <row r="13" spans="1:34">
      <c r="A13" s="11">
        <f>[6]Output!A13</f>
        <v>0</v>
      </c>
      <c r="B13" s="11">
        <f>[6]Output!B13</f>
        <v>0</v>
      </c>
      <c r="C13" s="11">
        <f>[6]Output!C13</f>
        <v>0</v>
      </c>
      <c r="D13" s="11">
        <f>[6]Output!D13</f>
        <v>0</v>
      </c>
      <c r="E13" s="11">
        <f>[6]Output!E13</f>
        <v>0</v>
      </c>
      <c r="F13" s="11">
        <f>[6]Output!F13</f>
        <v>0</v>
      </c>
      <c r="G13" s="11">
        <f>[6]Output!G13</f>
        <v>0</v>
      </c>
      <c r="H13" s="11">
        <f>[6]Output!H13</f>
        <v>0</v>
      </c>
      <c r="I13" s="11">
        <f>[6]Output!I13</f>
        <v>0</v>
      </c>
      <c r="J13" s="11">
        <f>[6]Output!J13</f>
        <v>0</v>
      </c>
      <c r="K13" s="11">
        <f>[6]Output!K13</f>
        <v>0</v>
      </c>
      <c r="L13" s="11">
        <f>[6]Output!L13</f>
        <v>0</v>
      </c>
      <c r="M13" s="11"/>
    </row>
    <row r="14" spans="1:34">
      <c r="A14" s="11">
        <f>[6]Output!A14</f>
        <v>0</v>
      </c>
      <c r="B14" s="11">
        <f>[6]Output!B14</f>
        <v>0</v>
      </c>
      <c r="C14" s="11">
        <f>[6]Output!C14</f>
        <v>0</v>
      </c>
      <c r="D14" s="11">
        <f>[6]Output!D14</f>
        <v>0</v>
      </c>
      <c r="E14" s="11">
        <f>[6]Output!E14</f>
        <v>0</v>
      </c>
      <c r="F14" s="11">
        <f>[6]Output!F14</f>
        <v>0</v>
      </c>
      <c r="G14" s="11">
        <f>[6]Output!G14</f>
        <v>0</v>
      </c>
      <c r="H14" s="11">
        <f>[6]Output!H14</f>
        <v>0</v>
      </c>
      <c r="I14" s="11">
        <f>[6]Output!I14</f>
        <v>0</v>
      </c>
      <c r="J14" s="11">
        <f>[6]Output!J14</f>
        <v>0</v>
      </c>
      <c r="K14" s="11">
        <f>[6]Output!K14</f>
        <v>0</v>
      </c>
      <c r="L14" s="11">
        <f>[6]Output!L14</f>
        <v>0</v>
      </c>
      <c r="M14" s="11"/>
    </row>
    <row r="15" spans="1:34">
      <c r="A15" s="11">
        <f>[6]Output!A15</f>
        <v>0</v>
      </c>
      <c r="B15" s="11">
        <f>[6]Output!B15</f>
        <v>0</v>
      </c>
      <c r="C15" s="11">
        <f>[6]Output!C15</f>
        <v>0</v>
      </c>
      <c r="D15" s="11">
        <f>[6]Output!D15</f>
        <v>0</v>
      </c>
      <c r="E15" s="11">
        <f>[6]Output!E15</f>
        <v>0</v>
      </c>
      <c r="F15" s="11">
        <f>[6]Output!F15</f>
        <v>0</v>
      </c>
      <c r="G15" s="11">
        <f>[6]Output!G15</f>
        <v>0</v>
      </c>
      <c r="H15" s="11">
        <f>[6]Output!H15</f>
        <v>0</v>
      </c>
      <c r="I15" s="11">
        <f>[6]Output!I15</f>
        <v>0</v>
      </c>
      <c r="J15" s="11">
        <f>[6]Output!J15</f>
        <v>0</v>
      </c>
      <c r="K15" s="11">
        <f>[6]Output!K15</f>
        <v>0</v>
      </c>
      <c r="L15" s="11">
        <f>[6]Output!L15</f>
        <v>0</v>
      </c>
      <c r="M15" s="11"/>
    </row>
    <row r="16" spans="1:34">
      <c r="A16" s="11">
        <f>[6]Output!A16</f>
        <v>0</v>
      </c>
      <c r="B16" s="11">
        <f>[6]Output!B16</f>
        <v>0</v>
      </c>
      <c r="C16" s="11">
        <f>[6]Output!C16</f>
        <v>0</v>
      </c>
      <c r="D16" s="11">
        <f>[6]Output!D16</f>
        <v>0</v>
      </c>
      <c r="E16" s="11">
        <f>[6]Output!E16</f>
        <v>0</v>
      </c>
      <c r="F16" s="11">
        <f>[6]Output!F16</f>
        <v>0</v>
      </c>
      <c r="G16" s="11">
        <f>[6]Output!G16</f>
        <v>0</v>
      </c>
      <c r="H16" s="11">
        <f>[6]Output!H16</f>
        <v>0</v>
      </c>
      <c r="I16" s="11">
        <f>[6]Output!I16</f>
        <v>0</v>
      </c>
      <c r="J16" s="11">
        <f>[6]Output!J16</f>
        <v>0</v>
      </c>
      <c r="K16" s="11">
        <f>[6]Output!K16</f>
        <v>0</v>
      </c>
      <c r="L16" s="11">
        <f>[6]Output!L16</f>
        <v>0</v>
      </c>
      <c r="M16" s="11"/>
    </row>
    <row r="17" spans="1:19">
      <c r="A17" s="11">
        <f>[6]Output!A17</f>
        <v>0</v>
      </c>
      <c r="B17" s="11">
        <f>[6]Output!B17</f>
        <v>0</v>
      </c>
      <c r="C17" s="11">
        <f>[6]Output!C17</f>
        <v>0</v>
      </c>
      <c r="D17" s="11">
        <f>[6]Output!D17</f>
        <v>0</v>
      </c>
      <c r="E17" s="11">
        <f>[6]Output!E17</f>
        <v>0</v>
      </c>
      <c r="F17" s="11">
        <f>[6]Output!F17</f>
        <v>0</v>
      </c>
      <c r="G17" s="11">
        <f>[6]Output!G17</f>
        <v>0</v>
      </c>
      <c r="H17" s="11">
        <f>[6]Output!H17</f>
        <v>0</v>
      </c>
      <c r="I17" s="11">
        <f>[6]Output!I17</f>
        <v>0</v>
      </c>
      <c r="J17" s="11">
        <f>[6]Output!J17</f>
        <v>0</v>
      </c>
      <c r="K17" s="11">
        <f>[6]Output!K17</f>
        <v>0</v>
      </c>
      <c r="L17" s="11">
        <f>[6]Output!L17</f>
        <v>0</v>
      </c>
      <c r="M17" s="11"/>
    </row>
    <row r="18" spans="1:19">
      <c r="A18" s="11">
        <f>[6]Output!A18</f>
        <v>0</v>
      </c>
      <c r="B18" s="11">
        <f>[6]Output!B18</f>
        <v>0</v>
      </c>
      <c r="C18" s="11">
        <f>[6]Output!C18</f>
        <v>0</v>
      </c>
      <c r="D18" s="11">
        <f>[6]Output!D18</f>
        <v>0</v>
      </c>
      <c r="E18" s="11">
        <f>[6]Output!E18</f>
        <v>0</v>
      </c>
      <c r="F18" s="11">
        <f>[6]Output!F18</f>
        <v>0</v>
      </c>
      <c r="G18" s="11">
        <f>[6]Output!G18</f>
        <v>0</v>
      </c>
      <c r="H18" s="11">
        <f>[6]Output!H18</f>
        <v>0</v>
      </c>
      <c r="I18" s="11">
        <f>[6]Output!I18</f>
        <v>0</v>
      </c>
      <c r="J18" s="11">
        <f>[6]Output!J18</f>
        <v>0</v>
      </c>
      <c r="K18" s="11">
        <f>[6]Output!K18</f>
        <v>0</v>
      </c>
      <c r="L18" s="11">
        <f>[6]Output!L18</f>
        <v>0</v>
      </c>
      <c r="M18" s="11"/>
    </row>
    <row r="19" spans="1:19">
      <c r="A19" s="11">
        <f>[6]Output!A19</f>
        <v>0</v>
      </c>
      <c r="B19" s="11">
        <f>[6]Output!B19</f>
        <v>0</v>
      </c>
      <c r="C19" s="11">
        <f>[6]Output!C19</f>
        <v>0</v>
      </c>
      <c r="D19" s="11">
        <f>[6]Output!D19</f>
        <v>0</v>
      </c>
      <c r="E19" s="11">
        <f>[6]Output!E19</f>
        <v>0</v>
      </c>
      <c r="F19" s="11">
        <f>[6]Output!F19</f>
        <v>0</v>
      </c>
      <c r="G19" s="11">
        <f>[6]Output!G19</f>
        <v>0</v>
      </c>
      <c r="H19" s="11">
        <f>[6]Output!H19</f>
        <v>0</v>
      </c>
      <c r="I19" s="11">
        <f>[6]Output!I19</f>
        <v>0</v>
      </c>
      <c r="J19" s="11">
        <f>[6]Output!J19</f>
        <v>0</v>
      </c>
      <c r="K19" s="11">
        <f>[6]Output!K19</f>
        <v>0</v>
      </c>
      <c r="L19" s="11">
        <f>[6]Output!L19</f>
        <v>0</v>
      </c>
      <c r="M19" s="11"/>
    </row>
    <row r="20" spans="1:19">
      <c r="A20" s="11">
        <f>[6]Output!A20</f>
        <v>0</v>
      </c>
      <c r="B20" s="11">
        <f>[6]Output!B20</f>
        <v>0</v>
      </c>
      <c r="C20" s="11">
        <f>[6]Output!C20</f>
        <v>0</v>
      </c>
      <c r="D20" s="11">
        <f>[6]Output!D20</f>
        <v>0</v>
      </c>
      <c r="E20" s="11">
        <f>[6]Output!E20</f>
        <v>0</v>
      </c>
      <c r="F20" s="11">
        <f>[6]Output!F20</f>
        <v>0</v>
      </c>
      <c r="G20" s="11">
        <f>[6]Output!G20</f>
        <v>0</v>
      </c>
      <c r="H20" s="11">
        <f>[6]Output!H20</f>
        <v>0</v>
      </c>
      <c r="I20" s="11">
        <f>[6]Output!I20</f>
        <v>0</v>
      </c>
      <c r="J20" s="11">
        <f>[6]Output!J20</f>
        <v>0</v>
      </c>
      <c r="K20" s="11">
        <f>[6]Output!K20</f>
        <v>0</v>
      </c>
      <c r="L20" s="11">
        <f>[6]Output!L20</f>
        <v>0</v>
      </c>
      <c r="M20" s="11"/>
    </row>
    <row r="21" spans="1:19">
      <c r="A21" s="11">
        <f>[6]Output!A21</f>
        <v>0</v>
      </c>
      <c r="B21" s="11">
        <f>[6]Output!B21</f>
        <v>0</v>
      </c>
      <c r="C21" s="11">
        <f>[6]Output!C21</f>
        <v>0</v>
      </c>
      <c r="D21" s="11">
        <f>[6]Output!D21</f>
        <v>0</v>
      </c>
      <c r="E21" s="11">
        <f>[6]Output!E21</f>
        <v>0</v>
      </c>
      <c r="F21" s="11">
        <f>[6]Output!F21</f>
        <v>0</v>
      </c>
      <c r="G21" s="11">
        <f>[6]Output!G21</f>
        <v>0</v>
      </c>
      <c r="H21" s="11">
        <f>[6]Output!H21</f>
        <v>0</v>
      </c>
      <c r="I21" s="11">
        <f>[6]Output!I21</f>
        <v>0</v>
      </c>
      <c r="J21" s="11">
        <f>[6]Output!J21</f>
        <v>0</v>
      </c>
      <c r="K21" s="11">
        <f>[6]Output!K21</f>
        <v>0</v>
      </c>
      <c r="L21" s="11">
        <f>[6]Output!L21</f>
        <v>0</v>
      </c>
      <c r="M21" s="11"/>
    </row>
    <row r="22" spans="1:19">
      <c r="A22" s="11">
        <f>[6]Output!A22</f>
        <v>0</v>
      </c>
      <c r="B22" s="11">
        <f>[6]Output!B22</f>
        <v>0</v>
      </c>
      <c r="C22" s="11">
        <f>[6]Output!C22</f>
        <v>0</v>
      </c>
      <c r="D22" s="11">
        <f>[6]Output!D22</f>
        <v>0</v>
      </c>
      <c r="E22" s="11">
        <f>[6]Output!E22</f>
        <v>0</v>
      </c>
      <c r="F22" s="11">
        <f>[6]Output!F22</f>
        <v>0</v>
      </c>
      <c r="G22" s="11">
        <f>[6]Output!G22</f>
        <v>0</v>
      </c>
      <c r="H22" s="11">
        <f>[6]Output!H22</f>
        <v>0</v>
      </c>
      <c r="I22" s="11">
        <f>[6]Output!I22</f>
        <v>0</v>
      </c>
      <c r="J22" s="11">
        <f>[6]Output!J22</f>
        <v>0</v>
      </c>
      <c r="K22" s="11">
        <f>[6]Output!K22</f>
        <v>0</v>
      </c>
      <c r="L22" s="11">
        <f>[6]Output!L22</f>
        <v>0</v>
      </c>
      <c r="M22" s="11"/>
    </row>
    <row r="23" spans="1:19" ht="14.5" customHeight="1">
      <c r="A23" s="11">
        <f>[6]Output!A23</f>
        <v>0</v>
      </c>
      <c r="B23" s="11">
        <f>[6]Output!B23</f>
        <v>0</v>
      </c>
      <c r="C23" s="11">
        <f>[6]Output!C23</f>
        <v>0</v>
      </c>
      <c r="D23" s="11">
        <f>[6]Output!D23</f>
        <v>0</v>
      </c>
      <c r="E23" s="11">
        <f>[6]Output!E23</f>
        <v>0</v>
      </c>
      <c r="F23" s="11">
        <f>[6]Output!F23</f>
        <v>0</v>
      </c>
      <c r="G23" s="11">
        <f>[6]Output!G23</f>
        <v>0</v>
      </c>
      <c r="H23" s="11">
        <f>[6]Output!H23</f>
        <v>0</v>
      </c>
      <c r="I23" s="11">
        <f>[6]Output!I23</f>
        <v>0</v>
      </c>
      <c r="J23" s="11">
        <f>[6]Output!J23</f>
        <v>0</v>
      </c>
      <c r="K23" s="11">
        <f>[6]Output!K23</f>
        <v>0</v>
      </c>
      <c r="L23" s="11">
        <f>[6]Output!L23</f>
        <v>0</v>
      </c>
      <c r="M23" s="11"/>
      <c r="O23" s="60" t="s">
        <v>5</v>
      </c>
      <c r="P23" s="60"/>
      <c r="Q23" s="60"/>
      <c r="R23" s="60"/>
      <c r="S23" s="60"/>
    </row>
    <row r="24" spans="1:19">
      <c r="A24" s="11">
        <f>[6]Output!A24</f>
        <v>0</v>
      </c>
      <c r="B24" s="11">
        <f>[6]Output!B24</f>
        <v>0</v>
      </c>
      <c r="C24" s="11">
        <f>[6]Output!C24</f>
        <v>0</v>
      </c>
      <c r="D24" s="11">
        <f>[6]Output!D24</f>
        <v>0</v>
      </c>
      <c r="E24" s="11">
        <f>[6]Output!E24</f>
        <v>0</v>
      </c>
      <c r="F24" s="11">
        <f>[6]Output!F24</f>
        <v>0</v>
      </c>
      <c r="G24" s="11">
        <f>[6]Output!G24</f>
        <v>0</v>
      </c>
      <c r="H24" s="11">
        <f>[6]Output!H24</f>
        <v>0</v>
      </c>
      <c r="I24" s="11">
        <f>[6]Output!I24</f>
        <v>0</v>
      </c>
      <c r="J24" s="11">
        <f>[6]Output!J24</f>
        <v>0</v>
      </c>
      <c r="K24" s="11">
        <f>[6]Output!K24</f>
        <v>0</v>
      </c>
      <c r="L24" s="11">
        <f>[6]Output!L24</f>
        <v>0</v>
      </c>
      <c r="M24" s="11"/>
      <c r="O24" s="60"/>
      <c r="P24" s="60"/>
      <c r="Q24" s="60"/>
      <c r="R24" s="60"/>
      <c r="S24" s="60"/>
    </row>
    <row r="25" spans="1:19">
      <c r="A25" s="11">
        <f>[6]Output!A25</f>
        <v>0</v>
      </c>
      <c r="B25" s="11">
        <f>[6]Output!B25</f>
        <v>0</v>
      </c>
      <c r="C25" s="11">
        <f>[6]Output!C25</f>
        <v>0</v>
      </c>
      <c r="D25" s="11">
        <f>[6]Output!D25</f>
        <v>0</v>
      </c>
      <c r="E25" s="11">
        <f>[6]Output!E25</f>
        <v>0</v>
      </c>
      <c r="F25" s="11">
        <f>[6]Output!F25</f>
        <v>0</v>
      </c>
      <c r="G25" s="11">
        <f>[6]Output!G25</f>
        <v>0</v>
      </c>
      <c r="H25" s="11">
        <f>[6]Output!H25</f>
        <v>0</v>
      </c>
      <c r="I25" s="11">
        <f>[6]Output!I25</f>
        <v>0</v>
      </c>
      <c r="J25" s="11">
        <f>[6]Output!J25</f>
        <v>0</v>
      </c>
      <c r="K25" s="11">
        <f>[6]Output!K25</f>
        <v>0</v>
      </c>
      <c r="L25" s="11">
        <f>[6]Output!L25</f>
        <v>0</v>
      </c>
      <c r="M25" s="11"/>
      <c r="O25" s="60"/>
      <c r="P25" s="60"/>
      <c r="Q25" s="60"/>
      <c r="R25" s="60"/>
      <c r="S25" s="60"/>
    </row>
    <row r="26" spans="1:19">
      <c r="A26" s="11">
        <f>[6]Output!A26</f>
        <v>0</v>
      </c>
      <c r="B26" s="11">
        <f>[6]Output!B26</f>
        <v>0</v>
      </c>
      <c r="C26" s="11">
        <f>[6]Output!C26</f>
        <v>0</v>
      </c>
      <c r="D26" s="11">
        <f>[6]Output!D26</f>
        <v>0</v>
      </c>
      <c r="E26" s="11">
        <f>[6]Output!E26</f>
        <v>0</v>
      </c>
      <c r="F26" s="11">
        <f>[6]Output!F26</f>
        <v>0</v>
      </c>
      <c r="G26" s="11">
        <f>[6]Output!G26</f>
        <v>0</v>
      </c>
      <c r="H26" s="11">
        <f>[6]Output!H26</f>
        <v>0</v>
      </c>
      <c r="I26" s="11">
        <f>[6]Output!I26</f>
        <v>0</v>
      </c>
      <c r="J26" s="11">
        <f>[6]Output!J26</f>
        <v>0</v>
      </c>
      <c r="K26" s="11">
        <f>[6]Output!K26</f>
        <v>0</v>
      </c>
      <c r="L26" s="11">
        <f>[6]Output!L26</f>
        <v>0</v>
      </c>
      <c r="M26" s="11"/>
      <c r="O26" s="60"/>
      <c r="P26" s="60"/>
      <c r="Q26" s="60"/>
      <c r="R26" s="60"/>
      <c r="S26" s="60"/>
    </row>
    <row r="27" spans="1:19">
      <c r="A27" s="11">
        <f>[6]Output!A27</f>
        <v>0</v>
      </c>
      <c r="B27" s="11">
        <f>[6]Output!B27</f>
        <v>0</v>
      </c>
      <c r="C27" s="11">
        <f>[6]Output!C27</f>
        <v>0</v>
      </c>
      <c r="D27" s="11">
        <f>[6]Output!D27</f>
        <v>0</v>
      </c>
      <c r="E27" s="11">
        <f>[6]Output!E27</f>
        <v>0</v>
      </c>
      <c r="F27" s="11">
        <f>[6]Output!F27</f>
        <v>0</v>
      </c>
      <c r="G27" s="11">
        <f>[6]Output!G27</f>
        <v>0</v>
      </c>
      <c r="H27" s="11">
        <f>[6]Output!H27</f>
        <v>0</v>
      </c>
      <c r="I27" s="11">
        <f>[6]Output!I27</f>
        <v>0</v>
      </c>
      <c r="J27" s="11">
        <f>[6]Output!J27</f>
        <v>0</v>
      </c>
      <c r="K27" s="11">
        <f>[6]Output!K27</f>
        <v>0</v>
      </c>
      <c r="L27" s="11">
        <f>[6]Output!L27</f>
        <v>0</v>
      </c>
      <c r="M27" s="11"/>
    </row>
    <row r="28" spans="1:19">
      <c r="A28" s="11">
        <f>[6]Output!A28</f>
        <v>0</v>
      </c>
      <c r="B28" s="11">
        <f>[6]Output!B28</f>
        <v>0</v>
      </c>
      <c r="C28" s="11">
        <f>[6]Output!C28</f>
        <v>0</v>
      </c>
      <c r="D28" s="11">
        <f>[6]Output!D28</f>
        <v>0</v>
      </c>
      <c r="E28" s="11">
        <f>[6]Output!E28</f>
        <v>0</v>
      </c>
      <c r="F28" s="11">
        <f>[6]Output!F28</f>
        <v>0</v>
      </c>
      <c r="G28" s="11">
        <f>[6]Output!G28</f>
        <v>0</v>
      </c>
      <c r="H28" s="11">
        <f>[6]Output!H28</f>
        <v>0</v>
      </c>
      <c r="I28" s="11">
        <f>[6]Output!I28</f>
        <v>0</v>
      </c>
      <c r="J28" s="11">
        <f>[6]Output!J28</f>
        <v>0</v>
      </c>
      <c r="K28" s="11">
        <f>[6]Output!K28</f>
        <v>0</v>
      </c>
      <c r="L28" s="11">
        <f>[6]Output!L28</f>
        <v>0</v>
      </c>
      <c r="M28" s="11"/>
    </row>
    <row r="29" spans="1:19">
      <c r="A29" s="11">
        <f>[6]Output!A29</f>
        <v>0</v>
      </c>
      <c r="B29" s="11">
        <f>[6]Output!B29</f>
        <v>0</v>
      </c>
      <c r="C29" s="11">
        <f>[6]Output!C29</f>
        <v>0</v>
      </c>
      <c r="D29" s="11">
        <f>[6]Output!D29</f>
        <v>0</v>
      </c>
      <c r="E29" s="11">
        <f>[6]Output!E29</f>
        <v>0</v>
      </c>
      <c r="F29" s="11">
        <f>[6]Output!F29</f>
        <v>0</v>
      </c>
      <c r="G29" s="11">
        <f>[6]Output!G29</f>
        <v>0</v>
      </c>
      <c r="H29" s="11">
        <f>[6]Output!H29</f>
        <v>0</v>
      </c>
      <c r="I29" s="11">
        <f>[6]Output!I29</f>
        <v>0</v>
      </c>
      <c r="J29" s="11">
        <f>[6]Output!J29</f>
        <v>0</v>
      </c>
      <c r="K29" s="11">
        <f>[6]Output!K29</f>
        <v>0</v>
      </c>
      <c r="L29" s="11">
        <f>[6]Output!L29</f>
        <v>0</v>
      </c>
      <c r="M29" s="11"/>
    </row>
    <row r="30" spans="1:19">
      <c r="A30" s="11">
        <f>[6]Output!A30</f>
        <v>0</v>
      </c>
      <c r="B30" s="11">
        <f>[6]Output!B30</f>
        <v>0</v>
      </c>
      <c r="C30" s="11">
        <f>[6]Output!C30</f>
        <v>0</v>
      </c>
      <c r="D30" s="11">
        <f>[6]Output!D30</f>
        <v>0</v>
      </c>
      <c r="E30" s="11">
        <f>[6]Output!E30</f>
        <v>0</v>
      </c>
      <c r="F30" s="11">
        <f>[6]Output!F30</f>
        <v>0</v>
      </c>
      <c r="G30" s="11">
        <f>[6]Output!G30</f>
        <v>0</v>
      </c>
      <c r="H30" s="11">
        <f>[6]Output!H30</f>
        <v>0</v>
      </c>
      <c r="I30" s="11">
        <f>[6]Output!I30</f>
        <v>0</v>
      </c>
      <c r="J30" s="11">
        <f>[6]Output!J30</f>
        <v>0</v>
      </c>
      <c r="K30" s="11">
        <f>[6]Output!K30</f>
        <v>0</v>
      </c>
      <c r="L30" s="11">
        <f>[6]Output!L30</f>
        <v>0</v>
      </c>
      <c r="M30" s="11"/>
    </row>
    <row r="31" spans="1:19">
      <c r="A31" s="11">
        <f>[6]Output!A31</f>
        <v>0</v>
      </c>
      <c r="B31" s="11">
        <f>[6]Output!B31</f>
        <v>0</v>
      </c>
      <c r="C31" s="11">
        <f>[6]Output!C31</f>
        <v>0</v>
      </c>
      <c r="D31" s="11">
        <f>[6]Output!D31</f>
        <v>0</v>
      </c>
      <c r="E31" s="11">
        <f>[6]Output!E31</f>
        <v>0</v>
      </c>
      <c r="F31" s="11">
        <f>[6]Output!F31</f>
        <v>0</v>
      </c>
      <c r="G31" s="11">
        <f>[6]Output!G31</f>
        <v>0</v>
      </c>
      <c r="H31" s="11">
        <f>[6]Output!H31</f>
        <v>0</v>
      </c>
      <c r="I31" s="11">
        <f>[6]Output!I31</f>
        <v>0</v>
      </c>
      <c r="J31" s="11">
        <f>[6]Output!J31</f>
        <v>0</v>
      </c>
      <c r="K31" s="11">
        <f>[6]Output!K31</f>
        <v>0</v>
      </c>
      <c r="L31" s="11">
        <f>[6]Output!L31</f>
        <v>0</v>
      </c>
      <c r="M31" s="11"/>
    </row>
    <row r="32" spans="1:19">
      <c r="A32" s="11">
        <f>[6]Output!A32</f>
        <v>0</v>
      </c>
      <c r="B32" s="11">
        <f>[6]Output!B32</f>
        <v>0</v>
      </c>
      <c r="C32" s="11">
        <f>[6]Output!C32</f>
        <v>0</v>
      </c>
      <c r="D32" s="11">
        <f>[6]Output!D32</f>
        <v>0</v>
      </c>
      <c r="E32" s="11">
        <f>[6]Output!E32</f>
        <v>0</v>
      </c>
      <c r="F32" s="11">
        <f>[6]Output!F32</f>
        <v>0</v>
      </c>
      <c r="G32" s="11">
        <f>[6]Output!G32</f>
        <v>0</v>
      </c>
      <c r="H32" s="11">
        <f>[6]Output!H32</f>
        <v>0</v>
      </c>
      <c r="I32" s="11">
        <f>[6]Output!I32</f>
        <v>0</v>
      </c>
      <c r="J32" s="11">
        <f>[6]Output!J32</f>
        <v>0</v>
      </c>
      <c r="K32" s="11">
        <f>[6]Output!K32</f>
        <v>0</v>
      </c>
      <c r="L32" s="11">
        <f>[6]Output!L32</f>
        <v>0</v>
      </c>
      <c r="M32" s="11"/>
    </row>
    <row r="33" spans="1:13">
      <c r="A33" s="11">
        <f>[6]Output!A33</f>
        <v>0</v>
      </c>
      <c r="B33" s="11">
        <f>[6]Output!B33</f>
        <v>0</v>
      </c>
      <c r="C33" s="11">
        <f>[6]Output!C33</f>
        <v>0</v>
      </c>
      <c r="D33" s="11">
        <f>[6]Output!D33</f>
        <v>0</v>
      </c>
      <c r="E33" s="11">
        <f>[6]Output!E33</f>
        <v>0</v>
      </c>
      <c r="F33" s="11">
        <f>[6]Output!F33</f>
        <v>0</v>
      </c>
      <c r="G33" s="11">
        <f>[6]Output!G33</f>
        <v>0</v>
      </c>
      <c r="H33" s="11">
        <f>[6]Output!H33</f>
        <v>0</v>
      </c>
      <c r="I33" s="11">
        <f>[6]Output!I33</f>
        <v>0</v>
      </c>
      <c r="J33" s="11">
        <f>[6]Output!J33</f>
        <v>0</v>
      </c>
      <c r="K33" s="11">
        <f>[6]Output!K33</f>
        <v>0</v>
      </c>
      <c r="L33" s="11">
        <f>[6]Output!L33</f>
        <v>0</v>
      </c>
      <c r="M33" s="11"/>
    </row>
    <row r="34" spans="1:13">
      <c r="A34" s="11">
        <f>[6]Output!A34</f>
        <v>0</v>
      </c>
      <c r="B34" s="11">
        <f>[6]Output!B34</f>
        <v>0</v>
      </c>
      <c r="C34" s="11">
        <f>[6]Output!C34</f>
        <v>0</v>
      </c>
      <c r="D34" s="11">
        <f>[6]Output!D34</f>
        <v>0</v>
      </c>
      <c r="E34" s="11">
        <f>[6]Output!E34</f>
        <v>0</v>
      </c>
      <c r="F34" s="11">
        <f>[6]Output!F34</f>
        <v>0</v>
      </c>
      <c r="G34" s="11">
        <f>[6]Output!G34</f>
        <v>0</v>
      </c>
      <c r="H34" s="11">
        <f>[6]Output!H34</f>
        <v>0</v>
      </c>
      <c r="I34" s="11">
        <f>[6]Output!I34</f>
        <v>0</v>
      </c>
      <c r="J34" s="11">
        <f>[6]Output!J34</f>
        <v>0</v>
      </c>
      <c r="K34" s="11">
        <f>[6]Output!K34</f>
        <v>0</v>
      </c>
      <c r="L34" s="11">
        <f>[6]Output!L34</f>
        <v>0</v>
      </c>
      <c r="M34" s="11"/>
    </row>
    <row r="35" spans="1:13">
      <c r="A35" s="11">
        <f>[6]Output!A35</f>
        <v>0</v>
      </c>
      <c r="B35" s="11">
        <f>[6]Output!B35</f>
        <v>0</v>
      </c>
      <c r="C35" s="11">
        <f>[6]Output!C35</f>
        <v>0</v>
      </c>
      <c r="D35" s="11">
        <f>[6]Output!D35</f>
        <v>0</v>
      </c>
      <c r="E35" s="11">
        <f>[6]Output!E35</f>
        <v>0</v>
      </c>
      <c r="F35" s="11">
        <f>[6]Output!F35</f>
        <v>0</v>
      </c>
      <c r="G35" s="11">
        <f>[6]Output!G35</f>
        <v>0</v>
      </c>
      <c r="H35" s="11">
        <f>[6]Output!H35</f>
        <v>0</v>
      </c>
      <c r="I35" s="11">
        <f>[6]Output!I35</f>
        <v>0</v>
      </c>
      <c r="J35" s="11">
        <f>[6]Output!J35</f>
        <v>0</v>
      </c>
      <c r="K35" s="11">
        <f>[6]Output!K35</f>
        <v>0</v>
      </c>
      <c r="L35" s="11">
        <f>[6]Output!L35</f>
        <v>0</v>
      </c>
      <c r="M35" s="11"/>
    </row>
    <row r="36" spans="1:13">
      <c r="A36" s="11">
        <f>[6]Output!A36</f>
        <v>0</v>
      </c>
      <c r="B36" s="11">
        <f>[6]Output!B36</f>
        <v>0</v>
      </c>
      <c r="C36" s="11">
        <f>[6]Output!C36</f>
        <v>0</v>
      </c>
      <c r="D36" s="11">
        <f>[6]Output!D36</f>
        <v>0</v>
      </c>
      <c r="E36" s="11">
        <f>[6]Output!E36</f>
        <v>0</v>
      </c>
      <c r="F36" s="11">
        <f>[6]Output!F36</f>
        <v>0</v>
      </c>
      <c r="G36" s="11">
        <f>[6]Output!G36</f>
        <v>0</v>
      </c>
      <c r="H36" s="11">
        <f>[6]Output!H36</f>
        <v>0</v>
      </c>
      <c r="I36" s="11">
        <f>[6]Output!I36</f>
        <v>0</v>
      </c>
      <c r="J36" s="11">
        <f>[6]Output!J36</f>
        <v>0</v>
      </c>
      <c r="K36" s="11">
        <f>[6]Output!K36</f>
        <v>0</v>
      </c>
      <c r="L36" s="11">
        <f>[6]Output!L36</f>
        <v>0</v>
      </c>
      <c r="M36" s="11"/>
    </row>
    <row r="37" spans="1:13">
      <c r="A37" s="11">
        <f>[6]Output!A37</f>
        <v>0</v>
      </c>
      <c r="B37" s="11">
        <f>[6]Output!B37</f>
        <v>0</v>
      </c>
      <c r="C37" s="11">
        <f>[6]Output!C37</f>
        <v>0</v>
      </c>
      <c r="D37" s="11">
        <f>[6]Output!D37</f>
        <v>0</v>
      </c>
      <c r="E37" s="11">
        <f>[6]Output!E37</f>
        <v>0</v>
      </c>
      <c r="F37" s="11">
        <f>[6]Output!F37</f>
        <v>0</v>
      </c>
      <c r="G37" s="11">
        <f>[6]Output!G37</f>
        <v>0</v>
      </c>
      <c r="H37" s="11">
        <f>[6]Output!H37</f>
        <v>0</v>
      </c>
      <c r="I37" s="11">
        <f>[6]Output!I37</f>
        <v>0</v>
      </c>
      <c r="J37" s="11">
        <f>[6]Output!J37</f>
        <v>0</v>
      </c>
      <c r="K37" s="11">
        <f>[6]Output!K37</f>
        <v>0</v>
      </c>
      <c r="L37" s="11">
        <f>[6]Output!L37</f>
        <v>0</v>
      </c>
      <c r="M37" s="11"/>
    </row>
    <row r="38" spans="1:13">
      <c r="A38" s="11">
        <f>[6]Output!A38</f>
        <v>0</v>
      </c>
      <c r="B38" s="11">
        <f>[6]Output!B38</f>
        <v>0</v>
      </c>
      <c r="C38" s="11">
        <f>[6]Output!C38</f>
        <v>0</v>
      </c>
      <c r="D38" s="11">
        <f>[6]Output!D38</f>
        <v>0</v>
      </c>
      <c r="E38" s="11">
        <f>[6]Output!E38</f>
        <v>0</v>
      </c>
      <c r="F38" s="11">
        <f>[6]Output!F38</f>
        <v>0</v>
      </c>
      <c r="G38" s="11">
        <f>[6]Output!G38</f>
        <v>0</v>
      </c>
      <c r="H38" s="11">
        <f>[6]Output!H38</f>
        <v>0</v>
      </c>
      <c r="I38" s="11">
        <f>[6]Output!I38</f>
        <v>0</v>
      </c>
      <c r="J38" s="11">
        <f>[6]Output!J38</f>
        <v>0</v>
      </c>
      <c r="K38" s="11">
        <f>[6]Output!K38</f>
        <v>0</v>
      </c>
      <c r="L38" s="11">
        <f>[6]Output!L38</f>
        <v>0</v>
      </c>
      <c r="M38" s="11"/>
    </row>
    <row r="39" spans="1:13">
      <c r="A39" s="11">
        <f>[6]Output!A39</f>
        <v>0</v>
      </c>
      <c r="B39" s="11">
        <f>[6]Output!B39</f>
        <v>0</v>
      </c>
      <c r="C39" s="11">
        <f>[6]Output!C39</f>
        <v>0</v>
      </c>
      <c r="D39" s="11">
        <f>[6]Output!D39</f>
        <v>0</v>
      </c>
      <c r="E39" s="11">
        <f>[6]Output!E39</f>
        <v>0</v>
      </c>
      <c r="F39" s="11">
        <f>[6]Output!F39</f>
        <v>0</v>
      </c>
      <c r="G39" s="11">
        <f>[6]Output!G39</f>
        <v>0</v>
      </c>
      <c r="H39" s="11">
        <f>[6]Output!H39</f>
        <v>0</v>
      </c>
      <c r="I39" s="11">
        <f>[6]Output!I39</f>
        <v>0</v>
      </c>
      <c r="J39" s="11">
        <f>[6]Output!J39</f>
        <v>0</v>
      </c>
      <c r="K39" s="11">
        <f>[6]Output!K39</f>
        <v>0</v>
      </c>
      <c r="L39" s="11">
        <f>[6]Output!L39</f>
        <v>0</v>
      </c>
      <c r="M39" s="11"/>
    </row>
    <row r="40" spans="1:13">
      <c r="A40" s="11">
        <f>[6]Output!A40</f>
        <v>0</v>
      </c>
      <c r="B40" s="11">
        <f>[6]Output!B40</f>
        <v>0</v>
      </c>
      <c r="C40" s="11">
        <f>[6]Output!C40</f>
        <v>0</v>
      </c>
      <c r="D40" s="11">
        <f>[6]Output!D40</f>
        <v>0</v>
      </c>
      <c r="E40" s="11">
        <f>[6]Output!E40</f>
        <v>0</v>
      </c>
      <c r="F40" s="11">
        <f>[6]Output!F40</f>
        <v>0</v>
      </c>
      <c r="G40" s="11">
        <f>[6]Output!G40</f>
        <v>0</v>
      </c>
      <c r="H40" s="11">
        <f>[6]Output!H40</f>
        <v>0</v>
      </c>
      <c r="I40" s="11">
        <f>[6]Output!I40</f>
        <v>0</v>
      </c>
      <c r="J40" s="11">
        <f>[6]Output!J40</f>
        <v>0</v>
      </c>
      <c r="K40" s="11">
        <f>[6]Output!K40</f>
        <v>0</v>
      </c>
      <c r="L40" s="11">
        <f>[6]Output!L40</f>
        <v>0</v>
      </c>
      <c r="M40" s="11"/>
    </row>
    <row r="41" spans="1:13">
      <c r="A41" s="11">
        <f>[6]Output!A41</f>
        <v>0</v>
      </c>
      <c r="B41" s="11">
        <f>[6]Output!B41</f>
        <v>0</v>
      </c>
      <c r="C41" s="11">
        <f>[6]Output!C41</f>
        <v>0</v>
      </c>
      <c r="D41" s="11">
        <f>[6]Output!D41</f>
        <v>0</v>
      </c>
      <c r="E41" s="11">
        <f>[6]Output!E41</f>
        <v>0</v>
      </c>
      <c r="F41" s="11">
        <f>[6]Output!F41</f>
        <v>0</v>
      </c>
      <c r="G41" s="11">
        <f>[6]Output!G41</f>
        <v>0</v>
      </c>
      <c r="H41" s="11">
        <f>[6]Output!H41</f>
        <v>0</v>
      </c>
      <c r="I41" s="11">
        <f>[6]Output!I41</f>
        <v>0</v>
      </c>
      <c r="J41" s="11">
        <f>[6]Output!J41</f>
        <v>0</v>
      </c>
      <c r="K41" s="11">
        <f>[6]Output!K41</f>
        <v>0</v>
      </c>
      <c r="L41" s="11">
        <f>[6]Output!L41</f>
        <v>0</v>
      </c>
      <c r="M41" s="11"/>
    </row>
    <row r="42" spans="1:13">
      <c r="A42" s="11">
        <f>[6]Output!A42</f>
        <v>0</v>
      </c>
      <c r="B42" s="11">
        <f>[6]Output!B42</f>
        <v>0</v>
      </c>
      <c r="C42" s="11">
        <f>[6]Output!C42</f>
        <v>0</v>
      </c>
      <c r="D42" s="11">
        <f>[6]Output!D42</f>
        <v>0</v>
      </c>
      <c r="E42" s="11">
        <f>[6]Output!E42</f>
        <v>0</v>
      </c>
      <c r="F42" s="11">
        <f>[6]Output!F42</f>
        <v>0</v>
      </c>
      <c r="G42" s="11">
        <f>[6]Output!G42</f>
        <v>0</v>
      </c>
      <c r="H42" s="11">
        <f>[6]Output!H42</f>
        <v>0</v>
      </c>
      <c r="I42" s="11">
        <f>[6]Output!I42</f>
        <v>0</v>
      </c>
      <c r="J42" s="11">
        <f>[6]Output!J42</f>
        <v>0</v>
      </c>
      <c r="K42" s="11">
        <f>[6]Output!K42</f>
        <v>0</v>
      </c>
      <c r="L42" s="11">
        <f>[6]Output!L42</f>
        <v>0</v>
      </c>
      <c r="M42" s="11"/>
    </row>
    <row r="43" spans="1:13">
      <c r="A43" s="11">
        <f>[6]Output!A43</f>
        <v>0</v>
      </c>
      <c r="B43" s="11">
        <f>[6]Output!B43</f>
        <v>0</v>
      </c>
      <c r="C43" s="11">
        <f>[6]Output!C43</f>
        <v>0</v>
      </c>
      <c r="D43" s="11">
        <f>[6]Output!D43</f>
        <v>0</v>
      </c>
      <c r="E43" s="11">
        <f>[6]Output!E43</f>
        <v>0</v>
      </c>
      <c r="F43" s="11">
        <f>[6]Output!F43</f>
        <v>0</v>
      </c>
      <c r="G43" s="11">
        <f>[6]Output!G43</f>
        <v>0</v>
      </c>
      <c r="H43" s="11">
        <f>[6]Output!H43</f>
        <v>0</v>
      </c>
      <c r="I43" s="11">
        <f>[6]Output!I43</f>
        <v>0</v>
      </c>
      <c r="J43" s="11">
        <f>[6]Output!J43</f>
        <v>0</v>
      </c>
      <c r="K43" s="11">
        <f>[6]Output!K43</f>
        <v>0</v>
      </c>
      <c r="L43" s="11">
        <f>[6]Output!L43</f>
        <v>0</v>
      </c>
      <c r="M43" s="11"/>
    </row>
    <row r="44" spans="1:13">
      <c r="A44" s="11">
        <f>[6]Output!A44</f>
        <v>0</v>
      </c>
      <c r="B44" s="11">
        <f>[6]Output!B44</f>
        <v>0</v>
      </c>
      <c r="C44" s="11">
        <f>[6]Output!C44</f>
        <v>0</v>
      </c>
      <c r="D44" s="11">
        <f>[6]Output!D44</f>
        <v>0</v>
      </c>
      <c r="E44" s="11">
        <f>[6]Output!E44</f>
        <v>0</v>
      </c>
      <c r="F44" s="11">
        <f>[6]Output!F44</f>
        <v>0</v>
      </c>
      <c r="G44" s="11">
        <f>[6]Output!G44</f>
        <v>0</v>
      </c>
      <c r="H44" s="11">
        <f>[6]Output!H44</f>
        <v>0</v>
      </c>
      <c r="I44" s="11">
        <f>[6]Output!I44</f>
        <v>0</v>
      </c>
      <c r="J44" s="11">
        <f>[6]Output!J44</f>
        <v>0</v>
      </c>
      <c r="K44" s="11">
        <f>[6]Output!K44</f>
        <v>0</v>
      </c>
      <c r="L44" s="11">
        <f>[6]Output!L44</f>
        <v>0</v>
      </c>
      <c r="M44" s="11"/>
    </row>
    <row r="45" spans="1:13">
      <c r="A45" s="11">
        <f>[6]Output!A45</f>
        <v>0</v>
      </c>
      <c r="B45" s="11">
        <f>[6]Output!B45</f>
        <v>0</v>
      </c>
      <c r="C45" s="11">
        <f>[6]Output!C45</f>
        <v>0</v>
      </c>
      <c r="D45" s="11">
        <f>[6]Output!D45</f>
        <v>0</v>
      </c>
      <c r="E45" s="11">
        <f>[6]Output!E45</f>
        <v>0</v>
      </c>
      <c r="F45" s="11">
        <f>[6]Output!F45</f>
        <v>0</v>
      </c>
      <c r="G45" s="11">
        <f>[6]Output!G45</f>
        <v>0</v>
      </c>
      <c r="H45" s="11">
        <f>[6]Output!H45</f>
        <v>0</v>
      </c>
      <c r="I45" s="11">
        <f>[6]Output!I45</f>
        <v>0</v>
      </c>
      <c r="J45" s="11">
        <f>[6]Output!J45</f>
        <v>0</v>
      </c>
      <c r="K45" s="11">
        <f>[6]Output!K45</f>
        <v>0</v>
      </c>
      <c r="L45" s="11">
        <f>[6]Output!L45</f>
        <v>0</v>
      </c>
      <c r="M45" s="11"/>
    </row>
    <row r="46" spans="1:13">
      <c r="A46" s="11">
        <f>[6]Output!A46</f>
        <v>0</v>
      </c>
      <c r="B46" s="11">
        <f>[6]Output!B46</f>
        <v>0</v>
      </c>
      <c r="C46" s="11">
        <f>[6]Output!C46</f>
        <v>0</v>
      </c>
      <c r="D46" s="11">
        <f>[6]Output!D46</f>
        <v>0</v>
      </c>
      <c r="E46" s="11">
        <f>[6]Output!E46</f>
        <v>0</v>
      </c>
      <c r="F46" s="11">
        <f>[6]Output!F46</f>
        <v>0</v>
      </c>
      <c r="G46" s="11">
        <f>[6]Output!G46</f>
        <v>0</v>
      </c>
      <c r="H46" s="11">
        <f>[6]Output!H46</f>
        <v>0</v>
      </c>
      <c r="I46" s="11">
        <f>[6]Output!I46</f>
        <v>0</v>
      </c>
      <c r="J46" s="11">
        <f>[6]Output!J46</f>
        <v>0</v>
      </c>
      <c r="K46" s="11">
        <f>[6]Output!K46</f>
        <v>0</v>
      </c>
      <c r="L46" s="11">
        <f>[6]Output!L46</f>
        <v>0</v>
      </c>
      <c r="M46" s="11"/>
    </row>
    <row r="47" spans="1:13">
      <c r="A47" s="11">
        <f>[6]Output!A47</f>
        <v>0</v>
      </c>
      <c r="B47" s="11">
        <f>[6]Output!B47</f>
        <v>0</v>
      </c>
      <c r="C47" s="11">
        <f>[6]Output!C47</f>
        <v>0</v>
      </c>
      <c r="D47" s="11">
        <f>[6]Output!D47</f>
        <v>0</v>
      </c>
      <c r="E47" s="11">
        <f>[6]Output!E47</f>
        <v>0</v>
      </c>
      <c r="F47" s="11">
        <f>[6]Output!F47</f>
        <v>0</v>
      </c>
      <c r="G47" s="11">
        <f>[6]Output!G47</f>
        <v>0</v>
      </c>
      <c r="H47" s="11">
        <f>[6]Output!H47</f>
        <v>0</v>
      </c>
      <c r="I47" s="11">
        <f>[6]Output!I47</f>
        <v>0</v>
      </c>
      <c r="J47" s="11">
        <f>[6]Output!J47</f>
        <v>0</v>
      </c>
      <c r="K47" s="11">
        <f>[6]Output!K47</f>
        <v>0</v>
      </c>
      <c r="L47" s="11">
        <f>[6]Output!L47</f>
        <v>0</v>
      </c>
      <c r="M47" s="11"/>
    </row>
    <row r="48" spans="1:13">
      <c r="A48" s="11">
        <f>[6]Output!A48</f>
        <v>0</v>
      </c>
      <c r="B48" s="11">
        <f>[6]Output!B48</f>
        <v>0</v>
      </c>
      <c r="C48" s="11">
        <f>[6]Output!C48</f>
        <v>0</v>
      </c>
      <c r="D48" s="11">
        <f>[6]Output!D48</f>
        <v>0</v>
      </c>
      <c r="E48" s="11">
        <f>[6]Output!E48</f>
        <v>0</v>
      </c>
      <c r="F48" s="11">
        <f>[6]Output!F48</f>
        <v>0</v>
      </c>
      <c r="G48" s="11">
        <f>[6]Output!G48</f>
        <v>0</v>
      </c>
      <c r="H48" s="11">
        <f>[6]Output!H48</f>
        <v>0</v>
      </c>
      <c r="I48" s="11">
        <f>[6]Output!I48</f>
        <v>0</v>
      </c>
      <c r="J48" s="11">
        <f>[6]Output!J48</f>
        <v>0</v>
      </c>
      <c r="K48" s="11">
        <f>[6]Output!K48</f>
        <v>0</v>
      </c>
      <c r="L48" s="11">
        <f>[6]Output!L48</f>
        <v>0</v>
      </c>
      <c r="M48" s="11"/>
    </row>
    <row r="49" spans="1:13">
      <c r="A49" s="11">
        <f>[6]Output!A49</f>
        <v>0</v>
      </c>
      <c r="B49" s="11">
        <f>[6]Output!B49</f>
        <v>0</v>
      </c>
      <c r="C49" s="11">
        <f>[6]Output!C49</f>
        <v>0</v>
      </c>
      <c r="D49" s="11">
        <f>[6]Output!D49</f>
        <v>0</v>
      </c>
      <c r="E49" s="11">
        <f>[6]Output!E49</f>
        <v>0</v>
      </c>
      <c r="F49" s="11">
        <f>[6]Output!F49</f>
        <v>0</v>
      </c>
      <c r="G49" s="11">
        <f>[6]Output!G49</f>
        <v>0</v>
      </c>
      <c r="H49" s="11">
        <f>[6]Output!H49</f>
        <v>0</v>
      </c>
      <c r="I49" s="11">
        <f>[6]Output!I49</f>
        <v>0</v>
      </c>
      <c r="J49" s="11">
        <f>[6]Output!J49</f>
        <v>0</v>
      </c>
      <c r="K49" s="11">
        <f>[6]Output!K49</f>
        <v>0</v>
      </c>
      <c r="L49" s="11">
        <f>[6]Output!L49</f>
        <v>0</v>
      </c>
      <c r="M49" s="11"/>
    </row>
    <row r="50" spans="1:13">
      <c r="A50" s="11">
        <f>[6]Output!A50</f>
        <v>0</v>
      </c>
      <c r="B50" s="11">
        <f>[6]Output!B50</f>
        <v>0</v>
      </c>
      <c r="C50" s="11">
        <f>[6]Output!C50</f>
        <v>0</v>
      </c>
      <c r="D50" s="11">
        <f>[6]Output!D50</f>
        <v>0</v>
      </c>
      <c r="E50" s="11">
        <f>[6]Output!E50</f>
        <v>0</v>
      </c>
      <c r="F50" s="11">
        <f>[6]Output!F50</f>
        <v>0</v>
      </c>
      <c r="G50" s="11">
        <f>[6]Output!G50</f>
        <v>0</v>
      </c>
      <c r="H50" s="11">
        <f>[6]Output!H50</f>
        <v>0</v>
      </c>
      <c r="I50" s="11">
        <f>[6]Output!I50</f>
        <v>0</v>
      </c>
      <c r="J50" s="11">
        <f>[6]Output!J50</f>
        <v>0</v>
      </c>
      <c r="K50" s="11">
        <f>[6]Output!K50</f>
        <v>0</v>
      </c>
      <c r="L50" s="11">
        <f>[6]Output!L50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501"/>
  <sheetViews>
    <sheetView topLeftCell="E1" zoomScale="55" zoomScaleNormal="55" workbookViewId="0">
      <selection activeCell="X39" sqref="X39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8" t="str">
        <f>[7]Input!D1</f>
        <v>2010</v>
      </c>
      <c r="E1" s="38" t="str">
        <f>[7]Input!E1</f>
        <v>2015</v>
      </c>
      <c r="F1" s="38" t="str">
        <f>[7]Input!F1</f>
        <v>2020</v>
      </c>
      <c r="G1" s="38" t="str">
        <f>[7]Input!G1</f>
        <v>2025</v>
      </c>
      <c r="H1" s="38" t="str">
        <f>[7]Input!H1</f>
        <v>2030</v>
      </c>
      <c r="I1" s="38" t="str">
        <f>[7]Input!I1</f>
        <v>2035</v>
      </c>
      <c r="J1" s="38" t="str">
        <f>[7]Input!J1</f>
        <v>2040</v>
      </c>
      <c r="K1" s="38" t="str">
        <f>[7]Input!K1</f>
        <v>2045</v>
      </c>
      <c r="L1" s="38" t="str">
        <f>[7]Input!L1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[7]Input!A2</f>
        <v>0</v>
      </c>
      <c r="B2" s="38" t="str">
        <f>[7]Input!B2</f>
        <v>IND_CH_OLF_EXS</v>
      </c>
      <c r="C2" s="38" t="str">
        <f>[7]Input!C2</f>
        <v>IND_NGA</v>
      </c>
      <c r="D2" s="38">
        <f>[7]Input!D2</f>
        <v>47.34574278323413</v>
      </c>
      <c r="E2" s="38">
        <f>[7]Input!E2</f>
        <v>29.608572922111769</v>
      </c>
      <c r="F2" s="38">
        <f>[7]Input!F2</f>
        <v>31.858687200222889</v>
      </c>
      <c r="G2" s="38">
        <f>[7]Input!G2</f>
        <v>28.128144276006282</v>
      </c>
      <c r="H2" s="38">
        <f>[7]Input!H2</f>
        <v>14.11777132253005</v>
      </c>
      <c r="I2" s="38">
        <f>[7]Input!I2</f>
        <v>0</v>
      </c>
      <c r="J2" s="38">
        <f>[7]Input!J2</f>
        <v>0</v>
      </c>
      <c r="K2" s="38">
        <f>[7]Input!K2</f>
        <v>0</v>
      </c>
      <c r="L2" s="38">
        <f>[7]Input!L2</f>
        <v>0</v>
      </c>
      <c r="N2" s="38" t="s">
        <v>160</v>
      </c>
      <c r="O2" s="3">
        <v>1746.04</v>
      </c>
      <c r="P2" s="3">
        <f>SUMIF($B:$B,"*IND_CH*",D:D)</f>
        <v>1508.4408791209073</v>
      </c>
      <c r="Q2" s="3">
        <f t="shared" ref="Q2:U2" si="1">SUMIF($B:$B,"*IND_CH*",E:E)</f>
        <v>1640.951797080992</v>
      </c>
      <c r="R2" s="3">
        <f t="shared" si="1"/>
        <v>1682.9178422725506</v>
      </c>
      <c r="S2" s="3">
        <f t="shared" si="1"/>
        <v>1974.8975119374581</v>
      </c>
      <c r="T2" s="3">
        <f t="shared" si="1"/>
        <v>2119.1471210819282</v>
      </c>
      <c r="U2" s="3">
        <f t="shared" si="1"/>
        <v>2224.8996254720669</v>
      </c>
      <c r="V2" s="3">
        <f t="shared" ref="V2:X2" si="2">SUMIF($B:$B,"*IND_CH*",J:J)-SUMIF($B:$B,"*IND_CH_FS*",J:J)</f>
        <v>2339.21123571415</v>
      </c>
      <c r="W2" s="3">
        <f t="shared" si="2"/>
        <v>2340.4483392056409</v>
      </c>
      <c r="X2" s="3">
        <f t="shared" si="2"/>
        <v>2347.7075260016477</v>
      </c>
      <c r="AA2" s="55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[7]Input!A3</f>
        <v>1</v>
      </c>
      <c r="B3" s="38" t="str">
        <f>[7]Input!B3</f>
        <v>IND_CH_OLF_EXS</v>
      </c>
      <c r="C3" s="38" t="str">
        <f>[7]Input!C3</f>
        <v>IND_LPG</v>
      </c>
      <c r="D3" s="38">
        <f>[7]Input!D3</f>
        <v>7.1735973913991096</v>
      </c>
      <c r="E3" s="38">
        <f>[7]Input!E3</f>
        <v>4.4861474124411886</v>
      </c>
      <c r="F3" s="38">
        <f>[7]Input!F3</f>
        <v>4.4248176666991146</v>
      </c>
      <c r="G3" s="38">
        <f>[7]Input!G3</f>
        <v>4.2618400418191316</v>
      </c>
      <c r="H3" s="38">
        <f>[7]Input!H3</f>
        <v>2.1309200209095689</v>
      </c>
      <c r="I3" s="38">
        <f>[7]Input!I3</f>
        <v>0</v>
      </c>
      <c r="J3" s="38">
        <f>[7]Input!J3</f>
        <v>0</v>
      </c>
      <c r="K3" s="38">
        <f>[7]Input!K3</f>
        <v>0</v>
      </c>
      <c r="L3" s="38">
        <f>[7]Input!L3</f>
        <v>0</v>
      </c>
      <c r="N3" s="38" t="s">
        <v>162</v>
      </c>
      <c r="O3" s="3">
        <v>1789.0411182839998</v>
      </c>
      <c r="P3" s="3">
        <f t="shared" ref="P3:X3" si="3">SUMIF($B:$B,"*IND_IS*",D:D)</f>
        <v>1864.1527188171535</v>
      </c>
      <c r="Q3" s="3">
        <f t="shared" si="3"/>
        <v>1678.5744824531375</v>
      </c>
      <c r="R3" s="3">
        <f t="shared" si="3"/>
        <v>1535.5088417844906</v>
      </c>
      <c r="S3" s="3">
        <f t="shared" si="3"/>
        <v>1527.2640721849161</v>
      </c>
      <c r="T3" s="3">
        <f t="shared" si="3"/>
        <v>1353.3790946737952</v>
      </c>
      <c r="U3" s="3">
        <f t="shared" si="3"/>
        <v>1332.0030529951077</v>
      </c>
      <c r="V3" s="3">
        <f t="shared" si="3"/>
        <v>1296.1778574639497</v>
      </c>
      <c r="W3" s="3">
        <f t="shared" si="3"/>
        <v>1184.7915244640935</v>
      </c>
      <c r="X3" s="3">
        <f t="shared" si="3"/>
        <v>1092.9396348215555</v>
      </c>
      <c r="AA3" s="55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[7]Input!A4</f>
        <v>2</v>
      </c>
      <c r="B4" s="38" t="str">
        <f>[7]Input!B4</f>
        <v>IND_CH_OLF_EXS</v>
      </c>
      <c r="C4" s="38" t="str">
        <f>[7]Input!C4</f>
        <v>IND_HFO</v>
      </c>
      <c r="D4" s="38">
        <f>[7]Input!D4</f>
        <v>4.304158434839465</v>
      </c>
      <c r="E4" s="38">
        <f>[7]Input!E4</f>
        <v>2.6916884474647671</v>
      </c>
      <c r="F4" s="38">
        <f>[7]Input!F4</f>
        <v>2.6548906000194679</v>
      </c>
      <c r="G4" s="38">
        <f>[7]Input!G4</f>
        <v>2.5571040250914781</v>
      </c>
      <c r="H4" s="38">
        <f>[7]Input!H4</f>
        <v>1.2785520125457399</v>
      </c>
      <c r="I4" s="38">
        <f>[7]Input!I4</f>
        <v>0</v>
      </c>
      <c r="J4" s="38">
        <f>[7]Input!J4</f>
        <v>0</v>
      </c>
      <c r="K4" s="38">
        <f>[7]Input!K4</f>
        <v>0</v>
      </c>
      <c r="L4" s="38">
        <f>[7]Input!L4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377.32246789741254</v>
      </c>
      <c r="Q4" s="3">
        <f t="shared" si="4"/>
        <v>332.31056434058308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237.80029678012639</v>
      </c>
      <c r="U4" s="3">
        <f t="shared" si="4"/>
        <v>230.24521434681489</v>
      </c>
      <c r="V4" s="3">
        <f t="shared" si="4"/>
        <v>208.66871876089917</v>
      </c>
      <c r="W4" s="3">
        <f t="shared" si="4"/>
        <v>207.16018857656297</v>
      </c>
      <c r="X4" s="3">
        <f t="shared" si="4"/>
        <v>195.75166875105705</v>
      </c>
      <c r="AA4" s="55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[7]Input!A5</f>
        <v>3</v>
      </c>
      <c r="B5" s="38" t="str">
        <f>[7]Input!B5</f>
        <v>IND_CH_OLF_EXS</v>
      </c>
      <c r="C5" s="38" t="str">
        <f>[7]Input!C5</f>
        <v>IND_BIO</v>
      </c>
      <c r="D5" s="38">
        <f>[7]Input!D5</f>
        <v>0</v>
      </c>
      <c r="E5" s="38">
        <f>[7]Input!E5</f>
        <v>2.6916884474642759</v>
      </c>
      <c r="F5" s="38">
        <f>[7]Input!F5</f>
        <v>0</v>
      </c>
      <c r="G5" s="38">
        <f>[7]Input!G5</f>
        <v>0</v>
      </c>
      <c r="H5" s="38">
        <f>[7]Input!H5</f>
        <v>0</v>
      </c>
      <c r="I5" s="38">
        <f>[7]Input!I5</f>
        <v>0</v>
      </c>
      <c r="J5" s="38">
        <f>[7]Input!J5</f>
        <v>0</v>
      </c>
      <c r="K5" s="38">
        <f>[7]Input!K5</f>
        <v>0</v>
      </c>
      <c r="L5" s="38">
        <f>[7]Input!L5</f>
        <v>0</v>
      </c>
      <c r="N5" s="38" t="s">
        <v>165</v>
      </c>
      <c r="O5" s="3">
        <v>1865.2488332040004</v>
      </c>
      <c r="P5" s="3">
        <f t="shared" ref="P5:X5" si="5">SUMIF($B:$B,"*IND_NM*",D:D)</f>
        <v>1605.589899081996</v>
      </c>
      <c r="Q5" s="3">
        <f t="shared" si="5"/>
        <v>1639.7964208421517</v>
      </c>
      <c r="R5" s="3">
        <f t="shared" si="5"/>
        <v>1615.9075593106677</v>
      </c>
      <c r="S5" s="3">
        <f t="shared" si="5"/>
        <v>1652.2849525151805</v>
      </c>
      <c r="T5" s="3">
        <f t="shared" si="5"/>
        <v>1635.5730475860746</v>
      </c>
      <c r="U5" s="3">
        <f t="shared" si="5"/>
        <v>1639.2251523823438</v>
      </c>
      <c r="V5" s="3">
        <f t="shared" si="5"/>
        <v>1661.0986343847048</v>
      </c>
      <c r="W5" s="3">
        <f t="shared" si="5"/>
        <v>1675.2997367772286</v>
      </c>
      <c r="X5" s="3">
        <f t="shared" si="5"/>
        <v>1683.1870989461936</v>
      </c>
      <c r="AA5" s="55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[7]Input!A6</f>
        <v>4</v>
      </c>
      <c r="B6" s="38" t="str">
        <f>[7]Input!B6</f>
        <v>IND_CH_OLF_EXS</v>
      </c>
      <c r="C6" s="38" t="str">
        <f>[7]Input!C6</f>
        <v>IND_ETH</v>
      </c>
      <c r="D6" s="38">
        <f>[7]Input!D6</f>
        <v>17.20515598353164</v>
      </c>
      <c r="E6" s="38">
        <f>[7]Input!E6</f>
        <v>8.9722948248823826</v>
      </c>
      <c r="F6" s="38">
        <f>[7]Input!F6</f>
        <v>8.8496353333982078</v>
      </c>
      <c r="G6" s="38">
        <f>[7]Input!G6</f>
        <v>8.5236800836382329</v>
      </c>
      <c r="H6" s="38">
        <f>[7]Input!H6</f>
        <v>4.2618400418191706</v>
      </c>
      <c r="I6" s="38">
        <f>[7]Input!I6</f>
        <v>0</v>
      </c>
      <c r="J6" s="38">
        <f>[7]Input!J6</f>
        <v>0</v>
      </c>
      <c r="K6" s="38">
        <f>[7]Input!K6</f>
        <v>0</v>
      </c>
      <c r="L6" s="38">
        <f>[7]Input!L6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1035.8743374377038</v>
      </c>
      <c r="Q6" s="3">
        <f t="shared" si="6"/>
        <v>966.21997018547631</v>
      </c>
      <c r="R6" s="3">
        <f t="shared" si="6"/>
        <v>833.29242397609539</v>
      </c>
      <c r="S6" s="3">
        <f t="shared" si="6"/>
        <v>777.40486559726185</v>
      </c>
      <c r="T6" s="3">
        <f t="shared" si="6"/>
        <v>641.51734446196122</v>
      </c>
      <c r="U6" s="3">
        <f t="shared" si="6"/>
        <v>504.10361478251582</v>
      </c>
      <c r="V6" s="3">
        <f t="shared" si="6"/>
        <v>593.5616708283959</v>
      </c>
      <c r="W6" s="3">
        <f t="shared" si="6"/>
        <v>599.25625417719698</v>
      </c>
      <c r="X6" s="3">
        <f t="shared" si="6"/>
        <v>592.11008340112562</v>
      </c>
      <c r="AA6" s="55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[7]Input!A7</f>
        <v>5</v>
      </c>
      <c r="B7" s="38" t="str">
        <f>[7]Input!B7</f>
        <v>IND_CH_OLF_EXS</v>
      </c>
      <c r="C7" s="38" t="str">
        <f>[7]Input!C7</f>
        <v>IND_NAP</v>
      </c>
      <c r="D7" s="38">
        <f>[7]Input!D7</f>
        <v>38.737425913555192</v>
      </c>
      <c r="E7" s="38">
        <f>[7]Input!E7</f>
        <v>24.225196027182399</v>
      </c>
      <c r="F7" s="38">
        <f>[7]Input!F7</f>
        <v>23.894015400175089</v>
      </c>
      <c r="G7" s="38">
        <f>[7]Input!G7</f>
        <v>23.013936225823311</v>
      </c>
      <c r="H7" s="38">
        <f>[7]Input!H7</f>
        <v>11.506968112911659</v>
      </c>
      <c r="I7" s="38">
        <f>[7]Input!I7</f>
        <v>0</v>
      </c>
      <c r="J7" s="38">
        <f>[7]Input!J7</f>
        <v>0</v>
      </c>
      <c r="K7" s="38">
        <f>[7]Input!K7</f>
        <v>0</v>
      </c>
      <c r="L7" s="38">
        <f>[7]Input!L7</f>
        <v>0</v>
      </c>
      <c r="N7" s="38" t="s">
        <v>62</v>
      </c>
      <c r="O7" s="3">
        <v>5257.9832759639994</v>
      </c>
      <c r="P7" s="3">
        <f t="shared" ref="P7:X7" si="7">SUMIF($B:$B,"*IND_OTH*",D:D)</f>
        <v>4595.5768417457784</v>
      </c>
      <c r="Q7" s="3">
        <f t="shared" si="7"/>
        <v>4526.0053972377245</v>
      </c>
      <c r="R7" s="3">
        <f t="shared" si="7"/>
        <v>4396.0335156496003</v>
      </c>
      <c r="S7" s="3">
        <f t="shared" si="7"/>
        <v>4615.7565255826512</v>
      </c>
      <c r="T7" s="3">
        <f t="shared" si="7"/>
        <v>4685.0559213460938</v>
      </c>
      <c r="U7" s="3">
        <f t="shared" si="7"/>
        <v>4530.4849565561281</v>
      </c>
      <c r="V7" s="3">
        <f t="shared" si="7"/>
        <v>4722.6015782428985</v>
      </c>
      <c r="W7" s="3">
        <f t="shared" si="7"/>
        <v>4763.3506304308921</v>
      </c>
      <c r="X7" s="3">
        <f t="shared" si="7"/>
        <v>4800.4571254433413</v>
      </c>
      <c r="AA7" s="55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[7]Input!A8</f>
        <v>6</v>
      </c>
      <c r="B8" s="38" t="str">
        <f>[7]Input!B8</f>
        <v>IND_CH_BTX_EXS</v>
      </c>
      <c r="C8" s="38" t="str">
        <f>[7]Input!C8</f>
        <v>IND_NGA</v>
      </c>
      <c r="D8" s="38">
        <f>[7]Input!D8</f>
        <v>9.8987465501379148</v>
      </c>
      <c r="E8" s="38">
        <f>[7]Input!E8</f>
        <v>7.9189972401103939</v>
      </c>
      <c r="F8" s="38">
        <f>[7]Input!F8</f>
        <v>5.9392479300827539</v>
      </c>
      <c r="G8" s="38">
        <f>[7]Input!G8</f>
        <v>3.9594986200551801</v>
      </c>
      <c r="H8" s="38">
        <f>[7]Input!H8</f>
        <v>1.9797493100275929</v>
      </c>
      <c r="I8" s="38">
        <f>[7]Input!I8</f>
        <v>0</v>
      </c>
      <c r="J8" s="38">
        <f>[7]Input!J8</f>
        <v>0</v>
      </c>
      <c r="K8" s="38">
        <f>[7]Input!K8</f>
        <v>0</v>
      </c>
      <c r="L8" s="38">
        <f>[7]Input!L8</f>
        <v>0</v>
      </c>
      <c r="Z8" s="57"/>
      <c r="AA8" s="55"/>
      <c r="AB8" s="55"/>
      <c r="AC8" s="55"/>
      <c r="AD8" s="55"/>
      <c r="AE8" s="55"/>
      <c r="AF8" s="55"/>
      <c r="AG8" s="55"/>
    </row>
    <row r="9" spans="1:36">
      <c r="A9" s="38">
        <f>[7]Input!A9</f>
        <v>7</v>
      </c>
      <c r="B9" s="38" t="str">
        <f>[7]Input!B9</f>
        <v>IND_CH_BTX_EXS</v>
      </c>
      <c r="C9" s="38" t="str">
        <f>[7]Input!C9</f>
        <v>IND_LPG</v>
      </c>
      <c r="D9" s="38">
        <f>[7]Input!D9</f>
        <v>2.2843261269549169</v>
      </c>
      <c r="E9" s="38">
        <f>[7]Input!E9</f>
        <v>1.827460901563966</v>
      </c>
      <c r="F9" s="38">
        <f>[7]Input!F9</f>
        <v>1.370595676172953</v>
      </c>
      <c r="G9" s="38">
        <f>[7]Input!G9</f>
        <v>0.91373045078196891</v>
      </c>
      <c r="H9" s="38">
        <f>[7]Input!H9</f>
        <v>0.45686522539098418</v>
      </c>
      <c r="I9" s="38">
        <f>[7]Input!I9</f>
        <v>0</v>
      </c>
      <c r="J9" s="38">
        <f>[7]Input!J9</f>
        <v>0</v>
      </c>
      <c r="K9" s="38">
        <f>[7]Input!K9</f>
        <v>0</v>
      </c>
      <c r="L9" s="38">
        <f>[7]Input!L9</f>
        <v>0</v>
      </c>
      <c r="N9" s="50"/>
      <c r="O9" s="55"/>
      <c r="P9" s="3"/>
      <c r="Q9" s="3"/>
      <c r="R9" s="3"/>
      <c r="S9" s="50"/>
      <c r="T9" s="50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[7]Input!A10</f>
        <v>8</v>
      </c>
      <c r="B10" s="38" t="str">
        <f>[7]Input!B10</f>
        <v>IND_CH_BTX_EXS</v>
      </c>
      <c r="C10" s="38" t="str">
        <f>[7]Input!C10</f>
        <v>IND_HFO</v>
      </c>
      <c r="D10" s="38">
        <f>[7]Input!D10</f>
        <v>1.5228840846366101</v>
      </c>
      <c r="E10" s="38">
        <f>[7]Input!E10</f>
        <v>1.2183072677092821</v>
      </c>
      <c r="F10" s="38">
        <f>[7]Input!F10</f>
        <v>0.9137304507819638</v>
      </c>
      <c r="G10" s="38">
        <f>[7]Input!G10</f>
        <v>0.60915363385464605</v>
      </c>
      <c r="H10" s="38">
        <f>[7]Input!H10</f>
        <v>0.30457681692732291</v>
      </c>
      <c r="I10" s="38">
        <f>[7]Input!I10</f>
        <v>0</v>
      </c>
      <c r="J10" s="38">
        <f>[7]Input!J10</f>
        <v>0</v>
      </c>
      <c r="K10" s="38">
        <f>[7]Input!K10</f>
        <v>0</v>
      </c>
      <c r="L10" s="38">
        <f>[7]Input!L10</f>
        <v>0</v>
      </c>
      <c r="N10" s="50"/>
      <c r="O10" s="55"/>
      <c r="P10" s="3"/>
      <c r="Q10" s="3"/>
      <c r="R10" s="3"/>
      <c r="S10" s="50"/>
      <c r="T10" s="50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[7]Input!A11</f>
        <v>9</v>
      </c>
      <c r="B11" s="38" t="str">
        <f>[7]Input!B11</f>
        <v>IND_CH_BTX_EXS</v>
      </c>
      <c r="C11" s="38" t="str">
        <f>[7]Input!C11</f>
        <v>IND_ETH</v>
      </c>
      <c r="D11" s="38">
        <f>[7]Input!D11</f>
        <v>8.3758624655014629</v>
      </c>
      <c r="E11" s="38">
        <f>[7]Input!E11</f>
        <v>6.7006899724011042</v>
      </c>
      <c r="F11" s="38">
        <f>[7]Input!F11</f>
        <v>5.0255174793008281</v>
      </c>
      <c r="G11" s="38">
        <f>[7]Input!G11</f>
        <v>3.3503449862005481</v>
      </c>
      <c r="H11" s="38">
        <f>[7]Input!H11</f>
        <v>1.675172493100276</v>
      </c>
      <c r="I11" s="38">
        <f>[7]Input!I11</f>
        <v>0</v>
      </c>
      <c r="J11" s="38">
        <f>[7]Input!J11</f>
        <v>0</v>
      </c>
      <c r="K11" s="38">
        <f>[7]Input!K11</f>
        <v>0</v>
      </c>
      <c r="L11" s="38">
        <f>[7]Input!L11</f>
        <v>0</v>
      </c>
      <c r="N11" s="50"/>
      <c r="O11" s="55"/>
      <c r="P11" s="3"/>
      <c r="Q11" s="3"/>
      <c r="R11" s="3"/>
      <c r="S11" s="50"/>
      <c r="T11" s="50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[7]Input!A12</f>
        <v>10</v>
      </c>
      <c r="B12" s="38" t="str">
        <f>[7]Input!B12</f>
        <v>IND_CH_BTX_EXS</v>
      </c>
      <c r="C12" s="38" t="str">
        <f>[7]Input!C12</f>
        <v>IND_NAP</v>
      </c>
      <c r="D12" s="38">
        <f>[7]Input!D12</f>
        <v>10.660188592456301</v>
      </c>
      <c r="E12" s="38">
        <f>[7]Input!E12</f>
        <v>8.5281508739650498</v>
      </c>
      <c r="F12" s="38">
        <f>[7]Input!F12</f>
        <v>6.3961131554737802</v>
      </c>
      <c r="G12" s="38">
        <f>[7]Input!G12</f>
        <v>4.2640754369825222</v>
      </c>
      <c r="H12" s="38">
        <f>[7]Input!H12</f>
        <v>2.1320377184912589</v>
      </c>
      <c r="I12" s="38">
        <f>[7]Input!I12</f>
        <v>0</v>
      </c>
      <c r="J12" s="38">
        <f>[7]Input!J12</f>
        <v>0</v>
      </c>
      <c r="K12" s="38">
        <f>[7]Input!K12</f>
        <v>0</v>
      </c>
      <c r="L12" s="38">
        <f>[7]Input!L12</f>
        <v>0</v>
      </c>
      <c r="N12" s="50"/>
      <c r="O12" s="55"/>
      <c r="P12" s="56"/>
      <c r="Q12" s="50"/>
      <c r="R12" s="50"/>
      <c r="S12" s="50"/>
      <c r="T12" s="50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[7]Input!A13</f>
        <v>11</v>
      </c>
      <c r="B13" s="38" t="str">
        <f>[7]Input!B13</f>
        <v>IND_CH_AMM_EXS</v>
      </c>
      <c r="C13" s="38" t="str">
        <f>[7]Input!C13</f>
        <v>IND_NGA</v>
      </c>
      <c r="D13" s="38">
        <f>[7]Input!D13</f>
        <v>110.9311274509804</v>
      </c>
      <c r="E13" s="38">
        <f>[7]Input!E13</f>
        <v>88.74490196078429</v>
      </c>
      <c r="F13" s="38">
        <f>[7]Input!F13</f>
        <v>66.558676470588225</v>
      </c>
      <c r="G13" s="38">
        <f>[7]Input!G13</f>
        <v>44.372450980392159</v>
      </c>
      <c r="H13" s="38">
        <f>[7]Input!H13</f>
        <v>22.18622549019608</v>
      </c>
      <c r="I13" s="38">
        <f>[7]Input!I13</f>
        <v>0</v>
      </c>
      <c r="J13" s="38">
        <f>[7]Input!J13</f>
        <v>0</v>
      </c>
      <c r="K13" s="38">
        <f>[7]Input!K13</f>
        <v>0</v>
      </c>
      <c r="L13" s="38">
        <f>[7]Input!L13</f>
        <v>0</v>
      </c>
      <c r="N13" s="50"/>
      <c r="O13" s="55"/>
      <c r="P13" s="56"/>
      <c r="Q13" s="50"/>
      <c r="R13" s="50"/>
      <c r="S13" s="50"/>
      <c r="T13" s="50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[7]Input!A14</f>
        <v>12</v>
      </c>
      <c r="B14" s="38" t="str">
        <f>[7]Input!B14</f>
        <v>IND_CH_AMM_EXS</v>
      </c>
      <c r="C14" s="38" t="str">
        <f>[7]Input!C14</f>
        <v>IND_NAP</v>
      </c>
      <c r="D14" s="38">
        <f>[7]Input!D14</f>
        <v>4.8701470588235294</v>
      </c>
      <c r="E14" s="38">
        <f>[7]Input!E14</f>
        <v>3.8961176470588228</v>
      </c>
      <c r="F14" s="38">
        <f>[7]Input!F14</f>
        <v>2.9220882352941171</v>
      </c>
      <c r="G14" s="38">
        <f>[7]Input!G14</f>
        <v>1.9480588235294121</v>
      </c>
      <c r="H14" s="38">
        <f>[7]Input!H14</f>
        <v>0.97402941176470592</v>
      </c>
      <c r="I14" s="38">
        <f>[7]Input!I14</f>
        <v>0</v>
      </c>
      <c r="J14" s="38">
        <f>[7]Input!J14</f>
        <v>0</v>
      </c>
      <c r="K14" s="38">
        <f>[7]Input!K14</f>
        <v>0</v>
      </c>
      <c r="L14" s="38">
        <f>[7]Input!L14</f>
        <v>0</v>
      </c>
      <c r="N14" s="50"/>
      <c r="O14" s="55"/>
      <c r="P14" s="56"/>
      <c r="Q14" s="50"/>
      <c r="R14" s="50"/>
      <c r="S14" s="50"/>
      <c r="T14" s="50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[7]Input!A15</f>
        <v>13</v>
      </c>
      <c r="B15" s="38" t="str">
        <f>[7]Input!B15</f>
        <v>IND_CH_AMM_EXS</v>
      </c>
      <c r="C15" s="38" t="str">
        <f>[7]Input!C15</f>
        <v>IND_COA</v>
      </c>
      <c r="D15" s="38">
        <f>[7]Input!D15</f>
        <v>9.1991666666666667</v>
      </c>
      <c r="E15" s="38">
        <f>[7]Input!E15</f>
        <v>7.3593333333333328</v>
      </c>
      <c r="F15" s="38">
        <f>[7]Input!F15</f>
        <v>5.5194999999999954</v>
      </c>
      <c r="G15" s="38">
        <f>[7]Input!G15</f>
        <v>3.6796666666666669</v>
      </c>
      <c r="H15" s="38">
        <f>[7]Input!H15</f>
        <v>1.8398333333333421</v>
      </c>
      <c r="I15" s="38">
        <f>[7]Input!I15</f>
        <v>0</v>
      </c>
      <c r="J15" s="38">
        <f>[7]Input!J15</f>
        <v>0</v>
      </c>
      <c r="K15" s="38">
        <f>[7]Input!K15</f>
        <v>0</v>
      </c>
      <c r="L15" s="38">
        <f>[7]Input!L15</f>
        <v>0</v>
      </c>
      <c r="N15" s="50"/>
      <c r="O15" s="50"/>
      <c r="P15" s="50"/>
      <c r="Q15" s="50"/>
      <c r="R15" s="50"/>
      <c r="S15" s="50"/>
      <c r="T15" s="50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[7]Input!A16</f>
        <v>14</v>
      </c>
      <c r="B16" s="38" t="str">
        <f>[7]Input!B16</f>
        <v>IND_CH_MTH_EXS</v>
      </c>
      <c r="C16" s="38" t="str">
        <f>[7]Input!C16</f>
        <v>IND_NGA</v>
      </c>
      <c r="D16" s="38">
        <f>[7]Input!D16</f>
        <v>8.822377622377612</v>
      </c>
      <c r="E16" s="38">
        <f>[7]Input!E16</f>
        <v>7.0579020979020948</v>
      </c>
      <c r="F16" s="38">
        <f>[7]Input!F16</f>
        <v>5.2934265734265606</v>
      </c>
      <c r="G16" s="38">
        <f>[7]Input!G16</f>
        <v>3.5289510489510478</v>
      </c>
      <c r="H16" s="38">
        <f>[7]Input!H16</f>
        <v>1.7644755244755239</v>
      </c>
      <c r="I16" s="38">
        <f>[7]Input!I16</f>
        <v>0</v>
      </c>
      <c r="J16" s="38">
        <f>[7]Input!J16</f>
        <v>0</v>
      </c>
      <c r="K16" s="38">
        <f>[7]Input!K16</f>
        <v>0</v>
      </c>
      <c r="L16" s="38">
        <f>[7]Input!L16</f>
        <v>0</v>
      </c>
      <c r="N16" s="50"/>
      <c r="O16" s="50"/>
      <c r="P16" s="50"/>
      <c r="Q16" s="50"/>
      <c r="R16" s="50"/>
      <c r="S16" s="50"/>
      <c r="T16" s="50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[7]Input!A17</f>
        <v>15</v>
      </c>
      <c r="B17" s="38" t="str">
        <f>[7]Input!B17</f>
        <v>IND_CH_MTH_EXS</v>
      </c>
      <c r="C17" s="38" t="str">
        <f>[7]Input!C17</f>
        <v>IND_COA</v>
      </c>
      <c r="D17" s="38">
        <f>[7]Input!D17</f>
        <v>0.66167832167832152</v>
      </c>
      <c r="E17" s="38">
        <f>[7]Input!E17</f>
        <v>0.5293426573426574</v>
      </c>
      <c r="F17" s="38">
        <f>[7]Input!F17</f>
        <v>0.39700699300699299</v>
      </c>
      <c r="G17" s="38">
        <f>[7]Input!G17</f>
        <v>0.26467132867132981</v>
      </c>
      <c r="H17" s="38">
        <f>[7]Input!H17</f>
        <v>0.1323356643356646</v>
      </c>
      <c r="I17" s="38">
        <f>[7]Input!I17</f>
        <v>0</v>
      </c>
      <c r="J17" s="38">
        <f>[7]Input!J17</f>
        <v>0</v>
      </c>
      <c r="K17" s="38">
        <f>[7]Input!K17</f>
        <v>0</v>
      </c>
      <c r="L17" s="38">
        <f>[7]Input!L17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[7]Input!A18</f>
        <v>16</v>
      </c>
      <c r="B18" s="38" t="str">
        <f>[7]Input!B18</f>
        <v>IND_CH_EC_EXS</v>
      </c>
      <c r="C18" s="38" t="str">
        <f>[7]Input!C18</f>
        <v>IND_CH_ELC</v>
      </c>
      <c r="D18" s="38">
        <f>[7]Input!D18</f>
        <v>261.16249175519522</v>
      </c>
      <c r="E18" s="38">
        <f>[7]Input!E18</f>
        <v>81.054635058141713</v>
      </c>
      <c r="F18" s="38">
        <f>[7]Input!F18</f>
        <v>80.947646167132163</v>
      </c>
      <c r="G18" s="38">
        <f>[7]Input!G18</f>
        <v>114.2532410622383</v>
      </c>
      <c r="H18" s="38">
        <f>[7]Input!H18</f>
        <v>121.6906516512518</v>
      </c>
      <c r="I18" s="38">
        <f>[7]Input!I18</f>
        <v>127.2063703274406</v>
      </c>
      <c r="J18" s="38">
        <f>[7]Input!J18</f>
        <v>29.298964843280139</v>
      </c>
      <c r="K18" s="38">
        <f>[7]Input!K18</f>
        <v>0</v>
      </c>
      <c r="L18" s="38">
        <f>[7]Input!L18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[7]Input!A19</f>
        <v>17</v>
      </c>
      <c r="B19" s="38" t="str">
        <f>[7]Input!B19</f>
        <v>IND_CH_OTH_HFO_EXS</v>
      </c>
      <c r="C19" s="38" t="str">
        <f>[7]Input!C19</f>
        <v>IND_HFO</v>
      </c>
      <c r="D19" s="38">
        <f>[7]Input!D19</f>
        <v>13.786585365853661</v>
      </c>
      <c r="E19" s="38">
        <f>[7]Input!E19</f>
        <v>11.48882113821138</v>
      </c>
      <c r="F19" s="38">
        <f>[7]Input!F19</f>
        <v>9.1910569105691078</v>
      </c>
      <c r="G19" s="38">
        <f>[7]Input!G19</f>
        <v>6.8932926829268304</v>
      </c>
      <c r="H19" s="38">
        <f>[7]Input!H19</f>
        <v>4.5955284552845539</v>
      </c>
      <c r="I19" s="38">
        <f>[7]Input!I19</f>
        <v>2.2977642276422769</v>
      </c>
      <c r="J19" s="38">
        <f>[7]Input!J19</f>
        <v>0</v>
      </c>
      <c r="K19" s="38">
        <f>[7]Input!K19</f>
        <v>0</v>
      </c>
      <c r="L19" s="38">
        <f>[7]Input!L19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[7]Input!A20</f>
        <v>18</v>
      </c>
      <c r="B20" s="38" t="str">
        <f>[7]Input!B20</f>
        <v>IND_CH_OTH_DST_EXS</v>
      </c>
      <c r="C20" s="38" t="str">
        <f>[7]Input!C20</f>
        <v>IND_BIO</v>
      </c>
      <c r="D20" s="38">
        <f>[7]Input!D20</f>
        <v>4.2108433734939759</v>
      </c>
      <c r="E20" s="38">
        <f>[7]Input!E20</f>
        <v>3.5090361445783129</v>
      </c>
      <c r="F20" s="38">
        <f>[7]Input!F20</f>
        <v>2.8072289156626509</v>
      </c>
      <c r="G20" s="38">
        <f>[7]Input!G20</f>
        <v>2.6668674698795178</v>
      </c>
      <c r="H20" s="38">
        <f>[7]Input!H20</f>
        <v>2.6668674698795178</v>
      </c>
      <c r="I20" s="38">
        <f>[7]Input!I20</f>
        <v>1.3334337349397589</v>
      </c>
      <c r="J20" s="38">
        <f>[7]Input!J20</f>
        <v>0</v>
      </c>
      <c r="K20" s="38">
        <f>[7]Input!K20</f>
        <v>0</v>
      </c>
      <c r="L20" s="38">
        <f>[7]Input!L20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[7]Input!A21</f>
        <v>19</v>
      </c>
      <c r="B21" s="38" t="str">
        <f>[7]Input!B21</f>
        <v>IND_CH_OTH_NGA_EXS</v>
      </c>
      <c r="C21" s="38" t="str">
        <f>[7]Input!C21</f>
        <v>IND_NGA</v>
      </c>
      <c r="D21" s="38">
        <f>[7]Input!D21</f>
        <v>80.011743450396921</v>
      </c>
      <c r="E21" s="38">
        <f>[7]Input!E21</f>
        <v>51.534313725490208</v>
      </c>
      <c r="F21" s="38">
        <f>[7]Input!F21</f>
        <v>41.227450980392163</v>
      </c>
      <c r="G21" s="38">
        <f>[7]Input!G21</f>
        <v>30.920588235294119</v>
      </c>
      <c r="H21" s="38">
        <f>[7]Input!H21</f>
        <v>20.613725490196082</v>
      </c>
      <c r="I21" s="38">
        <f>[7]Input!I21</f>
        <v>10.306862745098041</v>
      </c>
      <c r="J21" s="38">
        <f>[7]Input!J21</f>
        <v>0</v>
      </c>
      <c r="K21" s="38">
        <f>[7]Input!K21</f>
        <v>0</v>
      </c>
      <c r="L21" s="38">
        <f>[7]Input!L21</f>
        <v>0</v>
      </c>
    </row>
    <row r="22" spans="1:36">
      <c r="A22" s="38">
        <f>[7]Input!A22</f>
        <v>20</v>
      </c>
      <c r="B22" s="38" t="str">
        <f>[7]Input!B22</f>
        <v>IND_CH_OTH_COA_EXS</v>
      </c>
      <c r="C22" s="38" t="str">
        <f>[7]Input!C22</f>
        <v>IND_COA</v>
      </c>
      <c r="D22" s="38">
        <f>[7]Input!D22</f>
        <v>5.9939024390243896</v>
      </c>
      <c r="E22" s="38">
        <f>[7]Input!E22</f>
        <v>4.9949186991869921</v>
      </c>
      <c r="F22" s="38">
        <f>[7]Input!F22</f>
        <v>3.995934959349595</v>
      </c>
      <c r="G22" s="38">
        <f>[7]Input!G22</f>
        <v>2.9969512195121961</v>
      </c>
      <c r="H22" s="38">
        <f>[7]Input!H22</f>
        <v>1.997967479674797</v>
      </c>
      <c r="I22" s="38">
        <f>[7]Input!I22</f>
        <v>0.99898373983739863</v>
      </c>
      <c r="J22" s="38">
        <f>[7]Input!J22</f>
        <v>0</v>
      </c>
      <c r="K22" s="38">
        <f>[7]Input!K22</f>
        <v>0</v>
      </c>
      <c r="L22" s="38">
        <f>[7]Input!L22</f>
        <v>0</v>
      </c>
    </row>
    <row r="23" spans="1:36">
      <c r="A23" s="38">
        <f>[7]Input!A23</f>
        <v>21</v>
      </c>
      <c r="B23" s="38" t="str">
        <f>[7]Input!B23</f>
        <v>IND_CH_OTH_COK_EXS</v>
      </c>
      <c r="C23" s="38" t="str">
        <f>[7]Input!C23</f>
        <v>IND_COK</v>
      </c>
      <c r="D23" s="38">
        <f>[7]Input!D23</f>
        <v>0.37195121951219517</v>
      </c>
      <c r="E23" s="38">
        <f>[7]Input!E23</f>
        <v>0.30995934959349591</v>
      </c>
      <c r="F23" s="38">
        <f>[7]Input!F23</f>
        <v>0.24796747967479679</v>
      </c>
      <c r="G23" s="38">
        <f>[7]Input!G23</f>
        <v>0.18597560975609759</v>
      </c>
      <c r="H23" s="38">
        <f>[7]Input!H23</f>
        <v>0.1239837398373984</v>
      </c>
      <c r="I23" s="38">
        <f>[7]Input!I23</f>
        <v>6.1991869918699198E-2</v>
      </c>
      <c r="J23" s="38">
        <f>[7]Input!J23</f>
        <v>0</v>
      </c>
      <c r="K23" s="38">
        <f>[7]Input!K23</f>
        <v>0</v>
      </c>
      <c r="L23" s="38">
        <f>[7]Input!L23</f>
        <v>0</v>
      </c>
    </row>
    <row r="24" spans="1:36">
      <c r="A24" s="38">
        <f>[7]Input!A24</f>
        <v>22</v>
      </c>
      <c r="B24" s="38" t="str">
        <f>[7]Input!B24</f>
        <v>IND_CH_OTH_ETH_EXS</v>
      </c>
      <c r="C24" s="38" t="str">
        <f>[7]Input!C24</f>
        <v>IND_ETH</v>
      </c>
      <c r="D24" s="38">
        <f>[7]Input!D24</f>
        <v>28.68214385824735</v>
      </c>
      <c r="E24" s="38">
        <f>[7]Input!E24</f>
        <v>17.756024096385541</v>
      </c>
      <c r="F24" s="38">
        <f>[7]Input!F24</f>
        <v>14.204819277108429</v>
      </c>
      <c r="G24" s="38">
        <f>[7]Input!G24</f>
        <v>10.653614457831329</v>
      </c>
      <c r="H24" s="38">
        <f>[7]Input!H24</f>
        <v>7.1024096385542164</v>
      </c>
      <c r="I24" s="38">
        <f>[7]Input!I24</f>
        <v>3.5512048192771082</v>
      </c>
      <c r="J24" s="38">
        <f>[7]Input!J24</f>
        <v>0</v>
      </c>
      <c r="K24" s="38">
        <f>[7]Input!K24</f>
        <v>0</v>
      </c>
      <c r="L24" s="38">
        <f>[7]Input!L24</f>
        <v>0</v>
      </c>
    </row>
    <row r="25" spans="1:36">
      <c r="A25" s="38">
        <f>[7]Input!A25</f>
        <v>23</v>
      </c>
      <c r="B25" s="38" t="str">
        <f>[7]Input!B25</f>
        <v>IND_CH_OTH_NAP_EXS</v>
      </c>
      <c r="C25" s="38" t="str">
        <f>[7]Input!C25</f>
        <v>IND_NAP</v>
      </c>
      <c r="D25" s="38">
        <f>[7]Input!D25</f>
        <v>0.82530120481927716</v>
      </c>
      <c r="E25" s="38">
        <f>[7]Input!E25</f>
        <v>0.68775100401606437</v>
      </c>
      <c r="F25" s="38">
        <f>[7]Input!F25</f>
        <v>0.55020080321285147</v>
      </c>
      <c r="G25" s="38">
        <f>[7]Input!G25</f>
        <v>0.41265060240963858</v>
      </c>
      <c r="H25" s="38">
        <f>[7]Input!H25</f>
        <v>0.27510040160642568</v>
      </c>
      <c r="I25" s="38">
        <f>[7]Input!I25</f>
        <v>0.13755020080321301</v>
      </c>
      <c r="J25" s="38">
        <f>[7]Input!J25</f>
        <v>0</v>
      </c>
      <c r="K25" s="38">
        <f>[7]Input!K25</f>
        <v>0</v>
      </c>
      <c r="L25" s="38">
        <f>[7]Input!L25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[7]Input!A26</f>
        <v>24</v>
      </c>
      <c r="B26" s="38" t="str">
        <f>[7]Input!B26</f>
        <v>IND_CH_OTH_ELC_EXS</v>
      </c>
      <c r="C26" s="38" t="str">
        <f>[7]Input!C26</f>
        <v>IND_CH_ELC</v>
      </c>
      <c r="D26" s="38">
        <f>[7]Input!D26</f>
        <v>25.390625</v>
      </c>
      <c r="E26" s="38">
        <f>[7]Input!E26</f>
        <v>21.158854166666671</v>
      </c>
      <c r="F26" s="38">
        <f>[7]Input!F26</f>
        <v>16.927083333333339</v>
      </c>
      <c r="G26" s="38">
        <f>[7]Input!G26</f>
        <v>12.6953125</v>
      </c>
      <c r="H26" s="38">
        <f>[7]Input!H26</f>
        <v>8.4635416666666679</v>
      </c>
      <c r="I26" s="38">
        <f>[7]Input!I26</f>
        <v>4.2317708333333339</v>
      </c>
      <c r="J26" s="38">
        <f>[7]Input!J26</f>
        <v>0</v>
      </c>
      <c r="K26" s="38">
        <f>[7]Input!K26</f>
        <v>0</v>
      </c>
      <c r="L26" s="38">
        <f>[7]Input!L26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[7]Input!A27</f>
        <v>25</v>
      </c>
      <c r="B27" s="38" t="str">
        <f>[7]Input!B27</f>
        <v>IND_CH_OTH_LPG_EXS</v>
      </c>
      <c r="C27" s="38" t="str">
        <f>[7]Input!C27</f>
        <v>IND_LPG</v>
      </c>
      <c r="D27" s="38">
        <f>[7]Input!D27</f>
        <v>7.6235294117647072</v>
      </c>
      <c r="E27" s="38">
        <f>[7]Input!E27</f>
        <v>6.3529411764705879</v>
      </c>
      <c r="F27" s="38">
        <f>[7]Input!F27</f>
        <v>5.0823529411764712</v>
      </c>
      <c r="G27" s="38">
        <f>[7]Input!G27</f>
        <v>3.8117647058823541</v>
      </c>
      <c r="H27" s="38">
        <f>[7]Input!H27</f>
        <v>2.5411764705882338</v>
      </c>
      <c r="I27" s="38">
        <f>[7]Input!I27</f>
        <v>1.270588235294118</v>
      </c>
      <c r="J27" s="38">
        <f>[7]Input!J27</f>
        <v>0</v>
      </c>
      <c r="K27" s="38">
        <f>[7]Input!K27</f>
        <v>0</v>
      </c>
      <c r="L27" s="38">
        <f>[7]Input!L27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[7]Input!A28</f>
        <v>26</v>
      </c>
      <c r="B28" s="38" t="str">
        <f>[7]Input!B28</f>
        <v>IND_CH_MD_ELC_EXS</v>
      </c>
      <c r="C28" s="38" t="str">
        <f>[7]Input!C28</f>
        <v>IND_CH_ELC</v>
      </c>
      <c r="D28" s="38">
        <f>[7]Input!D28</f>
        <v>168.5681395348837</v>
      </c>
      <c r="E28" s="38">
        <f>[7]Input!E28</f>
        <v>134.85451162790699</v>
      </c>
      <c r="F28" s="38">
        <f>[7]Input!F28</f>
        <v>101.1408837209302</v>
      </c>
      <c r="G28" s="38">
        <f>[7]Input!G28</f>
        <v>67.427255813953494</v>
      </c>
      <c r="H28" s="38">
        <f>[7]Input!H28</f>
        <v>33.71362790697674</v>
      </c>
      <c r="I28" s="38">
        <f>[7]Input!I28</f>
        <v>0</v>
      </c>
      <c r="J28" s="38">
        <f>[7]Input!J28</f>
        <v>0</v>
      </c>
      <c r="K28" s="38">
        <f>[7]Input!K28</f>
        <v>0</v>
      </c>
      <c r="L28" s="38">
        <f>[7]Input!L28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[7]Input!A29</f>
        <v>27</v>
      </c>
      <c r="B29" s="38" t="str">
        <f>[7]Input!B29</f>
        <v>IND_CH_MD_OIL_EXS</v>
      </c>
      <c r="C29" s="38" t="str">
        <f>[7]Input!C29</f>
        <v>IND_LPG</v>
      </c>
      <c r="D29" s="38">
        <f>[7]Input!D29</f>
        <v>8.2289999999999992</v>
      </c>
      <c r="E29" s="38">
        <f>[7]Input!E29</f>
        <v>0</v>
      </c>
      <c r="F29" s="38">
        <f>[7]Input!F29</f>
        <v>0</v>
      </c>
      <c r="G29" s="38">
        <f>[7]Input!G29</f>
        <v>0</v>
      </c>
      <c r="H29" s="38">
        <f>[7]Input!H29</f>
        <v>0</v>
      </c>
      <c r="I29" s="38">
        <f>[7]Input!I29</f>
        <v>0</v>
      </c>
      <c r="J29" s="38">
        <f>[7]Input!J29</f>
        <v>0</v>
      </c>
      <c r="K29" s="38">
        <f>[7]Input!K29</f>
        <v>0</v>
      </c>
      <c r="L29" s="38">
        <f>[7]Input!L29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[7]Input!A30</f>
        <v>28</v>
      </c>
      <c r="B30" s="38" t="str">
        <f>[7]Input!B30</f>
        <v>IND_CH_MD_OIL_EXS</v>
      </c>
      <c r="C30" s="38" t="str">
        <f>[7]Input!C30</f>
        <v>IND_OIL</v>
      </c>
      <c r="D30" s="38">
        <f>[7]Input!D30</f>
        <v>0</v>
      </c>
      <c r="E30" s="38">
        <f>[7]Input!E30</f>
        <v>0</v>
      </c>
      <c r="F30" s="38">
        <f>[7]Input!F30</f>
        <v>4.9373999999999993</v>
      </c>
      <c r="G30" s="38">
        <f>[7]Input!G30</f>
        <v>3.291599999999999</v>
      </c>
      <c r="H30" s="38">
        <f>[7]Input!H30</f>
        <v>1.645799999999999</v>
      </c>
      <c r="I30" s="38">
        <f>[7]Input!I30</f>
        <v>0</v>
      </c>
      <c r="J30" s="38">
        <f>[7]Input!J30</f>
        <v>0</v>
      </c>
      <c r="K30" s="38">
        <f>[7]Input!K30</f>
        <v>0</v>
      </c>
      <c r="L30" s="38">
        <f>[7]Input!L30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[7]Input!A31</f>
        <v>29</v>
      </c>
      <c r="B31" s="38" t="str">
        <f>[7]Input!B31</f>
        <v>IND_CH_MD_OIL_EXS</v>
      </c>
      <c r="C31" s="38" t="str">
        <f>[7]Input!C31</f>
        <v>IND_NAP</v>
      </c>
      <c r="D31" s="38">
        <f>[7]Input!D31</f>
        <v>0</v>
      </c>
      <c r="E31" s="38">
        <f>[7]Input!E31</f>
        <v>6.5831999999999988</v>
      </c>
      <c r="F31" s="38">
        <f>[7]Input!F31</f>
        <v>0</v>
      </c>
      <c r="G31" s="38">
        <f>[7]Input!G31</f>
        <v>0</v>
      </c>
      <c r="H31" s="38">
        <f>[7]Input!H31</f>
        <v>0</v>
      </c>
      <c r="I31" s="38">
        <f>[7]Input!I31</f>
        <v>0</v>
      </c>
      <c r="J31" s="38">
        <f>[7]Input!J31</f>
        <v>0</v>
      </c>
      <c r="K31" s="38">
        <f>[7]Input!K31</f>
        <v>0</v>
      </c>
      <c r="L31" s="38">
        <f>[7]Input!L31</f>
        <v>0</v>
      </c>
    </row>
    <row r="32" spans="1:36">
      <c r="A32" s="38">
        <f>[7]Input!A32</f>
        <v>30</v>
      </c>
      <c r="B32" s="38" t="str">
        <f>[7]Input!B32</f>
        <v>IND_CH_HVC_ETHSC_NEW</v>
      </c>
      <c r="C32" s="38" t="str">
        <f>[7]Input!C32</f>
        <v>IND_ETH</v>
      </c>
      <c r="D32" s="38">
        <f>[7]Input!D32</f>
        <v>11.96509169523806</v>
      </c>
      <c r="E32" s="38">
        <f>[7]Input!E32</f>
        <v>58.299137486703607</v>
      </c>
      <c r="F32" s="38">
        <f>[7]Input!F32</f>
        <v>87.839419849967072</v>
      </c>
      <c r="G32" s="38">
        <f>[7]Input!G32</f>
        <v>155.208496627611</v>
      </c>
      <c r="H32" s="38">
        <f>[7]Input!H32</f>
        <v>212.4440049539719</v>
      </c>
      <c r="I32" s="38">
        <f>[7]Input!I32</f>
        <v>245.5065453798039</v>
      </c>
      <c r="J32" s="38">
        <f>[7]Input!J32</f>
        <v>252.00007894229449</v>
      </c>
      <c r="K32" s="38">
        <f>[7]Input!K32</f>
        <v>252.00007894229441</v>
      </c>
      <c r="L32" s="38">
        <f>[7]Input!L32</f>
        <v>254.93065893983359</v>
      </c>
    </row>
    <row r="33" spans="1:30">
      <c r="A33" s="38">
        <f>[7]Input!A33</f>
        <v>31</v>
      </c>
      <c r="B33" s="38" t="str">
        <f>[7]Input!B33</f>
        <v>IND_CH_HVC_NCC_NEW</v>
      </c>
      <c r="C33" s="38" t="str">
        <f>[7]Input!C33</f>
        <v>IND_NAP</v>
      </c>
      <c r="D33" s="38">
        <f>[7]Input!D33</f>
        <v>0</v>
      </c>
      <c r="E33" s="38">
        <f>[7]Input!E33</f>
        <v>0</v>
      </c>
      <c r="F33" s="38">
        <f>[7]Input!F33</f>
        <v>3.5506880777988088</v>
      </c>
      <c r="G33" s="38">
        <f>[7]Input!G33</f>
        <v>3.5506880777988088</v>
      </c>
      <c r="H33" s="38">
        <f>[7]Input!H33</f>
        <v>3.5506880777988088</v>
      </c>
      <c r="I33" s="38">
        <f>[7]Input!I33</f>
        <v>3.5506880777988088</v>
      </c>
      <c r="J33" s="38">
        <f>[7]Input!J33</f>
        <v>0.5329203637917459</v>
      </c>
      <c r="K33" s="38">
        <f>[7]Input!K33</f>
        <v>3.5506880777988088</v>
      </c>
      <c r="L33" s="38">
        <f>[7]Input!L33</f>
        <v>0</v>
      </c>
    </row>
    <row r="34" spans="1:30">
      <c r="A34" s="38">
        <f>[7]Input!A34</f>
        <v>32</v>
      </c>
      <c r="B34" s="38" t="str">
        <f>[7]Input!B34</f>
        <v>IND_CH_OLF_PDH_NEW</v>
      </c>
      <c r="C34" s="38" t="str">
        <f>[7]Input!C34</f>
        <v>IND_LPG</v>
      </c>
      <c r="D34" s="38">
        <f>[7]Input!D34</f>
        <v>0</v>
      </c>
      <c r="E34" s="38">
        <f>[7]Input!E34</f>
        <v>0</v>
      </c>
      <c r="F34" s="38">
        <f>[7]Input!F34</f>
        <v>0</v>
      </c>
      <c r="G34" s="38">
        <f>[7]Input!G34</f>
        <v>134.5683658250625</v>
      </c>
      <c r="H34" s="38">
        <f>[7]Input!H34</f>
        <v>219.02076632053979</v>
      </c>
      <c r="I34" s="38">
        <f>[7]Input!I34</f>
        <v>219.02076632053979</v>
      </c>
      <c r="J34" s="38">
        <f>[7]Input!J34</f>
        <v>223.57996337432201</v>
      </c>
      <c r="K34" s="38">
        <f>[7]Input!K34</f>
        <v>240.45126203675531</v>
      </c>
      <c r="L34" s="38">
        <f>[7]Input!L34</f>
        <v>240.45126203675531</v>
      </c>
    </row>
    <row r="35" spans="1:30">
      <c r="A35" s="38">
        <f>[7]Input!A35</f>
        <v>33</v>
      </c>
      <c r="B35" s="38" t="str">
        <f>[7]Input!B35</f>
        <v>IND_CH_OLF_MTO_NEW</v>
      </c>
      <c r="C35" s="38" t="str">
        <f>[7]Input!C35</f>
        <v>IND_NGA</v>
      </c>
      <c r="D35" s="38">
        <f>[7]Input!D35</f>
        <v>91.74947301922731</v>
      </c>
      <c r="E35" s="38">
        <f>[7]Input!E35</f>
        <v>157.29221826585959</v>
      </c>
      <c r="F35" s="38">
        <f>[7]Input!F35</f>
        <v>154.92751453549261</v>
      </c>
      <c r="G35" s="38">
        <f>[7]Input!G35</f>
        <v>94.665781763611491</v>
      </c>
      <c r="H35" s="38">
        <f>[7]Input!H35</f>
        <v>78.044889196736563</v>
      </c>
      <c r="I35" s="38">
        <f>[7]Input!I35</f>
        <v>134.62661695198591</v>
      </c>
      <c r="J35" s="38">
        <f>[7]Input!J35</f>
        <v>135.3460962396874</v>
      </c>
      <c r="K35" s="38">
        <f>[7]Input!K35</f>
        <v>123.79410400249409</v>
      </c>
      <c r="L35" s="38">
        <f>[7]Input!L35</f>
        <v>125.40310326654691</v>
      </c>
    </row>
    <row r="36" spans="1:30">
      <c r="A36" s="38">
        <f>[7]Input!A36</f>
        <v>34</v>
      </c>
      <c r="B36" s="38" t="str">
        <f>[7]Input!B36</f>
        <v>IND_CH_AMM_NGASR_NEW</v>
      </c>
      <c r="C36" s="38" t="str">
        <f>[7]Input!C36</f>
        <v>IND_NGA</v>
      </c>
      <c r="D36" s="38">
        <f>[7]Input!D36</f>
        <v>0</v>
      </c>
      <c r="E36" s="38">
        <f>[7]Input!E36</f>
        <v>85.729582898665427</v>
      </c>
      <c r="F36" s="38">
        <f>[7]Input!F36</f>
        <v>80.557859117243112</v>
      </c>
      <c r="G36" s="38">
        <f>[7]Input!G36</f>
        <v>75.38215402421082</v>
      </c>
      <c r="H36" s="38">
        <f>[7]Input!H36</f>
        <v>70.214411554398524</v>
      </c>
      <c r="I36" s="38">
        <f>[7]Input!I36</f>
        <v>70.214411554398524</v>
      </c>
      <c r="J36" s="38">
        <f>[7]Input!J36</f>
        <v>0</v>
      </c>
      <c r="K36" s="38">
        <f>[7]Input!K36</f>
        <v>0</v>
      </c>
      <c r="L36" s="38">
        <f>[7]Input!L36</f>
        <v>0</v>
      </c>
    </row>
    <row r="37" spans="1:30">
      <c r="A37" s="38">
        <f>[7]Input!A37</f>
        <v>35</v>
      </c>
      <c r="B37" s="38" t="str">
        <f>[7]Input!B37</f>
        <v>IND_CH_AMM_NAPPOX_NEW</v>
      </c>
      <c r="C37" s="38" t="str">
        <f>[7]Input!C37</f>
        <v>IND_NAP</v>
      </c>
      <c r="D37" s="38">
        <f>[7]Input!D37</f>
        <v>23.744027999999851</v>
      </c>
      <c r="E37" s="38">
        <f>[7]Input!E37</f>
        <v>22.9679785999984</v>
      </c>
      <c r="F37" s="38">
        <f>[7]Input!F37</f>
        <v>85.266171930536501</v>
      </c>
      <c r="G37" s="38">
        <f>[7]Input!G37</f>
        <v>89.38986843594752</v>
      </c>
      <c r="H37" s="38">
        <f>[7]Input!H37</f>
        <v>104.1404538799184</v>
      </c>
      <c r="I37" s="38">
        <f>[7]Input!I37</f>
        <v>118.8910393238892</v>
      </c>
      <c r="J37" s="38">
        <f>[7]Input!J37</f>
        <v>122.0463572386994</v>
      </c>
      <c r="K37" s="38">
        <f>[7]Input!K37</f>
        <v>110.76142981346111</v>
      </c>
      <c r="L37" s="38">
        <f>[7]Input!L37</f>
        <v>122.5792776024912</v>
      </c>
    </row>
    <row r="38" spans="1:30">
      <c r="A38" s="38">
        <f>[7]Input!A38</f>
        <v>36</v>
      </c>
      <c r="B38" s="38" t="str">
        <f>[7]Input!B38</f>
        <v>IND_CH_AMM_COAGSF_NEW</v>
      </c>
      <c r="C38" s="38" t="str">
        <f>[7]Input!C38</f>
        <v>IND_COA</v>
      </c>
      <c r="D38" s="38">
        <f>[7]Input!D38</f>
        <v>0</v>
      </c>
      <c r="E38" s="38">
        <f>[7]Input!E38</f>
        <v>0</v>
      </c>
      <c r="F38" s="38">
        <f>[7]Input!F38</f>
        <v>12.824687782864739</v>
      </c>
      <c r="G38" s="38">
        <f>[7]Input!G38</f>
        <v>111.4688072526862</v>
      </c>
      <c r="H38" s="38">
        <f>[7]Input!H38</f>
        <v>172.74340841986501</v>
      </c>
      <c r="I38" s="38">
        <f>[7]Input!I38</f>
        <v>225.73371609917501</v>
      </c>
      <c r="J38" s="38">
        <f>[7]Input!J38</f>
        <v>182.7939944886989</v>
      </c>
      <c r="K38" s="38">
        <f>[7]Input!K38</f>
        <v>213.52096773336021</v>
      </c>
      <c r="L38" s="38">
        <f>[7]Input!L38</f>
        <v>213.09884481613059</v>
      </c>
      <c r="AD38" s="28"/>
    </row>
    <row r="39" spans="1:30">
      <c r="A39" s="38">
        <f>[7]Input!A39</f>
        <v>37</v>
      </c>
      <c r="B39" s="38" t="str">
        <f>[7]Input!B39</f>
        <v>IND_CH_AMM_ELCSYS_NEW</v>
      </c>
      <c r="C39" s="38" t="str">
        <f>[7]Input!C39</f>
        <v>IND_HH2_WE</v>
      </c>
      <c r="D39" s="38">
        <f>[7]Input!D39</f>
        <v>0</v>
      </c>
      <c r="E39" s="38">
        <f>[7]Input!E39</f>
        <v>0</v>
      </c>
      <c r="F39" s="38">
        <f>[7]Input!F39</f>
        <v>0</v>
      </c>
      <c r="G39" s="38">
        <f>[7]Input!G39</f>
        <v>0</v>
      </c>
      <c r="H39" s="38">
        <f>[7]Input!H39</f>
        <v>0</v>
      </c>
      <c r="I39" s="38">
        <f>[7]Input!I39</f>
        <v>4.4039189270168428</v>
      </c>
      <c r="J39" s="38">
        <f>[7]Input!J39</f>
        <v>198.74730013792231</v>
      </c>
      <c r="K39" s="38">
        <f>[7]Input!K39</f>
        <v>161.81555854103621</v>
      </c>
      <c r="L39" s="38">
        <f>[7]Input!L39</f>
        <v>140.81899076622321</v>
      </c>
    </row>
    <row r="40" spans="1:30">
      <c r="A40" s="38">
        <f>[7]Input!A40</f>
        <v>38</v>
      </c>
      <c r="B40" s="38" t="str">
        <f>[7]Input!B40</f>
        <v>IND_CH_MTH_NGASR_NEW</v>
      </c>
      <c r="C40" s="38" t="str">
        <f>[7]Input!C40</f>
        <v>IND_NGA</v>
      </c>
      <c r="D40" s="38">
        <f>[7]Input!D40</f>
        <v>0</v>
      </c>
      <c r="E40" s="38">
        <f>[7]Input!E40</f>
        <v>1.43138560015616</v>
      </c>
      <c r="F40" s="38">
        <f>[7]Input!F40</f>
        <v>1.376270393370624</v>
      </c>
      <c r="G40" s="38">
        <f>[7]Input!G40</f>
        <v>23.486875912608959</v>
      </c>
      <c r="H40" s="38">
        <f>[7]Input!H40</f>
        <v>34.826895760178367</v>
      </c>
      <c r="I40" s="38">
        <f>[7]Input!I40</f>
        <v>34.82689576017836</v>
      </c>
      <c r="J40" s="38">
        <f>[7]Input!J40</f>
        <v>34.826895760178353</v>
      </c>
      <c r="K40" s="38">
        <f>[7]Input!K40</f>
        <v>33.452951013647613</v>
      </c>
      <c r="L40" s="38">
        <f>[7]Input!L40</f>
        <v>22.394334494795611</v>
      </c>
    </row>
    <row r="41" spans="1:30">
      <c r="A41" s="38">
        <f>[7]Input!A41</f>
        <v>39</v>
      </c>
      <c r="B41" s="38" t="str">
        <f>[7]Input!B41</f>
        <v>IND_CH_MTH_LPGPOX_NEW</v>
      </c>
      <c r="C41" s="38" t="str">
        <f>[7]Input!C41</f>
        <v>IND_LPG</v>
      </c>
      <c r="D41" s="38">
        <f>[7]Input!D41</f>
        <v>1.10677839432417</v>
      </c>
      <c r="E41" s="38">
        <f>[7]Input!E41</f>
        <v>9.9915472990207448</v>
      </c>
      <c r="F41" s="38">
        <f>[7]Input!F41</f>
        <v>17.97807705675735</v>
      </c>
      <c r="G41" s="38">
        <f>[7]Input!G41</f>
        <v>7.9865287720501339</v>
      </c>
      <c r="H41" s="38">
        <f>[7]Input!H41</f>
        <v>0</v>
      </c>
      <c r="I41" s="38">
        <f>[7]Input!I41</f>
        <v>12.43554292028265</v>
      </c>
      <c r="J41" s="38">
        <f>[7]Input!J41</f>
        <v>16.87129866243318</v>
      </c>
      <c r="K41" s="38">
        <f>[7]Input!K41</f>
        <v>0</v>
      </c>
      <c r="L41" s="38">
        <f>[7]Input!L41</f>
        <v>0</v>
      </c>
    </row>
    <row r="42" spans="1:30">
      <c r="A42" s="38">
        <f>[7]Input!A42</f>
        <v>40</v>
      </c>
      <c r="B42" s="38" t="str">
        <f>[7]Input!B42</f>
        <v>IND_CH_MTH_ELCSYS_NEW</v>
      </c>
      <c r="C42" s="38" t="str">
        <f>[7]Input!C42</f>
        <v>IND_HH2_WE</v>
      </c>
      <c r="D42" s="38">
        <f>[7]Input!D42</f>
        <v>0</v>
      </c>
      <c r="E42" s="38">
        <f>[7]Input!E42</f>
        <v>9.000900090042066E-2</v>
      </c>
      <c r="F42" s="38">
        <f>[7]Input!F42</f>
        <v>9.0009000900088842E-2</v>
      </c>
      <c r="G42" s="38">
        <f>[7]Input!G42</f>
        <v>9.0010607860650751E-2</v>
      </c>
      <c r="H42" s="38">
        <f>[7]Input!H42</f>
        <v>10.505283911631251</v>
      </c>
      <c r="I42" s="38">
        <f>[7]Input!I42</f>
        <v>6.0113559837143073</v>
      </c>
      <c r="J42" s="38">
        <f>[7]Input!J42</f>
        <v>0</v>
      </c>
      <c r="K42" s="38">
        <f>[7]Input!K42</f>
        <v>30.372208527896191</v>
      </c>
      <c r="L42" s="38">
        <f>[7]Input!L42</f>
        <v>47.513034460964263</v>
      </c>
    </row>
    <row r="43" spans="1:30">
      <c r="A43" s="38">
        <f>[7]Input!A43</f>
        <v>41</v>
      </c>
      <c r="B43" s="38" t="str">
        <f>[7]Input!B43</f>
        <v>IND_CH_MTH_NGASR_CCS_NEW</v>
      </c>
      <c r="C43" s="38" t="str">
        <f>[7]Input!C43</f>
        <v>IND_NGA</v>
      </c>
      <c r="D43" s="38">
        <f>[7]Input!D43</f>
        <v>0</v>
      </c>
      <c r="E43" s="38">
        <f>[7]Input!E43</f>
        <v>0</v>
      </c>
      <c r="F43" s="38">
        <f>[7]Input!F43</f>
        <v>0</v>
      </c>
      <c r="G43" s="38">
        <f>[7]Input!G43</f>
        <v>0</v>
      </c>
      <c r="H43" s="38">
        <f>[7]Input!H43</f>
        <v>7.5362674036363636E-4</v>
      </c>
      <c r="I43" s="38">
        <f>[7]Input!I43</f>
        <v>4.6874499839999993E-3</v>
      </c>
      <c r="J43" s="38">
        <f>[7]Input!J43</f>
        <v>2.9106123281454548E-2</v>
      </c>
      <c r="K43" s="38">
        <f>[7]Input!K43</f>
        <v>2.9106566739377181E-2</v>
      </c>
      <c r="L43" s="38">
        <f>[7]Input!L43</f>
        <v>1.0667809090909079</v>
      </c>
    </row>
    <row r="44" spans="1:30">
      <c r="A44" s="38">
        <f>[7]Input!A44</f>
        <v>42</v>
      </c>
      <c r="B44" s="38" t="str">
        <f>[7]Input!B44</f>
        <v>IND_CH_EC_NEW</v>
      </c>
      <c r="C44" s="38" t="str">
        <f>[7]Input!C44</f>
        <v>IND_CH_ELC</v>
      </c>
      <c r="D44" s="38">
        <f>[7]Input!D44</f>
        <v>0</v>
      </c>
      <c r="E44" s="38">
        <f>[7]Input!E44</f>
        <v>169.55414934531811</v>
      </c>
      <c r="F44" s="38">
        <f>[7]Input!F44</f>
        <v>169.55414934531811</v>
      </c>
      <c r="G44" s="38">
        <f>[7]Input!G44</f>
        <v>169.55414934531811</v>
      </c>
      <c r="H44" s="38">
        <f>[7]Input!H44</f>
        <v>169.55414934531811</v>
      </c>
      <c r="I44" s="38">
        <f>[7]Input!I44</f>
        <v>169.55414934531811</v>
      </c>
      <c r="J44" s="38">
        <f>[7]Input!J44</f>
        <v>253.95487559420479</v>
      </c>
      <c r="K44" s="38">
        <f>[7]Input!K44</f>
        <v>277.15859581358228</v>
      </c>
      <c r="L44" s="38">
        <f>[7]Input!L44</f>
        <v>279.6574752542752</v>
      </c>
    </row>
    <row r="45" spans="1:30">
      <c r="A45" s="38">
        <f>[7]Input!A45</f>
        <v>43</v>
      </c>
      <c r="B45" s="38" t="str">
        <f>[7]Input!B45</f>
        <v>IND_CH_OTH_NGA_NEW</v>
      </c>
      <c r="C45" s="38" t="str">
        <f>[7]Input!C45</f>
        <v>IND_NGA</v>
      </c>
      <c r="D45" s="38">
        <f>[7]Input!D45</f>
        <v>94.605927552061843</v>
      </c>
      <c r="E45" s="38">
        <f>[7]Input!E45</f>
        <v>0</v>
      </c>
      <c r="F45" s="38">
        <f>[7]Input!F45</f>
        <v>94.605927552061843</v>
      </c>
      <c r="G45" s="38">
        <f>[7]Input!G45</f>
        <v>8.6832188354334754</v>
      </c>
      <c r="H45" s="38">
        <f>[7]Input!H45</f>
        <v>0</v>
      </c>
      <c r="I45" s="38">
        <f>[7]Input!I45</f>
        <v>0</v>
      </c>
      <c r="J45" s="38">
        <f>[7]Input!J45</f>
        <v>0</v>
      </c>
      <c r="K45" s="38">
        <f>[7]Input!K45</f>
        <v>0</v>
      </c>
      <c r="L45" s="38">
        <f>[7]Input!L45</f>
        <v>0</v>
      </c>
    </row>
    <row r="46" spans="1:30">
      <c r="A46" s="38">
        <f>[7]Input!A46</f>
        <v>44</v>
      </c>
      <c r="B46" s="38" t="str">
        <f>[7]Input!B46</f>
        <v>IND_CH_OTH_ETH_NEW</v>
      </c>
      <c r="C46" s="38" t="str">
        <f>[7]Input!C46</f>
        <v>IND_ETH</v>
      </c>
      <c r="D46" s="38">
        <f>[7]Input!D46</f>
        <v>50.690745997481557</v>
      </c>
      <c r="E46" s="38">
        <f>[7]Input!E46</f>
        <v>50.690745997481557</v>
      </c>
      <c r="F46" s="38">
        <f>[7]Input!F46</f>
        <v>26.49950043807965</v>
      </c>
      <c r="G46" s="38">
        <f>[7]Input!G46</f>
        <v>0</v>
      </c>
      <c r="H46" s="38">
        <f>[7]Input!H46</f>
        <v>0</v>
      </c>
      <c r="I46" s="38">
        <f>[7]Input!I46</f>
        <v>0</v>
      </c>
      <c r="J46" s="38">
        <f>[7]Input!J46</f>
        <v>0</v>
      </c>
      <c r="K46" s="38">
        <f>[7]Input!K46</f>
        <v>0</v>
      </c>
      <c r="L46" s="38">
        <f>[7]Input!L46</f>
        <v>0</v>
      </c>
    </row>
    <row r="47" spans="1:30">
      <c r="A47" s="38">
        <f>[7]Input!A47</f>
        <v>45</v>
      </c>
      <c r="B47" s="38" t="str">
        <f>[7]Input!B47</f>
        <v>IND_CH_OTH_BIO_NEW</v>
      </c>
      <c r="C47" s="38" t="str">
        <f>[7]Input!C47</f>
        <v>IND_BIO</v>
      </c>
      <c r="D47" s="38">
        <f>[7]Input!D47</f>
        <v>0</v>
      </c>
      <c r="E47" s="38">
        <f>[7]Input!E47</f>
        <v>159.71949172669201</v>
      </c>
      <c r="F47" s="38">
        <f>[7]Input!F47</f>
        <v>103.4745686877164</v>
      </c>
      <c r="G47" s="38">
        <f>[7]Input!G47</f>
        <v>267.67199316558532</v>
      </c>
      <c r="H47" s="38">
        <f>[7]Input!H47</f>
        <v>305.53956147847299</v>
      </c>
      <c r="I47" s="38">
        <f>[7]Input!I47</f>
        <v>335.77235643441139</v>
      </c>
      <c r="J47" s="38">
        <f>[7]Input!J47</f>
        <v>364.61003734993739</v>
      </c>
      <c r="K47" s="38">
        <f>[7]Input!K47</f>
        <v>369.65852940431148</v>
      </c>
      <c r="L47" s="38">
        <f>[7]Input!L47</f>
        <v>373.85916823649478</v>
      </c>
    </row>
    <row r="48" spans="1:30" hidden="1">
      <c r="A48" s="38">
        <f>[7]Input!A48</f>
        <v>46</v>
      </c>
      <c r="B48" s="38" t="str">
        <f>[7]Input!B48</f>
        <v>IND_CH_MD_ELC_NEW</v>
      </c>
      <c r="C48" s="38" t="str">
        <f>[7]Input!C48</f>
        <v>IND_CH_ELC</v>
      </c>
      <c r="D48" s="38">
        <f>[7]Input!D48</f>
        <v>347.72999240260998</v>
      </c>
      <c r="E48" s="38">
        <f>[7]Input!E48</f>
        <v>378.44379263983029</v>
      </c>
      <c r="F48" s="38">
        <f>[7]Input!F48</f>
        <v>391.09502385125921</v>
      </c>
      <c r="G48" s="38">
        <f>[7]Input!G48</f>
        <v>443.60615230352539</v>
      </c>
      <c r="H48" s="38">
        <f>[7]Input!H48</f>
        <v>466.39012168708251</v>
      </c>
      <c r="I48" s="38">
        <f>[7]Input!I48</f>
        <v>492.95041420998518</v>
      </c>
      <c r="J48" s="38">
        <f>[7]Input!J48</f>
        <v>524.57334659541823</v>
      </c>
      <c r="K48" s="38">
        <f>[7]Input!K48</f>
        <v>523.88285873226414</v>
      </c>
      <c r="L48" s="38">
        <f>[7]Input!L48</f>
        <v>525.93459521804618</v>
      </c>
    </row>
    <row r="49" spans="1:12" hidden="1">
      <c r="A49" s="38">
        <f>[7]Input!A49</f>
        <v>47</v>
      </c>
      <c r="B49" s="38" t="str">
        <f>[7]Input!B49</f>
        <v>IND_IS_BOF_EXS</v>
      </c>
      <c r="C49" s="38" t="str">
        <f>[7]Input!C49</f>
        <v>IND_NGA</v>
      </c>
      <c r="D49" s="38">
        <f>[7]Input!D49</f>
        <v>249.0939406475664</v>
      </c>
      <c r="E49" s="38">
        <f>[7]Input!E49</f>
        <v>206.37577160493831</v>
      </c>
      <c r="F49" s="38">
        <f>[7]Input!F49</f>
        <v>165.10061728395041</v>
      </c>
      <c r="G49" s="38">
        <f>[7]Input!G49</f>
        <v>125.90932857501571</v>
      </c>
      <c r="H49" s="38">
        <f>[7]Input!H49</f>
        <v>112.28880748064449</v>
      </c>
      <c r="I49" s="38">
        <f>[7]Input!I49</f>
        <v>56.144403740322247</v>
      </c>
      <c r="J49" s="38">
        <f>[7]Input!J49</f>
        <v>0</v>
      </c>
      <c r="K49" s="38">
        <f>[7]Input!K49</f>
        <v>0</v>
      </c>
      <c r="L49" s="38">
        <f>[7]Input!L49</f>
        <v>0</v>
      </c>
    </row>
    <row r="50" spans="1:12" hidden="1">
      <c r="A50" s="38">
        <f>[7]Input!A50</f>
        <v>48</v>
      </c>
      <c r="B50" s="38" t="str">
        <f>[7]Input!B50</f>
        <v>IND_IS_BOF_EXS</v>
      </c>
      <c r="C50" s="38" t="str">
        <f>[7]Input!C50</f>
        <v>IND_HFO</v>
      </c>
      <c r="D50" s="38">
        <f>[7]Input!D50</f>
        <v>20.507655367231639</v>
      </c>
      <c r="E50" s="38">
        <f>[7]Input!E50</f>
        <v>17.08971280602637</v>
      </c>
      <c r="F50" s="38">
        <f>[7]Input!F50</f>
        <v>13.67177024482114</v>
      </c>
      <c r="G50" s="38">
        <f>[7]Input!G50</f>
        <v>10.25382768361583</v>
      </c>
      <c r="H50" s="38">
        <f>[7]Input!H50</f>
        <v>6.8358851224105459</v>
      </c>
      <c r="I50" s="38">
        <f>[7]Input!I50</f>
        <v>10.255626600753301</v>
      </c>
      <c r="J50" s="38">
        <f>[7]Input!J50</f>
        <v>0</v>
      </c>
      <c r="K50" s="38">
        <f>[7]Input!K50</f>
        <v>0</v>
      </c>
      <c r="L50" s="38">
        <f>[7]Input!L50</f>
        <v>0</v>
      </c>
    </row>
    <row r="51" spans="1:12" hidden="1">
      <c r="A51" s="38">
        <f>[7]Input!A51</f>
        <v>49</v>
      </c>
      <c r="B51" s="38" t="str">
        <f>[7]Input!B51</f>
        <v>IND_IS_BOF_EXS</v>
      </c>
      <c r="C51" s="38" t="str">
        <f>[7]Input!C51</f>
        <v>IND_COA</v>
      </c>
      <c r="D51" s="38">
        <f>[7]Input!D51</f>
        <v>58.404843063402382</v>
      </c>
      <c r="E51" s="38">
        <f>[7]Input!E51</f>
        <v>48.670702552835323</v>
      </c>
      <c r="F51" s="38">
        <f>[7]Input!F51</f>
        <v>38.936562042268037</v>
      </c>
      <c r="G51" s="38">
        <f>[7]Input!G51</f>
        <v>29.202421531701201</v>
      </c>
      <c r="H51" s="38">
        <f>[7]Input!H51</f>
        <v>19.468281021134139</v>
      </c>
      <c r="I51" s="38">
        <f>[7]Input!I51</f>
        <v>9.7341405105670678</v>
      </c>
      <c r="J51" s="38">
        <f>[7]Input!J51</f>
        <v>0</v>
      </c>
      <c r="K51" s="38">
        <f>[7]Input!K51</f>
        <v>0</v>
      </c>
      <c r="L51" s="38">
        <f>[7]Input!L51</f>
        <v>0</v>
      </c>
    </row>
    <row r="52" spans="1:12" hidden="1">
      <c r="A52" s="38">
        <f>[7]Input!A52</f>
        <v>50</v>
      </c>
      <c r="B52" s="38" t="str">
        <f>[7]Input!B52</f>
        <v>IND_IS_BOF_EXS</v>
      </c>
      <c r="C52" s="38" t="str">
        <f>[7]Input!C52</f>
        <v>IND_COK</v>
      </c>
      <c r="D52" s="38">
        <f>[7]Input!D52</f>
        <v>239.73569052102951</v>
      </c>
      <c r="E52" s="38">
        <f>[7]Input!E52</f>
        <v>199.77974210085799</v>
      </c>
      <c r="F52" s="38">
        <f>[7]Input!F52</f>
        <v>159.82379368068709</v>
      </c>
      <c r="G52" s="38">
        <f>[7]Input!G52</f>
        <v>119.8678452605147</v>
      </c>
      <c r="H52" s="38">
        <f>[7]Input!H52</f>
        <v>93.587264919439221</v>
      </c>
      <c r="I52" s="38">
        <f>[7]Input!I52</f>
        <v>39.955948420171588</v>
      </c>
      <c r="J52" s="38">
        <f>[7]Input!J52</f>
        <v>0</v>
      </c>
      <c r="K52" s="38">
        <f>[7]Input!K52</f>
        <v>0</v>
      </c>
      <c r="L52" s="38">
        <f>[7]Input!L52</f>
        <v>0</v>
      </c>
    </row>
    <row r="53" spans="1:12" hidden="1">
      <c r="A53" s="38">
        <f>[7]Input!A53</f>
        <v>51</v>
      </c>
      <c r="B53" s="38" t="str">
        <f>[7]Input!B53</f>
        <v>IND_IS_BOF_EXS</v>
      </c>
      <c r="C53" s="38" t="str">
        <f>[7]Input!C53</f>
        <v>IND_COG</v>
      </c>
      <c r="D53" s="38">
        <f>[7]Input!D53</f>
        <v>112.58744265846271</v>
      </c>
      <c r="E53" s="38">
        <f>[7]Input!E53</f>
        <v>58.964506172839521</v>
      </c>
      <c r="F53" s="38">
        <f>[7]Input!F53</f>
        <v>47.171604938271962</v>
      </c>
      <c r="G53" s="38">
        <f>[7]Input!G53</f>
        <v>98.415638468298766</v>
      </c>
      <c r="H53" s="38">
        <f>[7]Input!H53</f>
        <v>23.58580246913581</v>
      </c>
      <c r="I53" s="38">
        <f>[7]Input!I53</f>
        <v>11.7929012345679</v>
      </c>
      <c r="J53" s="38">
        <f>[7]Input!J53</f>
        <v>0</v>
      </c>
      <c r="K53" s="38">
        <f>[7]Input!K53</f>
        <v>0</v>
      </c>
      <c r="L53" s="38">
        <f>[7]Input!L53</f>
        <v>0</v>
      </c>
    </row>
    <row r="54" spans="1:12" hidden="1">
      <c r="A54" s="38">
        <f>[7]Input!A54</f>
        <v>52</v>
      </c>
      <c r="B54" s="38" t="str">
        <f>[7]Input!B54</f>
        <v>IND_IS_BOF_EXS</v>
      </c>
      <c r="C54" s="38" t="str">
        <f>[7]Input!C54</f>
        <v>IND_BFG</v>
      </c>
      <c r="D54" s="38">
        <f>[7]Input!D54</f>
        <v>172.9359008160703</v>
      </c>
      <c r="E54" s="38">
        <f>[7]Input!E54</f>
        <v>144.1132506800586</v>
      </c>
      <c r="F54" s="38">
        <f>[7]Input!F54</f>
        <v>115.2906005440465</v>
      </c>
      <c r="G54" s="38">
        <f>[7]Input!G54</f>
        <v>86.467950408035151</v>
      </c>
      <c r="H54" s="38">
        <f>[7]Input!H54</f>
        <v>57.645300272023448</v>
      </c>
      <c r="I54" s="38">
        <f>[7]Input!I54</f>
        <v>28.82265013601171</v>
      </c>
      <c r="J54" s="38">
        <f>[7]Input!J54</f>
        <v>0</v>
      </c>
      <c r="K54" s="38">
        <f>[7]Input!K54</f>
        <v>0</v>
      </c>
      <c r="L54" s="38">
        <f>[7]Input!L54</f>
        <v>0</v>
      </c>
    </row>
    <row r="55" spans="1:12" hidden="1">
      <c r="A55" s="38">
        <f>[7]Input!A55</f>
        <v>53</v>
      </c>
      <c r="B55" s="38" t="str">
        <f>[7]Input!B55</f>
        <v>IND_IS_BOF_EXS</v>
      </c>
      <c r="C55" s="38" t="str">
        <f>[7]Input!C55</f>
        <v>IND_PTC</v>
      </c>
      <c r="D55" s="38">
        <f>[7]Input!D55</f>
        <v>96.562775513807665</v>
      </c>
      <c r="E55" s="38">
        <f>[7]Input!E55</f>
        <v>116.52985457208619</v>
      </c>
      <c r="F55" s="38">
        <f>[7]Input!F55</f>
        <v>93.223883657670214</v>
      </c>
      <c r="G55" s="38">
        <f>[7]Input!G55</f>
        <v>4.7971123666038924</v>
      </c>
      <c r="H55" s="38">
        <f>[7]Input!H55</f>
        <v>3.1980749110692601</v>
      </c>
      <c r="I55" s="38">
        <f>[7]Input!I55</f>
        <v>1.5990374555346309</v>
      </c>
      <c r="J55" s="38">
        <f>[7]Input!J55</f>
        <v>0</v>
      </c>
      <c r="K55" s="38">
        <f>[7]Input!K55</f>
        <v>0</v>
      </c>
      <c r="L55" s="38">
        <f>[7]Input!L55</f>
        <v>0</v>
      </c>
    </row>
    <row r="56" spans="1:12" hidden="1">
      <c r="A56" s="38">
        <f>[7]Input!A56</f>
        <v>54</v>
      </c>
      <c r="B56" s="38" t="str">
        <f>[7]Input!B56</f>
        <v>IND_IS_DRI_EXS</v>
      </c>
      <c r="C56" s="38" t="str">
        <f>[7]Input!C56</f>
        <v>IND_NGA</v>
      </c>
      <c r="D56" s="38">
        <f>[7]Input!D56</f>
        <v>4.1358798435171398</v>
      </c>
      <c r="E56" s="38">
        <f>[7]Input!E56</f>
        <v>3.2256333830104378</v>
      </c>
      <c r="F56" s="38">
        <f>[7]Input!F56</f>
        <v>2.617958271236962</v>
      </c>
      <c r="G56" s="38">
        <f>[7]Input!G56</f>
        <v>1.616393889716816</v>
      </c>
      <c r="H56" s="38">
        <f>[7]Input!H56</f>
        <v>0.80919061102833445</v>
      </c>
      <c r="I56" s="38">
        <f>[7]Input!I56</f>
        <v>0</v>
      </c>
      <c r="J56" s="38">
        <f>[7]Input!J56</f>
        <v>0</v>
      </c>
      <c r="K56" s="38">
        <f>[7]Input!K56</f>
        <v>0</v>
      </c>
      <c r="L56" s="38">
        <f>[7]Input!L56</f>
        <v>0</v>
      </c>
    </row>
    <row r="57" spans="1:12" hidden="1">
      <c r="A57" s="38">
        <f>[7]Input!A57</f>
        <v>55</v>
      </c>
      <c r="B57" s="38" t="str">
        <f>[7]Input!B57</f>
        <v>IND_IS_DRI_EXS</v>
      </c>
      <c r="C57" s="38" t="str">
        <f>[7]Input!C57</f>
        <v>IND_BIO</v>
      </c>
      <c r="D57" s="38">
        <f>[7]Input!D57</f>
        <v>0.22738394187779429</v>
      </c>
      <c r="E57" s="38">
        <f>[7]Input!E57</f>
        <v>0.2649776453055146</v>
      </c>
      <c r="F57" s="38">
        <f>[7]Input!F57</f>
        <v>0</v>
      </c>
      <c r="G57" s="38">
        <f>[7]Input!G57</f>
        <v>0.1073241691557164</v>
      </c>
      <c r="H57" s="38">
        <f>[7]Input!H57</f>
        <v>6.346214605067442E-2</v>
      </c>
      <c r="I57" s="38">
        <f>[7]Input!I57</f>
        <v>0</v>
      </c>
      <c r="J57" s="38">
        <f>[7]Input!J57</f>
        <v>0</v>
      </c>
      <c r="K57" s="38">
        <f>[7]Input!K57</f>
        <v>0</v>
      </c>
      <c r="L57" s="38">
        <f>[7]Input!L57</f>
        <v>0</v>
      </c>
    </row>
    <row r="58" spans="1:12" hidden="1">
      <c r="A58" s="38">
        <f>[7]Input!A58</f>
        <v>56</v>
      </c>
      <c r="B58" s="38" t="str">
        <f>[7]Input!B58</f>
        <v>IND_IS_DRI_EXS</v>
      </c>
      <c r="C58" s="38" t="str">
        <f>[7]Input!C58</f>
        <v>IND_COA</v>
      </c>
      <c r="D58" s="38">
        <f>[7]Input!D58</f>
        <v>0.11527570789865869</v>
      </c>
      <c r="E58" s="38">
        <f>[7]Input!E58</f>
        <v>9.2220566318927139E-2</v>
      </c>
      <c r="F58" s="38">
        <f>[7]Input!F58</f>
        <v>6.9165424739195305E-2</v>
      </c>
      <c r="G58" s="38">
        <f>[7]Input!G58</f>
        <v>4.6110283159462792E-2</v>
      </c>
      <c r="H58" s="38">
        <f>[7]Input!H58</f>
        <v>2.305514157973234E-2</v>
      </c>
      <c r="I58" s="38">
        <f>[7]Input!I58</f>
        <v>0</v>
      </c>
      <c r="J58" s="38">
        <f>[7]Input!J58</f>
        <v>0</v>
      </c>
      <c r="K58" s="38">
        <f>[7]Input!K58</f>
        <v>0</v>
      </c>
      <c r="L58" s="38">
        <f>[7]Input!L58</f>
        <v>0</v>
      </c>
    </row>
    <row r="59" spans="1:12" hidden="1">
      <c r="A59" s="38">
        <f>[7]Input!A59</f>
        <v>57</v>
      </c>
      <c r="B59" s="38" t="str">
        <f>[7]Input!B59</f>
        <v>IND_IS_SCR_EXS</v>
      </c>
      <c r="C59" s="38" t="str">
        <f>[7]Input!C59</f>
        <v>IND_NGA</v>
      </c>
      <c r="D59" s="38">
        <f>[7]Input!D59</f>
        <v>125.27265799172631</v>
      </c>
      <c r="E59" s="38">
        <f>[7]Input!E59</f>
        <v>72.333145388642762</v>
      </c>
      <c r="F59" s="38">
        <f>[7]Input!F59</f>
        <v>106.9374788562223</v>
      </c>
      <c r="G59" s="38">
        <f>[7]Input!G59</f>
        <v>43.87869444965083</v>
      </c>
      <c r="H59" s="38">
        <f>[7]Input!H59</f>
        <v>29.963748368908579</v>
      </c>
      <c r="I59" s="38">
        <f>[7]Input!I59</f>
        <v>14.98187418445429</v>
      </c>
      <c r="J59" s="38">
        <f>[7]Input!J59</f>
        <v>0</v>
      </c>
      <c r="K59" s="38">
        <f>[7]Input!K59</f>
        <v>0</v>
      </c>
      <c r="L59" s="38">
        <f>[7]Input!L59</f>
        <v>0</v>
      </c>
    </row>
    <row r="60" spans="1:12" hidden="1">
      <c r="A60" s="38">
        <f>[7]Input!A60</f>
        <v>58</v>
      </c>
      <c r="B60" s="38" t="str">
        <f>[7]Input!B60</f>
        <v>IND_IS_SCR_EXS</v>
      </c>
      <c r="C60" s="38" t="str">
        <f>[7]Input!C60</f>
        <v>IND_BIO</v>
      </c>
      <c r="D60" s="38">
        <f>[7]Input!D60</f>
        <v>10.401795169771891</v>
      </c>
      <c r="E60" s="38">
        <f>[7]Input!E60</f>
        <v>61.338703181635132</v>
      </c>
      <c r="F60" s="38">
        <f>[7]Input!F60</f>
        <v>0</v>
      </c>
      <c r="G60" s="38">
        <f>[7]Input!G60</f>
        <v>31.986800174252011</v>
      </c>
      <c r="H60" s="38">
        <f>[7]Input!H60</f>
        <v>23.504991059202581</v>
      </c>
      <c r="I60" s="38">
        <f>[7]Input!I60</f>
        <v>11.752495529601291</v>
      </c>
      <c r="J60" s="38">
        <f>[7]Input!J60</f>
        <v>0</v>
      </c>
      <c r="K60" s="38">
        <f>[7]Input!K60</f>
        <v>0</v>
      </c>
      <c r="L60" s="38">
        <f>[7]Input!L60</f>
        <v>0</v>
      </c>
    </row>
    <row r="61" spans="1:12" hidden="1">
      <c r="A61" s="38">
        <f>[7]Input!A61</f>
        <v>59</v>
      </c>
      <c r="B61" s="38" t="str">
        <f>[7]Input!B61</f>
        <v>IND_IS_SCR_EXS</v>
      </c>
      <c r="C61" s="38" t="str">
        <f>[7]Input!C61</f>
        <v>IND_COA</v>
      </c>
      <c r="D61" s="38">
        <f>[7]Input!D61</f>
        <v>13.634087797019729</v>
      </c>
      <c r="E61" s="38">
        <f>[7]Input!E61</f>
        <v>11.36173983084978</v>
      </c>
      <c r="F61" s="38">
        <f>[7]Input!F61</f>
        <v>9.0893918646798273</v>
      </c>
      <c r="G61" s="38">
        <f>[7]Input!G61</f>
        <v>6.8170438985098674</v>
      </c>
      <c r="H61" s="38">
        <f>[7]Input!H61</f>
        <v>4.5446959323399119</v>
      </c>
      <c r="I61" s="38">
        <f>[7]Input!I61</f>
        <v>2.2723479661699559</v>
      </c>
      <c r="J61" s="38">
        <f>[7]Input!J61</f>
        <v>0</v>
      </c>
      <c r="K61" s="38">
        <f>[7]Input!K61</f>
        <v>0</v>
      </c>
      <c r="L61" s="38">
        <f>[7]Input!L61</f>
        <v>0</v>
      </c>
    </row>
    <row r="62" spans="1:12" hidden="1">
      <c r="A62" s="38">
        <f>[7]Input!A62</f>
        <v>60</v>
      </c>
      <c r="B62" s="38" t="str">
        <f>[7]Input!B62</f>
        <v>IND_FEA_EXS</v>
      </c>
      <c r="C62" s="38" t="str">
        <f>[7]Input!C62</f>
        <v>IND_COA</v>
      </c>
      <c r="D62" s="38">
        <f>[7]Input!D62</f>
        <v>85.764335027426412</v>
      </c>
      <c r="E62" s="38">
        <f>[7]Input!E62</f>
        <v>50.450379312660921</v>
      </c>
      <c r="F62" s="38">
        <f>[7]Input!F62</f>
        <v>5.218750699652972</v>
      </c>
      <c r="G62" s="38">
        <f>[7]Input!G62</f>
        <v>3.479167133101984</v>
      </c>
      <c r="H62" s="38">
        <f>[7]Input!H62</f>
        <v>1.739583566550992</v>
      </c>
      <c r="I62" s="38">
        <f>[7]Input!I62</f>
        <v>0</v>
      </c>
      <c r="J62" s="38">
        <f>[7]Input!J62</f>
        <v>0</v>
      </c>
      <c r="K62" s="38">
        <f>[7]Input!K62</f>
        <v>0</v>
      </c>
      <c r="L62" s="38">
        <f>[7]Input!L62</f>
        <v>0</v>
      </c>
    </row>
    <row r="63" spans="1:12" hidden="1">
      <c r="A63" s="38">
        <f>[7]Input!A63</f>
        <v>61</v>
      </c>
      <c r="B63" s="38" t="str">
        <f>[7]Input!B63</f>
        <v>IND_FEA_EXS</v>
      </c>
      <c r="C63" s="38" t="str">
        <f>[7]Input!C63</f>
        <v>IND_COK</v>
      </c>
      <c r="D63" s="38">
        <f>[7]Input!D63</f>
        <v>16.967916713310199</v>
      </c>
      <c r="E63" s="38">
        <f>[7]Input!E63</f>
        <v>7.144385984551664</v>
      </c>
      <c r="F63" s="38">
        <f>[7]Input!F63</f>
        <v>5.3582894884137469</v>
      </c>
      <c r="G63" s="38">
        <f>[7]Input!G63</f>
        <v>16.154498600694069</v>
      </c>
      <c r="H63" s="38">
        <f>[7]Input!H63</f>
        <v>25.526295757304279</v>
      </c>
      <c r="I63" s="38">
        <f>[7]Input!I63</f>
        <v>0</v>
      </c>
      <c r="J63" s="38">
        <f>[7]Input!J63</f>
        <v>0</v>
      </c>
      <c r="K63" s="38">
        <f>[7]Input!K63</f>
        <v>0</v>
      </c>
      <c r="L63" s="38">
        <f>[7]Input!L63</f>
        <v>0</v>
      </c>
    </row>
    <row r="64" spans="1:12" hidden="1">
      <c r="A64" s="38">
        <f>[7]Input!A64</f>
        <v>62</v>
      </c>
      <c r="B64" s="38" t="str">
        <f>[7]Input!B64</f>
        <v>IND_IS_EC_EXS</v>
      </c>
      <c r="C64" s="38" t="str">
        <f>[7]Input!C64</f>
        <v>IND_IS_ELC</v>
      </c>
      <c r="D64" s="38">
        <f>[7]Input!D64</f>
        <v>67.778766017244124</v>
      </c>
      <c r="E64" s="38">
        <f>[7]Input!E64</f>
        <v>0</v>
      </c>
      <c r="F64" s="38">
        <f>[7]Input!F64</f>
        <v>0</v>
      </c>
      <c r="G64" s="38">
        <f>[7]Input!G64</f>
        <v>22.604148019730971</v>
      </c>
      <c r="H64" s="38">
        <f>[7]Input!H64</f>
        <v>0</v>
      </c>
      <c r="I64" s="38">
        <f>[7]Input!I64</f>
        <v>0</v>
      </c>
      <c r="J64" s="38">
        <f>[7]Input!J64</f>
        <v>0</v>
      </c>
      <c r="K64" s="38">
        <f>[7]Input!K64</f>
        <v>0</v>
      </c>
      <c r="L64" s="38">
        <f>[7]Input!L64</f>
        <v>0</v>
      </c>
    </row>
    <row r="65" spans="1:12" hidden="1">
      <c r="A65" s="38">
        <f>[7]Input!A65</f>
        <v>63</v>
      </c>
      <c r="B65" s="38" t="str">
        <f>[7]Input!B65</f>
        <v>IND_IS_EC_NEW</v>
      </c>
      <c r="C65" s="38" t="str">
        <f>[7]Input!C65</f>
        <v>IND_IS_ELC</v>
      </c>
      <c r="D65" s="38">
        <f>[7]Input!D65</f>
        <v>219.5953443282632</v>
      </c>
      <c r="E65" s="38">
        <f>[7]Input!E65</f>
        <v>238.5190190623625</v>
      </c>
      <c r="F65" s="38">
        <f>[7]Input!F65</f>
        <v>293.19185024780643</v>
      </c>
      <c r="G65" s="38">
        <f>[7]Input!G65</f>
        <v>367.39810063466228</v>
      </c>
      <c r="H65" s="38">
        <f>[7]Input!H65</f>
        <v>403.3630340920551</v>
      </c>
      <c r="I65" s="38">
        <f>[7]Input!I65</f>
        <v>436.79252818981411</v>
      </c>
      <c r="J65" s="38">
        <f>[7]Input!J65</f>
        <v>466.37011180213608</v>
      </c>
      <c r="K65" s="38">
        <f>[7]Input!K65</f>
        <v>485.94668269902598</v>
      </c>
      <c r="L65" s="38">
        <f>[7]Input!L65</f>
        <v>510.3546076714947</v>
      </c>
    </row>
    <row r="66" spans="1:12" hidden="1">
      <c r="A66" s="38">
        <f>[7]Input!A66</f>
        <v>64</v>
      </c>
      <c r="B66" s="38" t="str">
        <f>[7]Input!B66</f>
        <v>IND_IS_MD_ELC_EXS</v>
      </c>
      <c r="C66" s="38" t="str">
        <f>[7]Input!C66</f>
        <v>IND_IS_ELC</v>
      </c>
      <c r="D66" s="38">
        <f>[7]Input!D66</f>
        <v>141.31616279069769</v>
      </c>
      <c r="E66" s="38">
        <f>[7]Input!E66</f>
        <v>113.0529302325581</v>
      </c>
      <c r="F66" s="38">
        <f>[7]Input!F66</f>
        <v>84.789697674418605</v>
      </c>
      <c r="G66" s="38">
        <f>[7]Input!G66</f>
        <v>56.526465116279063</v>
      </c>
      <c r="H66" s="38">
        <f>[7]Input!H66</f>
        <v>28.263232558139538</v>
      </c>
      <c r="I66" s="38">
        <f>[7]Input!I66</f>
        <v>0</v>
      </c>
      <c r="J66" s="38">
        <f>[7]Input!J66</f>
        <v>0</v>
      </c>
      <c r="K66" s="38">
        <f>[7]Input!K66</f>
        <v>0</v>
      </c>
      <c r="L66" s="38">
        <f>[7]Input!L66</f>
        <v>0</v>
      </c>
    </row>
    <row r="67" spans="1:12" hidden="1">
      <c r="A67" s="38">
        <f>[7]Input!A67</f>
        <v>65</v>
      </c>
      <c r="B67" s="38" t="str">
        <f>[7]Input!B67</f>
        <v>IND_IS_MD_OIL_EXS</v>
      </c>
      <c r="C67" s="38" t="str">
        <f>[7]Input!C67</f>
        <v>IND_LPG</v>
      </c>
      <c r="D67" s="38">
        <f>[7]Input!D67</f>
        <v>4.9700907696541403</v>
      </c>
      <c r="E67" s="38">
        <f>[7]Input!E67</f>
        <v>0</v>
      </c>
      <c r="F67" s="38">
        <f>[7]Input!F67</f>
        <v>0</v>
      </c>
      <c r="G67" s="38">
        <f>[7]Input!G67</f>
        <v>0</v>
      </c>
      <c r="H67" s="38">
        <f>[7]Input!H67</f>
        <v>0</v>
      </c>
      <c r="I67" s="38">
        <f>[7]Input!I67</f>
        <v>0</v>
      </c>
      <c r="J67" s="38">
        <f>[7]Input!J67</f>
        <v>0</v>
      </c>
      <c r="K67" s="38">
        <f>[7]Input!K67</f>
        <v>0</v>
      </c>
      <c r="L67" s="38">
        <f>[7]Input!L67</f>
        <v>0</v>
      </c>
    </row>
    <row r="68" spans="1:12" hidden="1">
      <c r="A68" s="38">
        <f>[7]Input!A68</f>
        <v>66</v>
      </c>
      <c r="B68" s="38" t="str">
        <f>[7]Input!B68</f>
        <v>IND_IS_MD_OIL_EXS</v>
      </c>
      <c r="C68" s="38" t="str">
        <f>[7]Input!C68</f>
        <v>IND_OIL</v>
      </c>
      <c r="D68" s="38">
        <f>[7]Input!D68</f>
        <v>0</v>
      </c>
      <c r="E68" s="38">
        <f>[7]Input!E68</f>
        <v>0</v>
      </c>
      <c r="F68" s="38">
        <f>[7]Input!F68</f>
        <v>6.1829999999999989</v>
      </c>
      <c r="G68" s="38">
        <f>[7]Input!G68</f>
        <v>4.1219999999999999</v>
      </c>
      <c r="H68" s="38">
        <f>[7]Input!H68</f>
        <v>2.0609999999999991</v>
      </c>
      <c r="I68" s="38">
        <f>[7]Input!I68</f>
        <v>0</v>
      </c>
      <c r="J68" s="38">
        <f>[7]Input!J68</f>
        <v>0</v>
      </c>
      <c r="K68" s="38">
        <f>[7]Input!K68</f>
        <v>0</v>
      </c>
      <c r="L68" s="38">
        <f>[7]Input!L68</f>
        <v>0</v>
      </c>
    </row>
    <row r="69" spans="1:12" hidden="1">
      <c r="A69" s="38">
        <f>[7]Input!A69</f>
        <v>67</v>
      </c>
      <c r="B69" s="38" t="str">
        <f>[7]Input!B69</f>
        <v>IND_IS_MD_OIL_EXS</v>
      </c>
      <c r="C69" s="38" t="str">
        <f>[7]Input!C69</f>
        <v>IND_NAP</v>
      </c>
      <c r="D69" s="38">
        <f>[7]Input!D69</f>
        <v>5.3349092303458594</v>
      </c>
      <c r="E69" s="38">
        <f>[7]Input!E69</f>
        <v>8.2439999999999998</v>
      </c>
      <c r="F69" s="38">
        <f>[7]Input!F69</f>
        <v>0</v>
      </c>
      <c r="G69" s="38">
        <f>[7]Input!G69</f>
        <v>0</v>
      </c>
      <c r="H69" s="38">
        <f>[7]Input!H69</f>
        <v>0</v>
      </c>
      <c r="I69" s="38">
        <f>[7]Input!I69</f>
        <v>0</v>
      </c>
      <c r="J69" s="38">
        <f>[7]Input!J69</f>
        <v>0</v>
      </c>
      <c r="K69" s="38">
        <f>[7]Input!K69</f>
        <v>0</v>
      </c>
      <c r="L69" s="38">
        <f>[7]Input!L69</f>
        <v>0</v>
      </c>
    </row>
    <row r="70" spans="1:12" hidden="1">
      <c r="A70" s="38">
        <f>[7]Input!A70</f>
        <v>68</v>
      </c>
      <c r="B70" s="38" t="str">
        <f>[7]Input!B70</f>
        <v>IND_IS_BOF_BFBOF_NEW</v>
      </c>
      <c r="C70" s="38" t="str">
        <f>[7]Input!C70</f>
        <v>IND_COA</v>
      </c>
      <c r="D70" s="38">
        <f>[7]Input!D70</f>
        <v>29.359359459276789</v>
      </c>
      <c r="E70" s="38">
        <f>[7]Input!E70</f>
        <v>34.583519673996712</v>
      </c>
      <c r="F70" s="38">
        <f>[7]Input!F70</f>
        <v>18.460738406873119</v>
      </c>
      <c r="G70" s="38">
        <f>[7]Input!G70</f>
        <v>56.803541430233189</v>
      </c>
      <c r="H70" s="38">
        <f>[7]Input!H70</f>
        <v>62.693339324947956</v>
      </c>
      <c r="I70" s="38">
        <f>[7]Input!I70</f>
        <v>115.9653479112129</v>
      </c>
      <c r="J70" s="38">
        <f>[7]Input!J70</f>
        <v>164.68612595493639</v>
      </c>
      <c r="K70" s="38">
        <f>[7]Input!K70</f>
        <v>104.9216753900467</v>
      </c>
      <c r="L70" s="38">
        <f>[7]Input!L70</f>
        <v>53.748140035872822</v>
      </c>
    </row>
    <row r="71" spans="1:12" hidden="1">
      <c r="A71" s="38">
        <f>[7]Input!A71</f>
        <v>69</v>
      </c>
      <c r="B71" s="38" t="str">
        <f>[7]Input!B71</f>
        <v>IND_IS_BOF_BFBOF_NEW</v>
      </c>
      <c r="C71" s="38" t="str">
        <f>[7]Input!C71</f>
        <v>IND_COK</v>
      </c>
      <c r="D71" s="38">
        <f>[7]Input!D71</f>
        <v>47.301190239945939</v>
      </c>
      <c r="E71" s="38">
        <f>[7]Input!E71</f>
        <v>55.717892808105809</v>
      </c>
      <c r="F71" s="38">
        <f>[7]Input!F71</f>
        <v>29.742300766628901</v>
      </c>
      <c r="G71" s="38">
        <f>[7]Input!G71</f>
        <v>91.516816748709047</v>
      </c>
      <c r="H71" s="38">
        <f>[7]Input!H71</f>
        <v>101.0059355790828</v>
      </c>
      <c r="I71" s="38">
        <f>[7]Input!I71</f>
        <v>186.83306052362079</v>
      </c>
      <c r="J71" s="38">
        <f>[7]Input!J71</f>
        <v>265.32764737184192</v>
      </c>
      <c r="K71" s="38">
        <f>[7]Input!K71</f>
        <v>169.04047701729749</v>
      </c>
      <c r="L71" s="38">
        <f>[7]Input!L71</f>
        <v>86.594225613350673</v>
      </c>
    </row>
    <row r="72" spans="1:12" hidden="1">
      <c r="A72" s="38">
        <f>[7]Input!A72</f>
        <v>70</v>
      </c>
      <c r="B72" s="38" t="str">
        <f>[7]Input!B72</f>
        <v>IND_IS_BOF_BFBOF_NEW</v>
      </c>
      <c r="C72" s="38" t="str">
        <f>[7]Input!C72</f>
        <v>IND_BFG</v>
      </c>
      <c r="D72" s="38">
        <f>[7]Input!D72</f>
        <v>0.81553776275768863</v>
      </c>
      <c r="E72" s="38">
        <f>[7]Input!E72</f>
        <v>0.96065332427768635</v>
      </c>
      <c r="F72" s="38">
        <f>[7]Input!F72</f>
        <v>0.51279828907980873</v>
      </c>
      <c r="G72" s="38">
        <f>[7]Input!G72</f>
        <v>1.5778761508398109</v>
      </c>
      <c r="H72" s="38">
        <f>[7]Input!H72</f>
        <v>1.7414816479152211</v>
      </c>
      <c r="I72" s="38">
        <f>[7]Input!I72</f>
        <v>3.2212596642003808</v>
      </c>
      <c r="J72" s="38">
        <f>[7]Input!J72</f>
        <v>4.5746146104710226</v>
      </c>
      <c r="K72" s="38">
        <f>[7]Input!K72</f>
        <v>2.9144909830568642</v>
      </c>
      <c r="L72" s="38">
        <f>[7]Input!L72</f>
        <v>1.4930038898853559</v>
      </c>
    </row>
    <row r="73" spans="1:12" hidden="1">
      <c r="A73" s="38">
        <f>[7]Input!A73</f>
        <v>71</v>
      </c>
      <c r="B73" s="38" t="str">
        <f>[7]Input!B73</f>
        <v>IND_IS_DRI_DRIEAF_NEW</v>
      </c>
      <c r="C73" s="38" t="str">
        <f>[7]Input!C73</f>
        <v>IND_NGA</v>
      </c>
      <c r="D73" s="38">
        <f>[7]Input!D73</f>
        <v>0.15277683154335181</v>
      </c>
      <c r="E73" s="38">
        <f>[7]Input!E73</f>
        <v>6.4824413123519324</v>
      </c>
      <c r="F73" s="38">
        <f>[7]Input!F73</f>
        <v>11.952354411102579</v>
      </c>
      <c r="G73" s="38">
        <f>[7]Input!G73</f>
        <v>16.35839041140601</v>
      </c>
      <c r="H73" s="38">
        <f>[7]Input!H73</f>
        <v>23.135063537806079</v>
      </c>
      <c r="I73" s="38">
        <f>[7]Input!I73</f>
        <v>25.365298192509201</v>
      </c>
      <c r="J73" s="38">
        <f>[7]Input!J73</f>
        <v>26.784438024331909</v>
      </c>
      <c r="K73" s="38">
        <f>[7]Input!K73</f>
        <v>28.403469101468112</v>
      </c>
      <c r="L73" s="38">
        <f>[7]Input!L73</f>
        <v>30.170649052906171</v>
      </c>
    </row>
    <row r="74" spans="1:12" hidden="1">
      <c r="A74" s="38">
        <f>[7]Input!A74</f>
        <v>72</v>
      </c>
      <c r="B74" s="38" t="str">
        <f>[7]Input!B74</f>
        <v>IND_IS_DRI_DRIEAF_NEW</v>
      </c>
      <c r="C74" s="38" t="str">
        <f>[7]Input!C74</f>
        <v>IND_COK</v>
      </c>
      <c r="D74" s="38">
        <f>[7]Input!D74</f>
        <v>0.45673309012578822</v>
      </c>
      <c r="E74" s="38">
        <f>[7]Input!E74</f>
        <v>17.8267136089678</v>
      </c>
      <c r="F74" s="38">
        <f>[7]Input!F74</f>
        <v>32.868974630532072</v>
      </c>
      <c r="G74" s="38">
        <f>[7]Input!G74</f>
        <v>51.897130685292652</v>
      </c>
      <c r="H74" s="38">
        <f>[7]Input!H74</f>
        <v>67.177481177116761</v>
      </c>
      <c r="I74" s="38">
        <f>[7]Input!I74</f>
        <v>69.754570029400199</v>
      </c>
      <c r="J74" s="38">
        <f>[7]Input!J74</f>
        <v>73.657204566912668</v>
      </c>
      <c r="K74" s="38">
        <f>[7]Input!K74</f>
        <v>78.109540029037234</v>
      </c>
      <c r="L74" s="38">
        <f>[7]Input!L74</f>
        <v>82.969284895491882</v>
      </c>
    </row>
    <row r="75" spans="1:12" hidden="1">
      <c r="A75" s="38">
        <f>[7]Input!A75</f>
        <v>73</v>
      </c>
      <c r="B75" s="38" t="str">
        <f>[7]Input!B75</f>
        <v>IND_IS_SCR_NEW</v>
      </c>
      <c r="C75" s="38" t="str">
        <f>[7]Input!C75</f>
        <v>IND_NGA</v>
      </c>
      <c r="D75" s="38">
        <f>[7]Input!D75</f>
        <v>10.764516467114101</v>
      </c>
      <c r="E75" s="38">
        <f>[7]Input!E75</f>
        <v>59.342559006563057</v>
      </c>
      <c r="F75" s="38">
        <f>[7]Input!F75</f>
        <v>95.414173789403037</v>
      </c>
      <c r="G75" s="38">
        <f>[7]Input!G75</f>
        <v>145.57073167085241</v>
      </c>
      <c r="H75" s="38">
        <f>[7]Input!H75</f>
        <v>163.99008107700189</v>
      </c>
      <c r="I75" s="38">
        <f>[7]Input!I75</f>
        <v>200.59687711986331</v>
      </c>
      <c r="J75" s="38">
        <f>[7]Input!J75</f>
        <v>232.3655429584808</v>
      </c>
      <c r="K75" s="38">
        <f>[7]Input!K75</f>
        <v>237.46442250377319</v>
      </c>
      <c r="L75" s="38">
        <f>[7]Input!L75</f>
        <v>247.90049873926441</v>
      </c>
    </row>
    <row r="76" spans="1:12" hidden="1">
      <c r="A76" s="38">
        <f>[7]Input!A76</f>
        <v>74</v>
      </c>
      <c r="B76" s="38" t="str">
        <f>[7]Input!B76</f>
        <v>IND_IS_SCR_NEW</v>
      </c>
      <c r="C76" s="38" t="str">
        <f>[7]Input!C76</f>
        <v>IND_BFG</v>
      </c>
      <c r="D76" s="38">
        <f>[7]Input!D76</f>
        <v>1.477482652348993</v>
      </c>
      <c r="E76" s="38">
        <f>[7]Input!E76</f>
        <v>8.1450571185478697</v>
      </c>
      <c r="F76" s="38">
        <f>[7]Input!F76</f>
        <v>13.09606306913375</v>
      </c>
      <c r="G76" s="38">
        <f>[7]Input!G76</f>
        <v>19.980296503842489</v>
      </c>
      <c r="H76" s="38">
        <f>[7]Input!H76</f>
        <v>22.50844250076495</v>
      </c>
      <c r="I76" s="38">
        <f>[7]Input!I76</f>
        <v>27.532904702726331</v>
      </c>
      <c r="J76" s="38">
        <f>[7]Input!J76</f>
        <v>31.893309817830708</v>
      </c>
      <c r="K76" s="38">
        <f>[7]Input!K76</f>
        <v>32.593156029929602</v>
      </c>
      <c r="L76" s="38">
        <f>[7]Input!L76</f>
        <v>34.025558650487262</v>
      </c>
    </row>
    <row r="77" spans="1:12" hidden="1">
      <c r="A77" s="38">
        <f>[7]Input!A77</f>
        <v>75</v>
      </c>
      <c r="B77" s="38" t="str">
        <f>[7]Input!B77</f>
        <v>IND_IS_BOF_BFBOF_CCS_NEW</v>
      </c>
      <c r="C77" s="38" t="str">
        <f>[7]Input!C77</f>
        <v>IND_COA</v>
      </c>
      <c r="D77" s="38">
        <f>[7]Input!D77</f>
        <v>0</v>
      </c>
      <c r="E77" s="38">
        <f>[7]Input!E77</f>
        <v>0</v>
      </c>
      <c r="F77" s="38">
        <f>[7]Input!F77</f>
        <v>0</v>
      </c>
      <c r="G77" s="38">
        <f>[7]Input!G77</f>
        <v>0</v>
      </c>
      <c r="H77" s="38">
        <f>[7]Input!H77</f>
        <v>0</v>
      </c>
      <c r="I77" s="38">
        <f>[7]Input!I77</f>
        <v>2.2783503987364671E-7</v>
      </c>
      <c r="J77" s="38">
        <f>[7]Input!J77</f>
        <v>2.114268765869563E-8</v>
      </c>
      <c r="K77" s="38">
        <f>[7]Input!K77</f>
        <v>0</v>
      </c>
      <c r="L77" s="38">
        <f>[7]Input!L77</f>
        <v>0</v>
      </c>
    </row>
    <row r="78" spans="1:12" hidden="1">
      <c r="A78" s="38">
        <f>[7]Input!A78</f>
        <v>76</v>
      </c>
      <c r="B78" s="38" t="str">
        <f>[7]Input!B78</f>
        <v>IND_IS_BOF_BFBOF_CCS_NEW</v>
      </c>
      <c r="C78" s="38" t="str">
        <f>[7]Input!C78</f>
        <v>IND_COK</v>
      </c>
      <c r="D78" s="38">
        <f>[7]Input!D78</f>
        <v>0</v>
      </c>
      <c r="E78" s="38">
        <f>[7]Input!E78</f>
        <v>0</v>
      </c>
      <c r="F78" s="38">
        <f>[7]Input!F78</f>
        <v>0</v>
      </c>
      <c r="G78" s="38">
        <f>[7]Input!G78</f>
        <v>0</v>
      </c>
      <c r="H78" s="38">
        <f>[7]Input!H78</f>
        <v>0</v>
      </c>
      <c r="I78" s="38">
        <f>[7]Input!I78</f>
        <v>3.6841410702972659E-7</v>
      </c>
      <c r="J78" s="38">
        <f>[7]Input!J78</f>
        <v>3.3947413987201437E-8</v>
      </c>
      <c r="K78" s="38">
        <f>[7]Input!K78</f>
        <v>0</v>
      </c>
      <c r="L78" s="38">
        <f>[7]Input!L78</f>
        <v>0</v>
      </c>
    </row>
    <row r="79" spans="1:12" hidden="1">
      <c r="A79" s="38">
        <f>[7]Input!A79</f>
        <v>77</v>
      </c>
      <c r="B79" s="38" t="str">
        <f>[7]Input!B79</f>
        <v>IND_IS_BOF_BFBOF_CCS_NEW</v>
      </c>
      <c r="C79" s="38" t="str">
        <f>[7]Input!C79</f>
        <v>IND_BFG</v>
      </c>
      <c r="D79" s="38">
        <f>[7]Input!D79</f>
        <v>0</v>
      </c>
      <c r="E79" s="38">
        <f>[7]Input!E79</f>
        <v>0</v>
      </c>
      <c r="F79" s="38">
        <f>[7]Input!F79</f>
        <v>0</v>
      </c>
      <c r="G79" s="38">
        <f>[7]Input!G79</f>
        <v>0</v>
      </c>
      <c r="H79" s="38">
        <f>[7]Input!H79</f>
        <v>0</v>
      </c>
      <c r="I79" s="38">
        <f>[7]Input!I79</f>
        <v>5.0091391745269837E-8</v>
      </c>
      <c r="J79" s="38">
        <f>[7]Input!J79</f>
        <v>0</v>
      </c>
      <c r="K79" s="38">
        <f>[7]Input!K79</f>
        <v>0</v>
      </c>
      <c r="L79" s="38">
        <f>[7]Input!L79</f>
        <v>0</v>
      </c>
    </row>
    <row r="80" spans="1:12" hidden="1">
      <c r="A80" s="38">
        <f>[7]Input!A80</f>
        <v>78</v>
      </c>
      <c r="B80" s="38" t="str">
        <f>[7]Input!B80</f>
        <v>IND_IS_BOF_HISBOF_NEW</v>
      </c>
      <c r="C80" s="38" t="str">
        <f>[7]Input!C80</f>
        <v>IND_NGA</v>
      </c>
      <c r="D80" s="38">
        <f>[7]Input!D80</f>
        <v>0</v>
      </c>
      <c r="E80" s="38">
        <f>[7]Input!E80</f>
        <v>0</v>
      </c>
      <c r="F80" s="38">
        <f>[7]Input!F80</f>
        <v>0</v>
      </c>
      <c r="G80" s="38">
        <f>[7]Input!G80</f>
        <v>1.8184426229485491E-3</v>
      </c>
      <c r="H80" s="38">
        <f>[7]Input!H80</f>
        <v>3.132923497264733E-3</v>
      </c>
      <c r="I80" s="38">
        <f>[7]Input!I80</f>
        <v>2.5412353486117971E-2</v>
      </c>
      <c r="J80" s="38">
        <f>[7]Input!J80</f>
        <v>0.147586800660571</v>
      </c>
      <c r="K80" s="38">
        <f>[7]Input!K80</f>
        <v>0.91509294316670353</v>
      </c>
      <c r="L80" s="38">
        <f>[7]Input!L80</f>
        <v>1.0592064945455171</v>
      </c>
    </row>
    <row r="81" spans="1:12" hidden="1">
      <c r="A81" s="38">
        <f>[7]Input!A81</f>
        <v>79</v>
      </c>
      <c r="B81" s="38" t="str">
        <f>[7]Input!B81</f>
        <v>IND_IS_BOF_HISBOF_NEW</v>
      </c>
      <c r="C81" s="38" t="str">
        <f>[7]Input!C81</f>
        <v>IND_COA</v>
      </c>
      <c r="D81" s="38">
        <f>[7]Input!D81</f>
        <v>0</v>
      </c>
      <c r="E81" s="38">
        <f>[7]Input!E81</f>
        <v>0</v>
      </c>
      <c r="F81" s="38">
        <f>[7]Input!F81</f>
        <v>0</v>
      </c>
      <c r="G81" s="38">
        <f>[7]Input!G81</f>
        <v>0.1068306010926852</v>
      </c>
      <c r="H81" s="38">
        <f>[7]Input!H81</f>
        <v>0.10718128415291291</v>
      </c>
      <c r="I81" s="38">
        <f>[7]Input!I81</f>
        <v>0.77931217357446858</v>
      </c>
      <c r="J81" s="38">
        <f>[7]Input!J81</f>
        <v>4.5259952202575144</v>
      </c>
      <c r="K81" s="38">
        <f>[7]Input!K81</f>
        <v>28.062850257112249</v>
      </c>
      <c r="L81" s="38">
        <f>[7]Input!L81</f>
        <v>36.236796834522004</v>
      </c>
    </row>
    <row r="82" spans="1:12" hidden="1">
      <c r="A82" s="38">
        <f>[7]Input!A82</f>
        <v>80</v>
      </c>
      <c r="B82" s="38" t="str">
        <f>[7]Input!B82</f>
        <v>IND_IS_DRI_DRIEAF_CCS_NEW</v>
      </c>
      <c r="C82" s="38" t="str">
        <f>[7]Input!C82</f>
        <v>IND_NGA</v>
      </c>
      <c r="D82" s="38">
        <f>[7]Input!D82</f>
        <v>0</v>
      </c>
      <c r="E82" s="38">
        <f>[7]Input!E82</f>
        <v>0</v>
      </c>
      <c r="F82" s="38">
        <f>[7]Input!F82</f>
        <v>0</v>
      </c>
      <c r="G82" s="38">
        <f>[7]Input!G82</f>
        <v>0</v>
      </c>
      <c r="H82" s="38">
        <f>[7]Input!H82</f>
        <v>0</v>
      </c>
      <c r="I82" s="38">
        <f>[7]Input!I82</f>
        <v>0</v>
      </c>
      <c r="J82" s="38">
        <f>[7]Input!J82</f>
        <v>0</v>
      </c>
      <c r="K82" s="38">
        <f>[7]Input!K82</f>
        <v>0</v>
      </c>
      <c r="L82" s="38">
        <f>[7]Input!L82</f>
        <v>6.4100774164574182E-7</v>
      </c>
    </row>
    <row r="83" spans="1:12" hidden="1">
      <c r="A83" s="38">
        <f>[7]Input!A83</f>
        <v>81</v>
      </c>
      <c r="B83" s="38" t="str">
        <f>[7]Input!B83</f>
        <v>IND_IS_DRI_ULCORED_CCS_NEW</v>
      </c>
      <c r="C83" s="38" t="str">
        <f>[7]Input!C83</f>
        <v>IND_NGA</v>
      </c>
      <c r="D83" s="38">
        <f>[7]Input!D83</f>
        <v>0</v>
      </c>
      <c r="E83" s="38">
        <f>[7]Input!E83</f>
        <v>0</v>
      </c>
      <c r="F83" s="38">
        <f>[7]Input!F83</f>
        <v>0</v>
      </c>
      <c r="G83" s="38">
        <f>[7]Input!G83</f>
        <v>0</v>
      </c>
      <c r="H83" s="38">
        <f>[7]Input!H83</f>
        <v>0</v>
      </c>
      <c r="I83" s="38">
        <f>[7]Input!I83</f>
        <v>7.9189090909086691E-8</v>
      </c>
      <c r="J83" s="38">
        <f>[7]Input!J83</f>
        <v>0</v>
      </c>
      <c r="K83" s="38">
        <f>[7]Input!K83</f>
        <v>0</v>
      </c>
      <c r="L83" s="38">
        <f>[7]Input!L83</f>
        <v>0</v>
      </c>
    </row>
    <row r="84" spans="1:12" hidden="1">
      <c r="A84" s="38">
        <f>[7]Input!A84</f>
        <v>82</v>
      </c>
      <c r="B84" s="38" t="str">
        <f>[7]Input!B84</f>
        <v>IND_IS_MD_ELC_NEW</v>
      </c>
      <c r="C84" s="38" t="str">
        <f>[7]Input!C84</f>
        <v>IND_IS_ELC</v>
      </c>
      <c r="D84" s="38">
        <f>[7]Input!D84</f>
        <v>231.21452013845371</v>
      </c>
      <c r="E84" s="38">
        <f>[7]Input!E84</f>
        <v>195.55973582000149</v>
      </c>
      <c r="F84" s="38">
        <f>[7]Input!F84</f>
        <v>197.36406369091881</v>
      </c>
      <c r="G84" s="38">
        <f>[7]Input!G84</f>
        <v>133.43343461112269</v>
      </c>
      <c r="H84" s="38">
        <f>[7]Input!H84</f>
        <v>101.8111295163481</v>
      </c>
      <c r="I84" s="38">
        <f>[7]Input!I84</f>
        <v>77.82505563101661</v>
      </c>
      <c r="J84" s="38">
        <f>[7]Input!J84</f>
        <v>25.8452802810001</v>
      </c>
      <c r="K84" s="38">
        <f>[7]Input!K84</f>
        <v>16.419667510179458</v>
      </c>
      <c r="L84" s="38">
        <f>[7]Input!L84</f>
        <v>8.3876623027267296</v>
      </c>
    </row>
    <row r="85" spans="1:12" hidden="1">
      <c r="A85" s="38">
        <f>[7]Input!A85</f>
        <v>83</v>
      </c>
      <c r="B85" s="38" t="str">
        <f>[7]Input!B85</f>
        <v>IND_FEA_NEW</v>
      </c>
      <c r="C85" s="38" t="str">
        <f>[7]Input!C85</f>
        <v>IND_COK</v>
      </c>
      <c r="D85" s="38">
        <f>[7]Input!D85</f>
        <v>13.75147133829522</v>
      </c>
      <c r="E85" s="38">
        <f>[7]Input!E85</f>
        <v>26.135109064052031</v>
      </c>
      <c r="F85" s="38">
        <f>[7]Input!F85</f>
        <v>28.371071948214809</v>
      </c>
      <c r="G85" s="38">
        <f>[7]Input!G85</f>
        <v>35.606937660991939</v>
      </c>
      <c r="H85" s="38">
        <f>[7]Input!H85</f>
        <v>39.561839286487377</v>
      </c>
      <c r="I85" s="38">
        <f>[7]Input!I85</f>
        <v>44.026046505209401</v>
      </c>
      <c r="J85" s="38">
        <f>[7]Input!J85</f>
        <v>43.767145691415408</v>
      </c>
      <c r="K85" s="38">
        <f>[7]Input!K85</f>
        <v>43.693256724351919</v>
      </c>
      <c r="L85" s="38">
        <f>[7]Input!L85</f>
        <v>43.598890457433029</v>
      </c>
    </row>
    <row r="86" spans="1:12" hidden="1">
      <c r="A86" s="38">
        <f>[7]Input!A86</f>
        <v>84</v>
      </c>
      <c r="B86" s="38" t="str">
        <f>[7]Input!B86</f>
        <v>IND_NF_ALU_EXS</v>
      </c>
      <c r="C86" s="38" t="str">
        <f>[7]Input!C86</f>
        <v>IND_NGA</v>
      </c>
      <c r="D86" s="38">
        <f>[7]Input!D86</f>
        <v>35.827787021630662</v>
      </c>
      <c r="E86" s="38">
        <f>[7]Input!E86</f>
        <v>28.662229617304479</v>
      </c>
      <c r="F86" s="38">
        <f>[7]Input!F86</f>
        <v>21.496672212978371</v>
      </c>
      <c r="G86" s="38">
        <f>[7]Input!G86</f>
        <v>12.910258908983391</v>
      </c>
      <c r="H86" s="38">
        <f>[7]Input!H86</f>
        <v>11.43479797404034</v>
      </c>
      <c r="I86" s="38">
        <f>[7]Input!I86</f>
        <v>11.34546589018302</v>
      </c>
      <c r="J86" s="38">
        <f>[7]Input!J86</f>
        <v>0</v>
      </c>
      <c r="K86" s="38">
        <f>[7]Input!K86</f>
        <v>0</v>
      </c>
      <c r="L86" s="38">
        <f>[7]Input!L86</f>
        <v>0</v>
      </c>
    </row>
    <row r="87" spans="1:12" hidden="1">
      <c r="A87" s="38">
        <f>[7]Input!A87</f>
        <v>85</v>
      </c>
      <c r="B87" s="38" t="str">
        <f>[7]Input!B87</f>
        <v>IND_NF_ALU_EXS</v>
      </c>
      <c r="C87" s="38" t="str">
        <f>[7]Input!C87</f>
        <v>IND_HFO</v>
      </c>
      <c r="D87" s="38">
        <f>[7]Input!D87</f>
        <v>7.4126455906821951</v>
      </c>
      <c r="E87" s="38">
        <f>[7]Input!E87</f>
        <v>5.9301164725457394</v>
      </c>
      <c r="F87" s="38">
        <f>[7]Input!F87</f>
        <v>4.4475873544093183</v>
      </c>
      <c r="G87" s="38">
        <f>[7]Input!G87</f>
        <v>3.6310103181515689</v>
      </c>
      <c r="H87" s="38">
        <f>[7]Input!H87</f>
        <v>2.3658202704911071</v>
      </c>
      <c r="I87" s="38">
        <f>[7]Input!I87</f>
        <v>2.3473377703826941</v>
      </c>
      <c r="J87" s="38">
        <f>[7]Input!J87</f>
        <v>0</v>
      </c>
      <c r="K87" s="38">
        <f>[7]Input!K87</f>
        <v>0</v>
      </c>
      <c r="L87" s="38">
        <f>[7]Input!L87</f>
        <v>0</v>
      </c>
    </row>
    <row r="88" spans="1:12" hidden="1">
      <c r="A88" s="38">
        <f>[7]Input!A88</f>
        <v>86</v>
      </c>
      <c r="B88" s="38" t="str">
        <f>[7]Input!B88</f>
        <v>IND_NF_ALU_EXS</v>
      </c>
      <c r="C88" s="38" t="str">
        <f>[7]Input!C88</f>
        <v>IND_COA</v>
      </c>
      <c r="D88" s="38">
        <f>[7]Input!D88</f>
        <v>5.1476705490848573</v>
      </c>
      <c r="E88" s="38">
        <f>[7]Input!E88</f>
        <v>4.1181364392678859</v>
      </c>
      <c r="F88" s="38">
        <f>[7]Input!F88</f>
        <v>3.0886023294509162</v>
      </c>
      <c r="G88" s="38">
        <f>[7]Input!G88</f>
        <v>2.5215349431608192</v>
      </c>
      <c r="H88" s="38">
        <f>[7]Input!H88</f>
        <v>1.6429307433966021</v>
      </c>
      <c r="I88" s="38">
        <f>[7]Input!I88</f>
        <v>1.630095673876871</v>
      </c>
      <c r="J88" s="38">
        <f>[7]Input!J88</f>
        <v>0</v>
      </c>
      <c r="K88" s="38">
        <f>[7]Input!K88</f>
        <v>0</v>
      </c>
      <c r="L88" s="38">
        <f>[7]Input!L88</f>
        <v>0</v>
      </c>
    </row>
    <row r="89" spans="1:12" hidden="1">
      <c r="A89" s="38">
        <f>[7]Input!A89</f>
        <v>87</v>
      </c>
      <c r="B89" s="38" t="str">
        <f>[7]Input!B89</f>
        <v>IND_NF_ALU_EXS</v>
      </c>
      <c r="C89" s="38" t="str">
        <f>[7]Input!C89</f>
        <v>IND_COK</v>
      </c>
      <c r="D89" s="38">
        <f>[7]Input!D89</f>
        <v>4.3240432612312816</v>
      </c>
      <c r="E89" s="38">
        <f>[7]Input!E89</f>
        <v>3.459234608985025</v>
      </c>
      <c r="F89" s="38">
        <f>[7]Input!F89</f>
        <v>2.594425956738768</v>
      </c>
      <c r="G89" s="38">
        <f>[7]Input!G89</f>
        <v>6.7577136476710056</v>
      </c>
      <c r="H89" s="38">
        <f>[7]Input!H89</f>
        <v>1.380061824453146</v>
      </c>
      <c r="I89" s="38">
        <f>[7]Input!I89</f>
        <v>1.369280366056572</v>
      </c>
      <c r="J89" s="38">
        <f>[7]Input!J89</f>
        <v>0</v>
      </c>
      <c r="K89" s="38">
        <f>[7]Input!K89</f>
        <v>0</v>
      </c>
      <c r="L89" s="38">
        <f>[7]Input!L89</f>
        <v>0</v>
      </c>
    </row>
    <row r="90" spans="1:12" hidden="1">
      <c r="A90" s="38">
        <f>[7]Input!A90</f>
        <v>88</v>
      </c>
      <c r="B90" s="38" t="str">
        <f>[7]Input!B90</f>
        <v>IND_NF_COP_EXS</v>
      </c>
      <c r="C90" s="38" t="str">
        <f>[7]Input!C90</f>
        <v>IND_NGA</v>
      </c>
      <c r="D90" s="38">
        <f>[7]Input!D90</f>
        <v>8.5322046374677907</v>
      </c>
      <c r="E90" s="38">
        <f>[7]Input!E90</f>
        <v>6.8257637099742352</v>
      </c>
      <c r="F90" s="38">
        <f>[7]Input!F90</f>
        <v>5.1193227824806753</v>
      </c>
      <c r="G90" s="38">
        <f>[7]Input!G90</f>
        <v>1.579094589620905</v>
      </c>
      <c r="H90" s="38">
        <f>[7]Input!H90</f>
        <v>1.7064409274935579</v>
      </c>
      <c r="I90" s="38">
        <f>[7]Input!I90</f>
        <v>0</v>
      </c>
      <c r="J90" s="38">
        <f>[7]Input!J90</f>
        <v>0</v>
      </c>
      <c r="K90" s="38">
        <f>[7]Input!K90</f>
        <v>0</v>
      </c>
      <c r="L90" s="38">
        <f>[7]Input!L90</f>
        <v>0</v>
      </c>
    </row>
    <row r="91" spans="1:12" hidden="1">
      <c r="A91" s="38">
        <f>[7]Input!A91</f>
        <v>89</v>
      </c>
      <c r="B91" s="38" t="str">
        <f>[7]Input!B91</f>
        <v>IND_NF_COP_EXS</v>
      </c>
      <c r="C91" s="38" t="str">
        <f>[7]Input!C91</f>
        <v>IND_HFO</v>
      </c>
      <c r="D91" s="38">
        <f>[7]Input!D91</f>
        <v>1.11428045638572</v>
      </c>
      <c r="E91" s="38">
        <f>[7]Input!E91</f>
        <v>0.89142436510857581</v>
      </c>
      <c r="F91" s="38">
        <f>[7]Input!F91</f>
        <v>0.66856827383143169</v>
      </c>
      <c r="G91" s="38">
        <f>[7]Input!G91</f>
        <v>0.44571218255428841</v>
      </c>
      <c r="H91" s="38">
        <f>[7]Input!H91</f>
        <v>0.2228560912771439</v>
      </c>
      <c r="I91" s="38">
        <f>[7]Input!I91</f>
        <v>0</v>
      </c>
      <c r="J91" s="38">
        <f>[7]Input!J91</f>
        <v>0</v>
      </c>
      <c r="K91" s="38">
        <f>[7]Input!K91</f>
        <v>0</v>
      </c>
      <c r="L91" s="38">
        <f>[7]Input!L91</f>
        <v>0</v>
      </c>
    </row>
    <row r="92" spans="1:12" hidden="1">
      <c r="A92" s="38">
        <f>[7]Input!A92</f>
        <v>90</v>
      </c>
      <c r="B92" s="38" t="str">
        <f>[7]Input!B92</f>
        <v>IND_NF_COP_EXS</v>
      </c>
      <c r="C92" s="38" t="str">
        <f>[7]Input!C92</f>
        <v>IND_COA</v>
      </c>
      <c r="D92" s="38">
        <f>[7]Input!D92</f>
        <v>0.764078027235922</v>
      </c>
      <c r="E92" s="38">
        <f>[7]Input!E92</f>
        <v>0.61126242178873758</v>
      </c>
      <c r="F92" s="38">
        <f>[7]Input!F92</f>
        <v>0.45844681634155299</v>
      </c>
      <c r="G92" s="38">
        <f>[7]Input!G92</f>
        <v>0.30563121089436879</v>
      </c>
      <c r="H92" s="38">
        <f>[7]Input!H92</f>
        <v>0.15281560544718351</v>
      </c>
      <c r="I92" s="38">
        <f>[7]Input!I92</f>
        <v>0</v>
      </c>
      <c r="J92" s="38">
        <f>[7]Input!J92</f>
        <v>0</v>
      </c>
      <c r="K92" s="38">
        <f>[7]Input!K92</f>
        <v>0</v>
      </c>
      <c r="L92" s="38">
        <f>[7]Input!L92</f>
        <v>0</v>
      </c>
    </row>
    <row r="93" spans="1:12" hidden="1">
      <c r="A93" s="38">
        <f>[7]Input!A93</f>
        <v>91</v>
      </c>
      <c r="B93" s="38" t="str">
        <f>[7]Input!B93</f>
        <v>IND_NF_COP_EXS</v>
      </c>
      <c r="C93" s="38" t="str">
        <f>[7]Input!C93</f>
        <v>IND_COK</v>
      </c>
      <c r="D93" s="38">
        <f>[7]Input!D93</f>
        <v>1.3052999631947</v>
      </c>
      <c r="E93" s="38">
        <f>[7]Input!E93</f>
        <v>1.0442399705557599</v>
      </c>
      <c r="F93" s="38">
        <f>[7]Input!F93</f>
        <v>0.7831799779168197</v>
      </c>
      <c r="G93" s="38">
        <f>[7]Input!G93</f>
        <v>2.355907250644091</v>
      </c>
      <c r="H93" s="38">
        <f>[7]Input!H93</f>
        <v>0.26105999263893992</v>
      </c>
      <c r="I93" s="38">
        <f>[7]Input!I93</f>
        <v>0</v>
      </c>
      <c r="J93" s="38">
        <f>[7]Input!J93</f>
        <v>0</v>
      </c>
      <c r="K93" s="38">
        <f>[7]Input!K93</f>
        <v>0</v>
      </c>
      <c r="L93" s="38">
        <f>[7]Input!L93</f>
        <v>0</v>
      </c>
    </row>
    <row r="94" spans="1:12" hidden="1">
      <c r="A94" s="38">
        <f>[7]Input!A94</f>
        <v>92</v>
      </c>
      <c r="B94" s="38" t="str">
        <f>[7]Input!B94</f>
        <v>IND_NF_ZNC_EXS</v>
      </c>
      <c r="C94" s="38" t="str">
        <f>[7]Input!C94</f>
        <v>IND_NGA</v>
      </c>
      <c r="D94" s="38">
        <f>[7]Input!D94</f>
        <v>2.5577637765657348</v>
      </c>
      <c r="E94" s="38">
        <f>[7]Input!E94</f>
        <v>1.844659593437046</v>
      </c>
      <c r="F94" s="38">
        <f>[7]Input!F94</f>
        <v>1.7051758510438191</v>
      </c>
      <c r="G94" s="38">
        <f>[7]Input!G94</f>
        <v>1.2788818882828661</v>
      </c>
      <c r="H94" s="38">
        <f>[7]Input!H94</f>
        <v>0.85258792552190943</v>
      </c>
      <c r="I94" s="38">
        <f>[7]Input!I94</f>
        <v>0.4262939627609566</v>
      </c>
      <c r="J94" s="38">
        <f>[7]Input!J94</f>
        <v>0</v>
      </c>
      <c r="K94" s="38">
        <f>[7]Input!K94</f>
        <v>0</v>
      </c>
      <c r="L94" s="38">
        <f>[7]Input!L94</f>
        <v>0</v>
      </c>
    </row>
    <row r="95" spans="1:12" hidden="1">
      <c r="A95" s="38">
        <f>[7]Input!A95</f>
        <v>93</v>
      </c>
      <c r="B95" s="38" t="str">
        <f>[7]Input!B95</f>
        <v>IND_NF_ZNC_EXS</v>
      </c>
      <c r="C95" s="38" t="str">
        <f>[7]Input!C95</f>
        <v>IND_HFO</v>
      </c>
      <c r="D95" s="38">
        <f>[7]Input!D95</f>
        <v>1.4597338724844839</v>
      </c>
      <c r="E95" s="38">
        <f>[7]Input!E95</f>
        <v>1.0527602730221519</v>
      </c>
      <c r="F95" s="38">
        <f>[7]Input!F95</f>
        <v>0.97315591498965615</v>
      </c>
      <c r="G95" s="38">
        <f>[7]Input!G95</f>
        <v>0.72986693624224208</v>
      </c>
      <c r="H95" s="38">
        <f>[7]Input!H95</f>
        <v>0.48657795749482807</v>
      </c>
      <c r="I95" s="38">
        <f>[7]Input!I95</f>
        <v>0.24328897874741409</v>
      </c>
      <c r="J95" s="38">
        <f>[7]Input!J95</f>
        <v>0</v>
      </c>
      <c r="K95" s="38">
        <f>[7]Input!K95</f>
        <v>0</v>
      </c>
      <c r="L95" s="38">
        <f>[7]Input!L95</f>
        <v>0</v>
      </c>
    </row>
    <row r="96" spans="1:12" hidden="1">
      <c r="A96" s="38">
        <f>[7]Input!A96</f>
        <v>94</v>
      </c>
      <c r="B96" s="38" t="str">
        <f>[7]Input!B96</f>
        <v>IND_NF_AMN_EXS</v>
      </c>
      <c r="C96" s="38" t="str">
        <f>[7]Input!C96</f>
        <v>IND_NGA</v>
      </c>
      <c r="D96" s="38">
        <f>[7]Input!D96</f>
        <v>57.517654751525697</v>
      </c>
      <c r="E96" s="38">
        <f>[7]Input!E96</f>
        <v>47.931378959604757</v>
      </c>
      <c r="F96" s="38">
        <f>[7]Input!F96</f>
        <v>38.34510316768381</v>
      </c>
      <c r="G96" s="38">
        <f>[7]Input!G96</f>
        <v>28.758827375762859</v>
      </c>
      <c r="H96" s="38">
        <f>[7]Input!H96</f>
        <v>19.172551583841901</v>
      </c>
      <c r="I96" s="38">
        <f>[7]Input!I96</f>
        <v>9.5862757919209578</v>
      </c>
      <c r="J96" s="38">
        <f>[7]Input!J96</f>
        <v>0</v>
      </c>
      <c r="K96" s="38">
        <f>[7]Input!K96</f>
        <v>0</v>
      </c>
      <c r="L96" s="38">
        <f>[7]Input!L96</f>
        <v>0</v>
      </c>
    </row>
    <row r="97" spans="1:12" hidden="1">
      <c r="A97" s="38">
        <f>[7]Input!A97</f>
        <v>95</v>
      </c>
      <c r="B97" s="38" t="str">
        <f>[7]Input!B97</f>
        <v>IND_NF_AMN_EXS</v>
      </c>
      <c r="C97" s="38" t="str">
        <f>[7]Input!C97</f>
        <v>IND_HFO</v>
      </c>
      <c r="D97" s="38">
        <f>[7]Input!D97</f>
        <v>3.544692676547514</v>
      </c>
      <c r="E97" s="38">
        <f>[7]Input!E97</f>
        <v>2.953910563789595</v>
      </c>
      <c r="F97" s="38">
        <f>[7]Input!F97</f>
        <v>2.363128451031677</v>
      </c>
      <c r="G97" s="38">
        <f>[7]Input!G97</f>
        <v>1.772346338273757</v>
      </c>
      <c r="H97" s="38">
        <f>[7]Input!H97</f>
        <v>1.1815642255158381</v>
      </c>
      <c r="I97" s="38">
        <f>[7]Input!I97</f>
        <v>0.59078211275791948</v>
      </c>
      <c r="J97" s="38">
        <f>[7]Input!J97</f>
        <v>0</v>
      </c>
      <c r="K97" s="38">
        <f>[7]Input!K97</f>
        <v>0</v>
      </c>
      <c r="L97" s="38">
        <f>[7]Input!L97</f>
        <v>0</v>
      </c>
    </row>
    <row r="98" spans="1:12" hidden="1">
      <c r="A98" s="38">
        <f>[7]Input!A98</f>
        <v>96</v>
      </c>
      <c r="B98" s="38" t="str">
        <f>[7]Input!B98</f>
        <v>IND_NF_EC_EXS</v>
      </c>
      <c r="C98" s="38" t="str">
        <f>[7]Input!C98</f>
        <v>IND_NF_ELC</v>
      </c>
      <c r="D98" s="38">
        <f>[7]Input!D98</f>
        <v>188.06621121457431</v>
      </c>
      <c r="E98" s="38">
        <f>[7]Input!E98</f>
        <v>161.06731527418319</v>
      </c>
      <c r="F98" s="38">
        <f>[7]Input!F98</f>
        <v>131.51949685470419</v>
      </c>
      <c r="G98" s="38">
        <f>[7]Input!G98</f>
        <v>81.098750000000024</v>
      </c>
      <c r="H98" s="38">
        <f>[7]Input!H98</f>
        <v>0</v>
      </c>
      <c r="I98" s="38">
        <f>[7]Input!I98</f>
        <v>0</v>
      </c>
      <c r="J98" s="38">
        <f>[7]Input!J98</f>
        <v>0</v>
      </c>
      <c r="K98" s="38">
        <f>[7]Input!K98</f>
        <v>0</v>
      </c>
      <c r="L98" s="38">
        <f>[7]Input!L98</f>
        <v>0</v>
      </c>
    </row>
    <row r="99" spans="1:12" hidden="1">
      <c r="A99" s="38">
        <f>[7]Input!A99</f>
        <v>97</v>
      </c>
      <c r="B99" s="38" t="str">
        <f>[7]Input!B99</f>
        <v>IND_NF_MD_ELC_EXS</v>
      </c>
      <c r="C99" s="38" t="str">
        <f>[7]Input!C99</f>
        <v>IND_NF_ELC</v>
      </c>
      <c r="D99" s="38">
        <f>[7]Input!D99</f>
        <v>24.43651162790697</v>
      </c>
      <c r="E99" s="38">
        <f>[7]Input!E99</f>
        <v>19.549209302325579</v>
      </c>
      <c r="F99" s="38">
        <f>[7]Input!F99</f>
        <v>14.661906976744181</v>
      </c>
      <c r="G99" s="38">
        <f>[7]Input!G99</f>
        <v>9.7746046511627895</v>
      </c>
      <c r="H99" s="38">
        <f>[7]Input!H99</f>
        <v>4.8873023255813974</v>
      </c>
      <c r="I99" s="38">
        <f>[7]Input!I99</f>
        <v>0</v>
      </c>
      <c r="J99" s="38">
        <f>[7]Input!J99</f>
        <v>0</v>
      </c>
      <c r="K99" s="38">
        <f>[7]Input!K99</f>
        <v>0</v>
      </c>
      <c r="L99" s="38">
        <f>[7]Input!L99</f>
        <v>0</v>
      </c>
    </row>
    <row r="100" spans="1:12" hidden="1">
      <c r="A100" s="38">
        <f>[7]Input!A100</f>
        <v>98</v>
      </c>
      <c r="B100" s="38" t="str">
        <f>[7]Input!B100</f>
        <v>IND_NF_MD_OIL_EXS</v>
      </c>
      <c r="C100" s="38" t="str">
        <f>[7]Input!C100</f>
        <v>IND_LPG</v>
      </c>
      <c r="D100" s="38">
        <f>[7]Input!D100</f>
        <v>3.0019999999999998</v>
      </c>
      <c r="E100" s="38">
        <f>[7]Input!E100</f>
        <v>0</v>
      </c>
      <c r="F100" s="38">
        <f>[7]Input!F100</f>
        <v>0</v>
      </c>
      <c r="G100" s="38">
        <f>[7]Input!G100</f>
        <v>0</v>
      </c>
      <c r="H100" s="38">
        <f>[7]Input!H100</f>
        <v>0</v>
      </c>
      <c r="I100" s="38">
        <f>[7]Input!I100</f>
        <v>0</v>
      </c>
      <c r="J100" s="38">
        <f>[7]Input!J100</f>
        <v>0</v>
      </c>
      <c r="K100" s="38">
        <f>[7]Input!K100</f>
        <v>0</v>
      </c>
      <c r="L100" s="38">
        <f>[7]Input!L100</f>
        <v>0</v>
      </c>
    </row>
    <row r="101" spans="1:12" hidden="1">
      <c r="A101" s="38">
        <f>[7]Input!A101</f>
        <v>99</v>
      </c>
      <c r="B101" s="38" t="str">
        <f>[7]Input!B101</f>
        <v>IND_NF_MD_OIL_EXS</v>
      </c>
      <c r="C101" s="38" t="str">
        <f>[7]Input!C101</f>
        <v>IND_OIL</v>
      </c>
      <c r="D101" s="38">
        <f>[7]Input!D101</f>
        <v>0</v>
      </c>
      <c r="E101" s="38">
        <f>[7]Input!E101</f>
        <v>0</v>
      </c>
      <c r="F101" s="38">
        <f>[7]Input!F101</f>
        <v>1.801199999999999</v>
      </c>
      <c r="G101" s="38">
        <f>[7]Input!G101</f>
        <v>1.2008000000000001</v>
      </c>
      <c r="H101" s="38">
        <f>[7]Input!H101</f>
        <v>0.60039999999999982</v>
      </c>
      <c r="I101" s="38">
        <f>[7]Input!I101</f>
        <v>0</v>
      </c>
      <c r="J101" s="38">
        <f>[7]Input!J101</f>
        <v>0</v>
      </c>
      <c r="K101" s="38">
        <f>[7]Input!K101</f>
        <v>0</v>
      </c>
      <c r="L101" s="38">
        <f>[7]Input!L101</f>
        <v>0</v>
      </c>
    </row>
    <row r="102" spans="1:12" hidden="1">
      <c r="A102" s="38">
        <f>[7]Input!A102</f>
        <v>100</v>
      </c>
      <c r="B102" s="38" t="str">
        <f>[7]Input!B102</f>
        <v>IND_NF_MD_OIL_EXS</v>
      </c>
      <c r="C102" s="38" t="str">
        <f>[7]Input!C102</f>
        <v>IND_NAP</v>
      </c>
      <c r="D102" s="38">
        <f>[7]Input!D102</f>
        <v>0</v>
      </c>
      <c r="E102" s="38">
        <f>[7]Input!E102</f>
        <v>2.4016000000000002</v>
      </c>
      <c r="F102" s="38">
        <f>[7]Input!F102</f>
        <v>0</v>
      </c>
      <c r="G102" s="38">
        <f>[7]Input!G102</f>
        <v>0</v>
      </c>
      <c r="H102" s="38">
        <f>[7]Input!H102</f>
        <v>0</v>
      </c>
      <c r="I102" s="38">
        <f>[7]Input!I102</f>
        <v>0</v>
      </c>
      <c r="J102" s="38">
        <f>[7]Input!J102</f>
        <v>0</v>
      </c>
      <c r="K102" s="38">
        <f>[7]Input!K102</f>
        <v>0</v>
      </c>
      <c r="L102" s="38">
        <f>[7]Input!L102</f>
        <v>0</v>
      </c>
    </row>
    <row r="103" spans="1:12" hidden="1">
      <c r="A103" s="38">
        <f>[7]Input!A103</f>
        <v>101</v>
      </c>
      <c r="B103" s="38" t="str">
        <f>[7]Input!B103</f>
        <v>IND_NF_AMN_BAY_NEW</v>
      </c>
      <c r="C103" s="38" t="str">
        <f>[7]Input!C103</f>
        <v>IND_NGA</v>
      </c>
      <c r="D103" s="38">
        <f>[7]Input!D103</f>
        <v>0.62940652941176622</v>
      </c>
      <c r="E103" s="38">
        <f>[7]Input!E103</f>
        <v>4.1080341800368814</v>
      </c>
      <c r="F103" s="38">
        <f>[7]Input!F103</f>
        <v>6.3494770844588562</v>
      </c>
      <c r="G103" s="38">
        <f>[7]Input!G103</f>
        <v>11.072062101493049</v>
      </c>
      <c r="H103" s="38">
        <f>[7]Input!H103</f>
        <v>16.041128431055359</v>
      </c>
      <c r="I103" s="38">
        <f>[7]Input!I103</f>
        <v>18.82048235741507</v>
      </c>
      <c r="J103" s="38">
        <f>[7]Input!J103</f>
        <v>26.165019035833151</v>
      </c>
      <c r="K103" s="38">
        <f>[7]Input!K103</f>
        <v>26.16501903583314</v>
      </c>
      <c r="L103" s="38">
        <f>[7]Input!L103</f>
        <v>23.796298681108819</v>
      </c>
    </row>
    <row r="104" spans="1:12" hidden="1">
      <c r="A104" s="38">
        <f>[7]Input!A104</f>
        <v>102</v>
      </c>
      <c r="B104" s="38" t="str">
        <f>[7]Input!B104</f>
        <v>IND_NF_AMN_BAY_NEW</v>
      </c>
      <c r="C104" s="38" t="str">
        <f>[7]Input!C104</f>
        <v>IND_HFO</v>
      </c>
      <c r="D104" s="38">
        <f>[7]Input!D104</f>
        <v>0.18649082352941221</v>
      </c>
      <c r="E104" s="38">
        <f>[7]Input!E104</f>
        <v>1.21719531260352</v>
      </c>
      <c r="F104" s="38">
        <f>[7]Input!F104</f>
        <v>1.881326543543365</v>
      </c>
      <c r="G104" s="38">
        <f>[7]Input!G104</f>
        <v>3.2806109930349781</v>
      </c>
      <c r="H104" s="38">
        <f>[7]Input!H104</f>
        <v>4.7529269425349252</v>
      </c>
      <c r="I104" s="38">
        <f>[7]Input!I104</f>
        <v>5.5764392170118748</v>
      </c>
      <c r="J104" s="38">
        <f>[7]Input!J104</f>
        <v>7.7525982328394516</v>
      </c>
      <c r="K104" s="38">
        <f>[7]Input!K104</f>
        <v>7.752598232839448</v>
      </c>
      <c r="L104" s="38">
        <f>[7]Input!L104</f>
        <v>7.0507551647729843</v>
      </c>
    </row>
    <row r="105" spans="1:12" hidden="1">
      <c r="A105" s="38">
        <f>[7]Input!A105</f>
        <v>103</v>
      </c>
      <c r="B105" s="38" t="str">
        <f>[7]Input!B105</f>
        <v>IND_NF_AMN_BAY_NEW</v>
      </c>
      <c r="C105" s="38" t="str">
        <f>[7]Input!C105</f>
        <v>IND_COA</v>
      </c>
      <c r="D105" s="38">
        <f>[7]Input!D105</f>
        <v>1.3520584705882379</v>
      </c>
      <c r="E105" s="38">
        <f>[7]Input!E105</f>
        <v>8.8246660163755219</v>
      </c>
      <c r="F105" s="38">
        <f>[7]Input!F105</f>
        <v>13.63961744068939</v>
      </c>
      <c r="G105" s="38">
        <f>[7]Input!G105</f>
        <v>23.78442969950358</v>
      </c>
      <c r="H105" s="38">
        <f>[7]Input!H105</f>
        <v>34.45872033337821</v>
      </c>
      <c r="I105" s="38">
        <f>[7]Input!I105</f>
        <v>40.429184323336067</v>
      </c>
      <c r="J105" s="38">
        <f>[7]Input!J105</f>
        <v>56.206337188086003</v>
      </c>
      <c r="K105" s="38">
        <f>[7]Input!K105</f>
        <v>56.206337188086017</v>
      </c>
      <c r="L105" s="38">
        <f>[7]Input!L105</f>
        <v>51.117974944604143</v>
      </c>
    </row>
    <row r="106" spans="1:12" hidden="1">
      <c r="A106" s="38">
        <f>[7]Input!A106</f>
        <v>104</v>
      </c>
      <c r="B106" s="38" t="str">
        <f>[7]Input!B106</f>
        <v>IND_NF_ALU_SEC_NEW</v>
      </c>
      <c r="C106" s="38" t="str">
        <f>[7]Input!C106</f>
        <v>IND_NGA</v>
      </c>
      <c r="D106" s="38">
        <f>[7]Input!D106</f>
        <v>9.6087340344827563</v>
      </c>
      <c r="E106" s="38">
        <f>[7]Input!E106</f>
        <v>11.23139123480008</v>
      </c>
      <c r="F106" s="38">
        <f>[7]Input!F106</f>
        <v>12.00476062234037</v>
      </c>
      <c r="G106" s="38">
        <f>[7]Input!G106</f>
        <v>13.284330172149311</v>
      </c>
      <c r="H106" s="38">
        <f>[7]Input!H106</f>
        <v>12.11725813766655</v>
      </c>
      <c r="I106" s="38">
        <f>[7]Input!I106</f>
        <v>11.933400442293721</v>
      </c>
      <c r="J106" s="38">
        <f>[7]Input!J106</f>
        <v>11.824472217340141</v>
      </c>
      <c r="K106" s="38">
        <f>[7]Input!K106</f>
        <v>11.77235999999999</v>
      </c>
      <c r="L106" s="38">
        <f>[7]Input!L106</f>
        <v>11.746919999999999</v>
      </c>
    </row>
    <row r="107" spans="1:12" hidden="1">
      <c r="A107" s="38">
        <f>[7]Input!A107</f>
        <v>105</v>
      </c>
      <c r="B107" s="38" t="str">
        <f>[7]Input!B107</f>
        <v>IND_NF_ALU_SEC_NEW</v>
      </c>
      <c r="C107" s="38" t="str">
        <f>[7]Input!C107</f>
        <v>IND_HFO</v>
      </c>
      <c r="D107" s="38">
        <f>[7]Input!D107</f>
        <v>0.33518839655172389</v>
      </c>
      <c r="E107" s="38">
        <f>[7]Input!E107</f>
        <v>0.39179271749302591</v>
      </c>
      <c r="F107" s="38">
        <f>[7]Input!F107</f>
        <v>0.41877071938396632</v>
      </c>
      <c r="G107" s="38">
        <f>[7]Input!G107</f>
        <v>0.46340686647032447</v>
      </c>
      <c r="H107" s="38">
        <f>[7]Input!H107</f>
        <v>0.42269505131394941</v>
      </c>
      <c r="I107" s="38">
        <f>[7]Input!I107</f>
        <v>0.41628141077768821</v>
      </c>
      <c r="J107" s="38">
        <f>[7]Input!J107</f>
        <v>0.41248158897698189</v>
      </c>
      <c r="K107" s="38">
        <f>[7]Input!K107</f>
        <v>0.41066372093023262</v>
      </c>
      <c r="L107" s="38">
        <f>[7]Input!L107</f>
        <v>0.40977627906976721</v>
      </c>
    </row>
    <row r="108" spans="1:12" hidden="1">
      <c r="A108" s="38">
        <f>[7]Input!A108</f>
        <v>106</v>
      </c>
      <c r="B108" s="38" t="str">
        <f>[7]Input!B108</f>
        <v>IND_NF_ALU_HLHIA_NEW</v>
      </c>
      <c r="C108" s="38" t="str">
        <f>[7]Input!C108</f>
        <v>IND_NGA</v>
      </c>
      <c r="D108" s="38">
        <f>[7]Input!D108</f>
        <v>0</v>
      </c>
      <c r="E108" s="38">
        <f>[7]Input!E108</f>
        <v>0</v>
      </c>
      <c r="F108" s="38">
        <f>[7]Input!F108</f>
        <v>0</v>
      </c>
      <c r="G108" s="38">
        <f>[7]Input!G108</f>
        <v>0</v>
      </c>
      <c r="H108" s="38">
        <f>[7]Input!H108</f>
        <v>0.8530304320920844</v>
      </c>
      <c r="I108" s="38">
        <f>[7]Input!I108</f>
        <v>0.8530304320920844</v>
      </c>
      <c r="J108" s="38">
        <f>[7]Input!J108</f>
        <v>2.4988655810406821</v>
      </c>
      <c r="K108" s="38">
        <f>[7]Input!K108</f>
        <v>2.4946259529461412</v>
      </c>
      <c r="L108" s="38">
        <f>[7]Input!L108</f>
        <v>0</v>
      </c>
    </row>
    <row r="109" spans="1:12" hidden="1">
      <c r="A109" s="38">
        <f>[7]Input!A109</f>
        <v>107</v>
      </c>
      <c r="B109" s="38" t="str">
        <f>[7]Input!B109</f>
        <v>IND_NF_ALU_CBT_NEW</v>
      </c>
      <c r="C109" s="38" t="str">
        <f>[7]Input!C109</f>
        <v>IND_NGA</v>
      </c>
      <c r="D109" s="38">
        <f>[7]Input!D109</f>
        <v>0</v>
      </c>
      <c r="E109" s="38">
        <f>[7]Input!E109</f>
        <v>0</v>
      </c>
      <c r="F109" s="38">
        <f>[7]Input!F109</f>
        <v>0</v>
      </c>
      <c r="G109" s="38">
        <f>[7]Input!G109</f>
        <v>0</v>
      </c>
      <c r="H109" s="38">
        <f>[7]Input!H109</f>
        <v>0</v>
      </c>
      <c r="I109" s="38">
        <f>[7]Input!I109</f>
        <v>0</v>
      </c>
      <c r="J109" s="38">
        <f>[7]Input!J109</f>
        <v>0</v>
      </c>
      <c r="K109" s="38">
        <f>[7]Input!K109</f>
        <v>0</v>
      </c>
      <c r="L109" s="38">
        <f>[7]Input!L109</f>
        <v>1.86614077140582</v>
      </c>
    </row>
    <row r="110" spans="1:12" hidden="1">
      <c r="A110" s="38">
        <f>[7]Input!A110</f>
        <v>108</v>
      </c>
      <c r="B110" s="38" t="str">
        <f>[7]Input!B110</f>
        <v>IND_NF_COP_NEW</v>
      </c>
      <c r="C110" s="38" t="str">
        <f>[7]Input!C110</f>
        <v>IND_NGA</v>
      </c>
      <c r="D110" s="38">
        <f>[7]Input!D110</f>
        <v>2.688552039151713</v>
      </c>
      <c r="E110" s="38">
        <f>[7]Input!E110</f>
        <v>3.1901439454833009</v>
      </c>
      <c r="F110" s="38">
        <f>[7]Input!F110</f>
        <v>4.818647158180914</v>
      </c>
      <c r="G110" s="38">
        <f>[7]Input!G110</f>
        <v>4.2486527830801917</v>
      </c>
      <c r="H110" s="38">
        <f>[7]Input!H110</f>
        <v>4.6760391748744556</v>
      </c>
      <c r="I110" s="38">
        <f>[7]Input!I110</f>
        <v>5.1591899598211244</v>
      </c>
      <c r="J110" s="38">
        <f>[7]Input!J110</f>
        <v>4.8623822342797283</v>
      </c>
      <c r="K110" s="38">
        <f>[7]Input!K110</f>
        <v>4.8167279037159831</v>
      </c>
      <c r="L110" s="38">
        <f>[7]Input!L110</f>
        <v>4.7837570675957357</v>
      </c>
    </row>
    <row r="111" spans="1:12" hidden="1">
      <c r="A111" s="38">
        <f>[7]Input!A111</f>
        <v>109</v>
      </c>
      <c r="B111" s="38" t="str">
        <f>[7]Input!B111</f>
        <v>IND_NF_COP_NEW</v>
      </c>
      <c r="C111" s="38" t="str">
        <f>[7]Input!C111</f>
        <v>IND_HFO</v>
      </c>
      <c r="D111" s="38">
        <f>[7]Input!D111</f>
        <v>0.40328280587275678</v>
      </c>
      <c r="E111" s="38">
        <f>[7]Input!E111</f>
        <v>0.47852159182249521</v>
      </c>
      <c r="F111" s="38">
        <f>[7]Input!F111</f>
        <v>0.51628362409081208</v>
      </c>
      <c r="G111" s="38">
        <f>[7]Input!G111</f>
        <v>0.63729791746202835</v>
      </c>
      <c r="H111" s="38">
        <f>[7]Input!H111</f>
        <v>0.70140587623116812</v>
      </c>
      <c r="I111" s="38">
        <f>[7]Input!I111</f>
        <v>0.77387849397316866</v>
      </c>
      <c r="J111" s="38">
        <f>[7]Input!J111</f>
        <v>0.72935733514195922</v>
      </c>
      <c r="K111" s="38">
        <f>[7]Input!K111</f>
        <v>0.72250918555739752</v>
      </c>
      <c r="L111" s="38">
        <f>[7]Input!L111</f>
        <v>0.71756356013936062</v>
      </c>
    </row>
    <row r="112" spans="1:12" hidden="1">
      <c r="A112" s="38">
        <f>[7]Input!A112</f>
        <v>110</v>
      </c>
      <c r="B112" s="38" t="str">
        <f>[7]Input!B112</f>
        <v>IND_NF_COP_NEW</v>
      </c>
      <c r="C112" s="38" t="str">
        <f>[7]Input!C112</f>
        <v>IND_BIO</v>
      </c>
      <c r="D112" s="38">
        <f>[7]Input!D112</f>
        <v>1.0754208156606839</v>
      </c>
      <c r="E112" s="38">
        <f>[7]Input!E112</f>
        <v>1.276057578193319</v>
      </c>
      <c r="F112" s="38">
        <f>[7]Input!F112</f>
        <v>0</v>
      </c>
      <c r="G112" s="38">
        <f>[7]Input!G112</f>
        <v>1.699461113232074</v>
      </c>
      <c r="H112" s="38">
        <f>[7]Input!H112</f>
        <v>1.87041566994978</v>
      </c>
      <c r="I112" s="38">
        <f>[7]Input!I112</f>
        <v>2.063675983928448</v>
      </c>
      <c r="J112" s="38">
        <f>[7]Input!J112</f>
        <v>1.9449528937118901</v>
      </c>
      <c r="K112" s="38">
        <f>[7]Input!K112</f>
        <v>1.926691161486392</v>
      </c>
      <c r="L112" s="38">
        <f>[7]Input!L112</f>
        <v>1.913502827038293</v>
      </c>
    </row>
    <row r="113" spans="1:12" hidden="1">
      <c r="A113" s="38">
        <f>[7]Input!A113</f>
        <v>111</v>
      </c>
      <c r="B113" s="38" t="str">
        <f>[7]Input!B113</f>
        <v>IND_NF_COP_NEW</v>
      </c>
      <c r="C113" s="38" t="str">
        <f>[7]Input!C113</f>
        <v>IND_COA</v>
      </c>
      <c r="D113" s="38">
        <f>[7]Input!D113</f>
        <v>0.26885520391517131</v>
      </c>
      <c r="E113" s="38">
        <f>[7]Input!E113</f>
        <v>0.3190143945483303</v>
      </c>
      <c r="F113" s="38">
        <f>[7]Input!F113</f>
        <v>0.34418908272720827</v>
      </c>
      <c r="G113" s="38">
        <f>[7]Input!G113</f>
        <v>0.42486527830801929</v>
      </c>
      <c r="H113" s="38">
        <f>[7]Input!H113</f>
        <v>0.46760391748744562</v>
      </c>
      <c r="I113" s="38">
        <f>[7]Input!I113</f>
        <v>0.51591899598211255</v>
      </c>
      <c r="J113" s="38">
        <f>[7]Input!J113</f>
        <v>0.48623822342797279</v>
      </c>
      <c r="K113" s="38">
        <f>[7]Input!K113</f>
        <v>0.48167279037159832</v>
      </c>
      <c r="L113" s="38">
        <f>[7]Input!L113</f>
        <v>0.47837570675957353</v>
      </c>
    </row>
    <row r="114" spans="1:12" hidden="1">
      <c r="A114" s="38">
        <f>[7]Input!A114</f>
        <v>112</v>
      </c>
      <c r="B114" s="38" t="str">
        <f>[7]Input!B114</f>
        <v>IND_NF_EC_NEW</v>
      </c>
      <c r="C114" s="38" t="str">
        <f>[7]Input!C114</f>
        <v>IND_NF_ELC</v>
      </c>
      <c r="D114" s="38">
        <f>[7]Input!D114</f>
        <v>0</v>
      </c>
      <c r="E114" s="38">
        <f>[7]Input!E114</f>
        <v>0</v>
      </c>
      <c r="F114" s="38">
        <f>[7]Input!F114</f>
        <v>0</v>
      </c>
      <c r="G114" s="38">
        <f>[7]Input!G114</f>
        <v>36.465357450187668</v>
      </c>
      <c r="H114" s="38">
        <f>[7]Input!H114</f>
        <v>105.9092399979569</v>
      </c>
      <c r="I114" s="38">
        <f>[7]Input!I114</f>
        <v>103.6342218785843</v>
      </c>
      <c r="J114" s="38">
        <f>[7]Input!J114</f>
        <v>93.318139418167945</v>
      </c>
      <c r="K114" s="38">
        <f>[7]Input!K114</f>
        <v>92.07369709096956</v>
      </c>
      <c r="L114" s="38">
        <f>[7]Input!L114</f>
        <v>89.5932632500528</v>
      </c>
    </row>
    <row r="115" spans="1:12" hidden="1">
      <c r="A115" s="38">
        <f>[7]Input!A115</f>
        <v>113</v>
      </c>
      <c r="B115" s="38" t="str">
        <f>[7]Input!B115</f>
        <v>IND_NF_MD_ELC_NEW</v>
      </c>
      <c r="C115" s="38" t="str">
        <f>[7]Input!C115</f>
        <v>IND_NF_ELC</v>
      </c>
      <c r="D115" s="38">
        <f>[7]Input!D115</f>
        <v>15.76190135173043</v>
      </c>
      <c r="E115" s="38">
        <f>[7]Input!E115</f>
        <v>12.930505797333799</v>
      </c>
      <c r="F115" s="38">
        <f>[7]Input!F115</f>
        <v>10.627996990358779</v>
      </c>
      <c r="G115" s="38">
        <f>[7]Input!G115</f>
        <v>10.856889516791121</v>
      </c>
      <c r="H115" s="38">
        <f>[7]Input!H115</f>
        <v>9.182065368391676</v>
      </c>
      <c r="I115" s="38">
        <f>[7]Input!I115</f>
        <v>12.53069030491284</v>
      </c>
      <c r="J115" s="38">
        <f>[7]Input!J115</f>
        <v>2.4678748120532612</v>
      </c>
      <c r="K115" s="38">
        <f>[7]Input!K115</f>
        <v>2.337286313827053</v>
      </c>
      <c r="L115" s="38">
        <f>[7]Input!L115</f>
        <v>2.2773404985097692</v>
      </c>
    </row>
    <row r="116" spans="1:12" hidden="1">
      <c r="A116" s="38">
        <f>[7]Input!A116</f>
        <v>114</v>
      </c>
      <c r="B116" s="38" t="str">
        <f>[7]Input!B116</f>
        <v>IND_NM_CLK_DRY_EXS</v>
      </c>
      <c r="C116" s="38" t="str">
        <f>[7]Input!C116</f>
        <v>IND_NGA</v>
      </c>
      <c r="D116" s="38">
        <f>[7]Input!D116</f>
        <v>46.925893760539637</v>
      </c>
      <c r="E116" s="38">
        <f>[7]Input!E116</f>
        <v>37.540715008431697</v>
      </c>
      <c r="F116" s="38">
        <f>[7]Input!F116</f>
        <v>28.155536256323789</v>
      </c>
      <c r="G116" s="38">
        <f>[7]Input!G116</f>
        <v>21.295183811129849</v>
      </c>
      <c r="H116" s="38">
        <f>[7]Input!H116</f>
        <v>10.64759190556493</v>
      </c>
      <c r="I116" s="38">
        <f>[7]Input!I116</f>
        <v>0</v>
      </c>
      <c r="J116" s="38">
        <f>[7]Input!J116</f>
        <v>0</v>
      </c>
      <c r="K116" s="38">
        <f>[7]Input!K116</f>
        <v>0</v>
      </c>
      <c r="L116" s="38">
        <f>[7]Input!L116</f>
        <v>0</v>
      </c>
    </row>
    <row r="117" spans="1:12" hidden="1">
      <c r="A117" s="38">
        <f>[7]Input!A117</f>
        <v>115</v>
      </c>
      <c r="B117" s="38" t="str">
        <f>[7]Input!B117</f>
        <v>IND_NM_CLK_DRY_EXS</v>
      </c>
      <c r="C117" s="38" t="str">
        <f>[7]Input!C117</f>
        <v>IND_HFO</v>
      </c>
      <c r="D117" s="38">
        <f>[7]Input!D117</f>
        <v>9.1381112984822934</v>
      </c>
      <c r="E117" s="38">
        <f>[7]Input!E117</f>
        <v>7.3104890387858337</v>
      </c>
      <c r="F117" s="38">
        <f>[7]Input!F117</f>
        <v>5.4828667790893784</v>
      </c>
      <c r="G117" s="38">
        <f>[7]Input!G117</f>
        <v>3.6552445193929151</v>
      </c>
      <c r="H117" s="38">
        <f>[7]Input!H117</f>
        <v>1.8276222596964591</v>
      </c>
      <c r="I117" s="38">
        <f>[7]Input!I117</f>
        <v>0</v>
      </c>
      <c r="J117" s="38">
        <f>[7]Input!J117</f>
        <v>0</v>
      </c>
      <c r="K117" s="38">
        <f>[7]Input!K117</f>
        <v>0</v>
      </c>
      <c r="L117" s="38">
        <f>[7]Input!L117</f>
        <v>0</v>
      </c>
    </row>
    <row r="118" spans="1:12" hidden="1">
      <c r="A118" s="38">
        <f>[7]Input!A118</f>
        <v>116</v>
      </c>
      <c r="B118" s="38" t="str">
        <f>[7]Input!B118</f>
        <v>IND_NM_CLK_DRY_EXS</v>
      </c>
      <c r="C118" s="38" t="str">
        <f>[7]Input!C118</f>
        <v>IND_COA</v>
      </c>
      <c r="D118" s="38">
        <f>[7]Input!D118</f>
        <v>24.740590219224291</v>
      </c>
      <c r="E118" s="38">
        <f>[7]Input!E118</f>
        <v>19.79247217537943</v>
      </c>
      <c r="F118" s="38">
        <f>[7]Input!F118</f>
        <v>14.844354131534571</v>
      </c>
      <c r="G118" s="38">
        <f>[7]Input!G118</f>
        <v>9.8962360876897151</v>
      </c>
      <c r="H118" s="38">
        <f>[7]Input!H118</f>
        <v>4.9481180438448567</v>
      </c>
      <c r="I118" s="38">
        <f>[7]Input!I118</f>
        <v>0</v>
      </c>
      <c r="J118" s="38">
        <f>[7]Input!J118</f>
        <v>0</v>
      </c>
      <c r="K118" s="38">
        <f>[7]Input!K118</f>
        <v>0</v>
      </c>
      <c r="L118" s="38">
        <f>[7]Input!L118</f>
        <v>0</v>
      </c>
    </row>
    <row r="119" spans="1:12" hidden="1">
      <c r="A119" s="38">
        <f>[7]Input!A119</f>
        <v>117</v>
      </c>
      <c r="B119" s="38" t="str">
        <f>[7]Input!B119</f>
        <v>IND_NM_CLK_DRY_EXS</v>
      </c>
      <c r="C119" s="38" t="str">
        <f>[7]Input!C119</f>
        <v>IND_PTC</v>
      </c>
      <c r="D119" s="38">
        <f>[7]Input!D119</f>
        <v>72.106467116357479</v>
      </c>
      <c r="E119" s="38">
        <f>[7]Input!E119</f>
        <v>57.685173693086</v>
      </c>
      <c r="F119" s="38">
        <f>[7]Input!F119</f>
        <v>43.263880269814507</v>
      </c>
      <c r="G119" s="38">
        <f>[7]Input!G119</f>
        <v>26.31776053962901</v>
      </c>
      <c r="H119" s="38">
        <f>[7]Input!H119</f>
        <v>13.1588802698145</v>
      </c>
      <c r="I119" s="38">
        <f>[7]Input!I119</f>
        <v>0</v>
      </c>
      <c r="J119" s="38">
        <f>[7]Input!J119</f>
        <v>0</v>
      </c>
      <c r="K119" s="38">
        <f>[7]Input!K119</f>
        <v>0</v>
      </c>
      <c r="L119" s="38">
        <f>[7]Input!L119</f>
        <v>0</v>
      </c>
    </row>
    <row r="120" spans="1:12" hidden="1">
      <c r="A120" s="38">
        <f>[7]Input!A120</f>
        <v>118</v>
      </c>
      <c r="B120" s="38" t="str">
        <f>[7]Input!B120</f>
        <v>IND_NM_CLK_WET_EXS</v>
      </c>
      <c r="C120" s="38" t="str">
        <f>[7]Input!C120</f>
        <v>IND_NGA</v>
      </c>
      <c r="D120" s="38">
        <f>[7]Input!D120</f>
        <v>135.71941847149219</v>
      </c>
      <c r="E120" s="38">
        <f>[7]Input!E120</f>
        <v>135.71941847149219</v>
      </c>
      <c r="F120" s="38">
        <f>[7]Input!F120</f>
        <v>110.4942328230687</v>
      </c>
      <c r="G120" s="38">
        <f>[7]Input!G120</f>
        <v>34.892915628337491</v>
      </c>
      <c r="H120" s="38">
        <f>[7]Input!H120</f>
        <v>17.44645781416876</v>
      </c>
      <c r="I120" s="38">
        <f>[7]Input!I120</f>
        <v>0</v>
      </c>
      <c r="J120" s="38">
        <f>[7]Input!J120</f>
        <v>0</v>
      </c>
      <c r="K120" s="38">
        <f>[7]Input!K120</f>
        <v>0</v>
      </c>
      <c r="L120" s="38">
        <f>[7]Input!L120</f>
        <v>0</v>
      </c>
    </row>
    <row r="121" spans="1:12" hidden="1">
      <c r="A121" s="38">
        <f>[7]Input!A121</f>
        <v>119</v>
      </c>
      <c r="B121" s="38" t="str">
        <f>[7]Input!B121</f>
        <v>IND_NM_CLK_WET_EXS</v>
      </c>
      <c r="C121" s="38" t="str">
        <f>[7]Input!C121</f>
        <v>IND_HFO</v>
      </c>
      <c r="D121" s="38">
        <f>[7]Input!D121</f>
        <v>19.839899723122731</v>
      </c>
      <c r="E121" s="38">
        <f>[7]Input!E121</f>
        <v>19.83989972312272</v>
      </c>
      <c r="F121" s="38">
        <f>[7]Input!F121</f>
        <v>16.152401210395158</v>
      </c>
      <c r="G121" s="38">
        <f>[7]Input!G121</f>
        <v>5.1007582769668938</v>
      </c>
      <c r="H121" s="38">
        <f>[7]Input!H121</f>
        <v>2.5503791384834469</v>
      </c>
      <c r="I121" s="38">
        <f>[7]Input!I121</f>
        <v>0</v>
      </c>
      <c r="J121" s="38">
        <f>[7]Input!J121</f>
        <v>0</v>
      </c>
      <c r="K121" s="38">
        <f>[7]Input!K121</f>
        <v>0</v>
      </c>
      <c r="L121" s="38">
        <f>[7]Input!L121</f>
        <v>0</v>
      </c>
    </row>
    <row r="122" spans="1:12" hidden="1">
      <c r="A122" s="38">
        <f>[7]Input!A122</f>
        <v>120</v>
      </c>
      <c r="B122" s="38" t="str">
        <f>[7]Input!B122</f>
        <v>IND_NM_CLK_WET_EXS</v>
      </c>
      <c r="C122" s="38" t="str">
        <f>[7]Input!C122</f>
        <v>IND_BIO</v>
      </c>
      <c r="D122" s="38">
        <f>[7]Input!D122</f>
        <v>0</v>
      </c>
      <c r="E122" s="38">
        <f>[7]Input!E122</f>
        <v>0</v>
      </c>
      <c r="F122" s="38">
        <f>[7]Input!F122</f>
        <v>0</v>
      </c>
      <c r="G122" s="38">
        <f>[7]Input!G122</f>
        <v>12.99827696689213</v>
      </c>
      <c r="H122" s="38">
        <f>[7]Input!H122</f>
        <v>6.4991384834460719</v>
      </c>
      <c r="I122" s="38">
        <f>[7]Input!I122</f>
        <v>0</v>
      </c>
      <c r="J122" s="38">
        <f>[7]Input!J122</f>
        <v>0</v>
      </c>
      <c r="K122" s="38">
        <f>[7]Input!K122</f>
        <v>0</v>
      </c>
      <c r="L122" s="38">
        <f>[7]Input!L122</f>
        <v>0</v>
      </c>
    </row>
    <row r="123" spans="1:12" hidden="1">
      <c r="A123" s="38">
        <f>[7]Input!A123</f>
        <v>121</v>
      </c>
      <c r="B123" s="38" t="str">
        <f>[7]Input!B123</f>
        <v>IND_NM_CLK_WET_EXS</v>
      </c>
      <c r="C123" s="38" t="str">
        <f>[7]Input!C123</f>
        <v>IND_COA</v>
      </c>
      <c r="D123" s="38">
        <f>[7]Input!D123</f>
        <v>71.537601873714038</v>
      </c>
      <c r="E123" s="38">
        <f>[7]Input!E123</f>
        <v>71.537601873714038</v>
      </c>
      <c r="F123" s="38">
        <f>[7]Input!F123</f>
        <v>58.241425774296907</v>
      </c>
      <c r="G123" s="38">
        <f>[7]Input!G123</f>
        <v>18.39202919188325</v>
      </c>
      <c r="H123" s="38">
        <f>[7]Input!H123</f>
        <v>9.1960145959416231</v>
      </c>
      <c r="I123" s="38">
        <f>[7]Input!I123</f>
        <v>0</v>
      </c>
      <c r="J123" s="38">
        <f>[7]Input!J123</f>
        <v>0</v>
      </c>
      <c r="K123" s="38">
        <f>[7]Input!K123</f>
        <v>0</v>
      </c>
      <c r="L123" s="38">
        <f>[7]Input!L123</f>
        <v>0</v>
      </c>
    </row>
    <row r="124" spans="1:12" hidden="1">
      <c r="A124" s="38">
        <f>[7]Input!A124</f>
        <v>122</v>
      </c>
      <c r="B124" s="38" t="str">
        <f>[7]Input!B124</f>
        <v>IND_NM_CLK_WET_EXS</v>
      </c>
      <c r="C124" s="38" t="str">
        <f>[7]Input!C124</f>
        <v>IND_PTC</v>
      </c>
      <c r="D124" s="38">
        <f>[7]Input!D124</f>
        <v>209.07006601181021</v>
      </c>
      <c r="E124" s="38">
        <f>[7]Input!E124</f>
        <v>209.07006601181021</v>
      </c>
      <c r="F124" s="38">
        <f>[7]Input!F124</f>
        <v>170.21172659309369</v>
      </c>
      <c r="G124" s="38">
        <f>[7]Input!G124</f>
        <v>40.752794588821651</v>
      </c>
      <c r="H124" s="38">
        <f>[7]Input!H124</f>
        <v>20.376397294410829</v>
      </c>
      <c r="I124" s="38">
        <f>[7]Input!I124</f>
        <v>0</v>
      </c>
      <c r="J124" s="38">
        <f>[7]Input!J124</f>
        <v>0</v>
      </c>
      <c r="K124" s="38">
        <f>[7]Input!K124</f>
        <v>0</v>
      </c>
      <c r="L124" s="38">
        <f>[7]Input!L124</f>
        <v>0</v>
      </c>
    </row>
    <row r="125" spans="1:12" hidden="1">
      <c r="A125" s="38">
        <f>[7]Input!A125</f>
        <v>123</v>
      </c>
      <c r="B125" s="38" t="str">
        <f>[7]Input!B125</f>
        <v>IND_NM_LIM_EXS</v>
      </c>
      <c r="C125" s="38" t="str">
        <f>[7]Input!C125</f>
        <v>IND_NGA</v>
      </c>
      <c r="D125" s="38">
        <f>[7]Input!D125</f>
        <v>93.930099541284363</v>
      </c>
      <c r="E125" s="38">
        <f>[7]Input!E125</f>
        <v>78.275082951070345</v>
      </c>
      <c r="F125" s="38">
        <f>[7]Input!F125</f>
        <v>62.620066360856271</v>
      </c>
      <c r="G125" s="38">
        <f>[7]Input!G125</f>
        <v>46.96504977064221</v>
      </c>
      <c r="H125" s="38">
        <f>[7]Input!H125</f>
        <v>31.310033180428139</v>
      </c>
      <c r="I125" s="38">
        <f>[7]Input!I125</f>
        <v>15.655016590214061</v>
      </c>
      <c r="J125" s="38">
        <f>[7]Input!J125</f>
        <v>0</v>
      </c>
      <c r="K125" s="38">
        <f>[7]Input!K125</f>
        <v>0</v>
      </c>
      <c r="L125" s="38">
        <f>[7]Input!L125</f>
        <v>0</v>
      </c>
    </row>
    <row r="126" spans="1:12" hidden="1">
      <c r="A126" s="38">
        <f>[7]Input!A126</f>
        <v>124</v>
      </c>
      <c r="B126" s="38" t="str">
        <f>[7]Input!B126</f>
        <v>IND_NM_LIM_EXS</v>
      </c>
      <c r="C126" s="38" t="str">
        <f>[7]Input!C126</f>
        <v>IND_HFO</v>
      </c>
      <c r="D126" s="38">
        <f>[7]Input!D126</f>
        <v>10.17106605504587</v>
      </c>
      <c r="E126" s="38">
        <f>[7]Input!E126</f>
        <v>8.475888379204882</v>
      </c>
      <c r="F126" s="38">
        <f>[7]Input!F126</f>
        <v>6.7807107033639129</v>
      </c>
      <c r="G126" s="38">
        <f>[7]Input!G126</f>
        <v>5.0855330275229189</v>
      </c>
      <c r="H126" s="38">
        <f>[7]Input!H126</f>
        <v>3.390355351681956</v>
      </c>
      <c r="I126" s="38">
        <f>[7]Input!I126</f>
        <v>1.6951776758409769</v>
      </c>
      <c r="J126" s="38">
        <f>[7]Input!J126</f>
        <v>0</v>
      </c>
      <c r="K126" s="38">
        <f>[7]Input!K126</f>
        <v>0</v>
      </c>
      <c r="L126" s="38">
        <f>[7]Input!L126</f>
        <v>0</v>
      </c>
    </row>
    <row r="127" spans="1:12" hidden="1">
      <c r="A127" s="38">
        <f>[7]Input!A127</f>
        <v>125</v>
      </c>
      <c r="B127" s="38" t="str">
        <f>[7]Input!B127</f>
        <v>IND_NM_LIM_EXS</v>
      </c>
      <c r="C127" s="38" t="str">
        <f>[7]Input!C127</f>
        <v>IND_COA</v>
      </c>
      <c r="D127" s="38">
        <f>[7]Input!D127</f>
        <v>38.50692522935779</v>
      </c>
      <c r="E127" s="38">
        <f>[7]Input!E127</f>
        <v>32.089104357798163</v>
      </c>
      <c r="F127" s="38">
        <f>[7]Input!F127</f>
        <v>25.671283486238529</v>
      </c>
      <c r="G127" s="38">
        <f>[7]Input!G127</f>
        <v>19.253462614678899</v>
      </c>
      <c r="H127" s="38">
        <f>[7]Input!H127</f>
        <v>12.835641743119259</v>
      </c>
      <c r="I127" s="38">
        <f>[7]Input!I127</f>
        <v>6.4178208715596297</v>
      </c>
      <c r="J127" s="38">
        <f>[7]Input!J127</f>
        <v>0</v>
      </c>
      <c r="K127" s="38">
        <f>[7]Input!K127</f>
        <v>0</v>
      </c>
      <c r="L127" s="38">
        <f>[7]Input!L127</f>
        <v>0</v>
      </c>
    </row>
    <row r="128" spans="1:12" hidden="1">
      <c r="A128" s="38">
        <f>[7]Input!A128</f>
        <v>126</v>
      </c>
      <c r="B128" s="38" t="str">
        <f>[7]Input!B128</f>
        <v>IND_NM_GLS_EXS</v>
      </c>
      <c r="C128" s="38" t="str">
        <f>[7]Input!C128</f>
        <v>IND_NGA</v>
      </c>
      <c r="D128" s="38">
        <f>[7]Input!D128</f>
        <v>99.554878479893944</v>
      </c>
      <c r="E128" s="38">
        <f>[7]Input!E128</f>
        <v>82.962398733244925</v>
      </c>
      <c r="F128" s="38">
        <f>[7]Input!F128</f>
        <v>66.369918986595948</v>
      </c>
      <c r="G128" s="38">
        <f>[7]Input!G128</f>
        <v>49.777439239946972</v>
      </c>
      <c r="H128" s="38">
        <f>[7]Input!H128</f>
        <v>33.184959493297988</v>
      </c>
      <c r="I128" s="38">
        <f>[7]Input!I128</f>
        <v>16.592479746648991</v>
      </c>
      <c r="J128" s="38">
        <f>[7]Input!J128</f>
        <v>0</v>
      </c>
      <c r="K128" s="38">
        <f>[7]Input!K128</f>
        <v>0</v>
      </c>
      <c r="L128" s="38">
        <f>[7]Input!L128</f>
        <v>0</v>
      </c>
    </row>
    <row r="129" spans="1:12" hidden="1">
      <c r="A129" s="38">
        <f>[7]Input!A129</f>
        <v>127</v>
      </c>
      <c r="B129" s="38" t="str">
        <f>[7]Input!B129</f>
        <v>IND_NM_GLS_EXS</v>
      </c>
      <c r="C129" s="38" t="str">
        <f>[7]Input!C129</f>
        <v>IND_HFO</v>
      </c>
      <c r="D129" s="38">
        <f>[7]Input!D129</f>
        <v>5.846005302695537</v>
      </c>
      <c r="E129" s="38">
        <f>[7]Input!E129</f>
        <v>4.8716710855796146</v>
      </c>
      <c r="F129" s="38">
        <f>[7]Input!F129</f>
        <v>3.8973368684636909</v>
      </c>
      <c r="G129" s="38">
        <f>[7]Input!G129</f>
        <v>2.923002651347768</v>
      </c>
      <c r="H129" s="38">
        <f>[7]Input!H129</f>
        <v>1.9486684342318461</v>
      </c>
      <c r="I129" s="38">
        <f>[7]Input!I129</f>
        <v>0.97433421711592283</v>
      </c>
      <c r="J129" s="38">
        <f>[7]Input!J129</f>
        <v>0</v>
      </c>
      <c r="K129" s="38">
        <f>[7]Input!K129</f>
        <v>0</v>
      </c>
      <c r="L129" s="38">
        <f>[7]Input!L129</f>
        <v>0</v>
      </c>
    </row>
    <row r="130" spans="1:12" hidden="1">
      <c r="A130" s="38">
        <f>[7]Input!A130</f>
        <v>128</v>
      </c>
      <c r="B130" s="38" t="str">
        <f>[7]Input!B130</f>
        <v>IND_NM_CRM_EXS</v>
      </c>
      <c r="C130" s="38" t="str">
        <f>[7]Input!C130</f>
        <v>IND_NGA</v>
      </c>
      <c r="D130" s="38">
        <f>[7]Input!D130</f>
        <v>227.02108374384241</v>
      </c>
      <c r="E130" s="38">
        <f>[7]Input!E130</f>
        <v>181.61686699507379</v>
      </c>
      <c r="F130" s="38">
        <f>[7]Input!F130</f>
        <v>136.2126502463054</v>
      </c>
      <c r="G130" s="38">
        <f>[7]Input!G130</f>
        <v>90.808433497536953</v>
      </c>
      <c r="H130" s="38">
        <f>[7]Input!H130</f>
        <v>45.404216748768462</v>
      </c>
      <c r="I130" s="38">
        <f>[7]Input!I130</f>
        <v>0</v>
      </c>
      <c r="J130" s="38">
        <f>[7]Input!J130</f>
        <v>0</v>
      </c>
      <c r="K130" s="38">
        <f>[7]Input!K130</f>
        <v>0</v>
      </c>
      <c r="L130" s="38">
        <f>[7]Input!L130</f>
        <v>0</v>
      </c>
    </row>
    <row r="131" spans="1:12" hidden="1">
      <c r="A131" s="38">
        <f>[7]Input!A131</f>
        <v>129</v>
      </c>
      <c r="B131" s="38" t="str">
        <f>[7]Input!B131</f>
        <v>IND_NM_CRM_EXS</v>
      </c>
      <c r="C131" s="38" t="str">
        <f>[7]Input!C131</f>
        <v>IND_HFO</v>
      </c>
      <c r="D131" s="38">
        <f>[7]Input!D131</f>
        <v>25.221044334975371</v>
      </c>
      <c r="E131" s="38">
        <f>[7]Input!E131</f>
        <v>20.176835467980268</v>
      </c>
      <c r="F131" s="38">
        <f>[7]Input!F131</f>
        <v>15.13262660098521</v>
      </c>
      <c r="G131" s="38">
        <f>[7]Input!G131</f>
        <v>10.08841773399015</v>
      </c>
      <c r="H131" s="38">
        <f>[7]Input!H131</f>
        <v>5.0442088669950724</v>
      </c>
      <c r="I131" s="38">
        <f>[7]Input!I131</f>
        <v>0</v>
      </c>
      <c r="J131" s="38">
        <f>[7]Input!J131</f>
        <v>0</v>
      </c>
      <c r="K131" s="38">
        <f>[7]Input!K131</f>
        <v>0</v>
      </c>
      <c r="L131" s="38">
        <f>[7]Input!L131</f>
        <v>0</v>
      </c>
    </row>
    <row r="132" spans="1:12" hidden="1">
      <c r="A132" s="38">
        <f>[7]Input!A132</f>
        <v>130</v>
      </c>
      <c r="B132" s="38" t="str">
        <f>[7]Input!B132</f>
        <v>IND_NM_CRM_EXS</v>
      </c>
      <c r="C132" s="38" t="str">
        <f>[7]Input!C132</f>
        <v>IND_COA</v>
      </c>
      <c r="D132" s="38">
        <f>[7]Input!D132</f>
        <v>18.21871921182267</v>
      </c>
      <c r="E132" s="38">
        <f>[7]Input!E132</f>
        <v>14.57497536945813</v>
      </c>
      <c r="F132" s="38">
        <f>[7]Input!F132</f>
        <v>10.931231527093599</v>
      </c>
      <c r="G132" s="38">
        <f>[7]Input!G132</f>
        <v>7.2874876847290668</v>
      </c>
      <c r="H132" s="38">
        <f>[7]Input!H132</f>
        <v>3.6437438423645312</v>
      </c>
      <c r="I132" s="38">
        <f>[7]Input!I132</f>
        <v>0</v>
      </c>
      <c r="J132" s="38">
        <f>[7]Input!J132</f>
        <v>0</v>
      </c>
      <c r="K132" s="38">
        <f>[7]Input!K132</f>
        <v>0</v>
      </c>
      <c r="L132" s="38">
        <f>[7]Input!L132</f>
        <v>0</v>
      </c>
    </row>
    <row r="133" spans="1:12" hidden="1">
      <c r="A133" s="38">
        <f>[7]Input!A133</f>
        <v>131</v>
      </c>
      <c r="B133" s="38" t="str">
        <f>[7]Input!B133</f>
        <v>IND_NM_MD_OIL_EXS</v>
      </c>
      <c r="C133" s="38" t="str">
        <f>[7]Input!C133</f>
        <v>IND_LPG</v>
      </c>
      <c r="D133" s="38">
        <f>[7]Input!D133</f>
        <v>27.347999999999999</v>
      </c>
      <c r="E133" s="38">
        <f>[7]Input!E133</f>
        <v>15.240394152220739</v>
      </c>
      <c r="F133" s="38">
        <f>[7]Input!F133</f>
        <v>0</v>
      </c>
      <c r="G133" s="38">
        <f>[7]Input!G133</f>
        <v>0</v>
      </c>
      <c r="H133" s="38">
        <f>[7]Input!H133</f>
        <v>0</v>
      </c>
      <c r="I133" s="38">
        <f>[7]Input!I133</f>
        <v>0</v>
      </c>
      <c r="J133" s="38">
        <f>[7]Input!J133</f>
        <v>0</v>
      </c>
      <c r="K133" s="38">
        <f>[7]Input!K133</f>
        <v>0</v>
      </c>
      <c r="L133" s="38">
        <f>[7]Input!L133</f>
        <v>0</v>
      </c>
    </row>
    <row r="134" spans="1:12" hidden="1">
      <c r="A134" s="38">
        <f>[7]Input!A134</f>
        <v>132</v>
      </c>
      <c r="B134" s="38" t="str">
        <f>[7]Input!B134</f>
        <v>IND_NM_MD_OIL_EXS</v>
      </c>
      <c r="C134" s="38" t="str">
        <f>[7]Input!C134</f>
        <v>IND_OIL</v>
      </c>
      <c r="D134" s="38">
        <f>[7]Input!D134</f>
        <v>0</v>
      </c>
      <c r="E134" s="38">
        <f>[7]Input!E134</f>
        <v>0</v>
      </c>
      <c r="F134" s="38">
        <f>[7]Input!F134</f>
        <v>16.408799999999999</v>
      </c>
      <c r="G134" s="38">
        <f>[7]Input!G134</f>
        <v>10.9392</v>
      </c>
      <c r="H134" s="38">
        <f>[7]Input!H134</f>
        <v>5.4696000000000016</v>
      </c>
      <c r="I134" s="38">
        <f>[7]Input!I134</f>
        <v>0</v>
      </c>
      <c r="J134" s="38">
        <f>[7]Input!J134</f>
        <v>0</v>
      </c>
      <c r="K134" s="38">
        <f>[7]Input!K134</f>
        <v>0</v>
      </c>
      <c r="L134" s="38">
        <f>[7]Input!L134</f>
        <v>0</v>
      </c>
    </row>
    <row r="135" spans="1:12" hidden="1">
      <c r="A135" s="38">
        <f>[7]Input!A135</f>
        <v>133</v>
      </c>
      <c r="B135" s="38" t="str">
        <f>[7]Input!B135</f>
        <v>IND_NM_MD_OIL_EXS</v>
      </c>
      <c r="C135" s="38" t="str">
        <f>[7]Input!C135</f>
        <v>IND_NAP</v>
      </c>
      <c r="D135" s="38">
        <f>[7]Input!D135</f>
        <v>0</v>
      </c>
      <c r="E135" s="38">
        <f>[7]Input!E135</f>
        <v>6.6380058477792554</v>
      </c>
      <c r="F135" s="38">
        <f>[7]Input!F135</f>
        <v>0</v>
      </c>
      <c r="G135" s="38">
        <f>[7]Input!G135</f>
        <v>0</v>
      </c>
      <c r="H135" s="38">
        <f>[7]Input!H135</f>
        <v>0</v>
      </c>
      <c r="I135" s="38">
        <f>[7]Input!I135</f>
        <v>0</v>
      </c>
      <c r="J135" s="38">
        <f>[7]Input!J135</f>
        <v>0</v>
      </c>
      <c r="K135" s="38">
        <f>[7]Input!K135</f>
        <v>0</v>
      </c>
      <c r="L135" s="38">
        <f>[7]Input!L135</f>
        <v>0</v>
      </c>
    </row>
    <row r="136" spans="1:12" hidden="1">
      <c r="A136" s="38">
        <f>[7]Input!A136</f>
        <v>134</v>
      </c>
      <c r="B136" s="38" t="str">
        <f>[7]Input!B136</f>
        <v>IND_NM_CLK_DRY_NEW</v>
      </c>
      <c r="C136" s="38" t="str">
        <f>[7]Input!C136</f>
        <v>IND_NGA</v>
      </c>
      <c r="D136" s="38">
        <f>[7]Input!D136</f>
        <v>17.07836800670302</v>
      </c>
      <c r="E136" s="38">
        <f>[7]Input!E136</f>
        <v>19.94361975804479</v>
      </c>
      <c r="F136" s="38">
        <f>[7]Input!F136</f>
        <v>26.053632255644619</v>
      </c>
      <c r="G136" s="38">
        <f>[7]Input!G136</f>
        <v>47.951510192667151</v>
      </c>
      <c r="H136" s="38">
        <f>[7]Input!H136</f>
        <v>53.809799099208092</v>
      </c>
      <c r="I136" s="38">
        <f>[7]Input!I136</f>
        <v>59.758906870635627</v>
      </c>
      <c r="J136" s="38">
        <f>[7]Input!J136</f>
        <v>58.692987255163537</v>
      </c>
      <c r="K136" s="38">
        <f>[7]Input!K136</f>
        <v>59.21615377002918</v>
      </c>
      <c r="L136" s="38">
        <f>[7]Input!L136</f>
        <v>59.248831087878948</v>
      </c>
    </row>
    <row r="137" spans="1:12" hidden="1">
      <c r="A137" s="38">
        <f>[7]Input!A137</f>
        <v>135</v>
      </c>
      <c r="B137" s="38" t="str">
        <f>[7]Input!B137</f>
        <v>IND_NM_CLK_DRY_NEW</v>
      </c>
      <c r="C137" s="38" t="str">
        <f>[7]Input!C137</f>
        <v>IND_HFO</v>
      </c>
      <c r="D137" s="38">
        <f>[7]Input!D137</f>
        <v>34.156736013406046</v>
      </c>
      <c r="E137" s="38">
        <f>[7]Input!E137</f>
        <v>39.887239516089558</v>
      </c>
      <c r="F137" s="38">
        <f>[7]Input!F137</f>
        <v>52.107264511289223</v>
      </c>
      <c r="G137" s="38">
        <f>[7]Input!G137</f>
        <v>95.903020385334329</v>
      </c>
      <c r="H137" s="38">
        <f>[7]Input!H137</f>
        <v>107.6195981984161</v>
      </c>
      <c r="I137" s="38">
        <f>[7]Input!I137</f>
        <v>119.5178137412713</v>
      </c>
      <c r="J137" s="38">
        <f>[7]Input!J137</f>
        <v>117.3859745103271</v>
      </c>
      <c r="K137" s="38">
        <f>[7]Input!K137</f>
        <v>118.4323075400583</v>
      </c>
      <c r="L137" s="38">
        <f>[7]Input!L137</f>
        <v>118.49766217575799</v>
      </c>
    </row>
    <row r="138" spans="1:12" hidden="1">
      <c r="A138" s="38">
        <f>[7]Input!A138</f>
        <v>136</v>
      </c>
      <c r="B138" s="38" t="str">
        <f>[7]Input!B138</f>
        <v>IND_NM_CLK_DRY_NEW</v>
      </c>
      <c r="C138" s="38" t="str">
        <f>[7]Input!C138</f>
        <v>IND_COA</v>
      </c>
      <c r="D138" s="38">
        <f>[7]Input!D138</f>
        <v>132.3573520519484</v>
      </c>
      <c r="E138" s="38">
        <f>[7]Input!E138</f>
        <v>154.5630531248471</v>
      </c>
      <c r="F138" s="38">
        <f>[7]Input!F138</f>
        <v>201.91564998124571</v>
      </c>
      <c r="G138" s="38">
        <f>[7]Input!G138</f>
        <v>371.62420399317062</v>
      </c>
      <c r="H138" s="38">
        <f>[7]Input!H138</f>
        <v>417.02594301886262</v>
      </c>
      <c r="I138" s="38">
        <f>[7]Input!I138</f>
        <v>463.13152824742627</v>
      </c>
      <c r="J138" s="38">
        <f>[7]Input!J138</f>
        <v>454.87065122751738</v>
      </c>
      <c r="K138" s="38">
        <f>[7]Input!K138</f>
        <v>458.92519171772619</v>
      </c>
      <c r="L138" s="38">
        <f>[7]Input!L138</f>
        <v>459.17844093106191</v>
      </c>
    </row>
    <row r="139" spans="1:12" hidden="1">
      <c r="A139" s="38">
        <f>[7]Input!A139</f>
        <v>137</v>
      </c>
      <c r="B139" s="38" t="str">
        <f>[7]Input!B139</f>
        <v>IND_NM_CLK_DRY_NEW</v>
      </c>
      <c r="C139" s="38" t="str">
        <f>[7]Input!C139</f>
        <v>IND_BGS</v>
      </c>
      <c r="D139" s="38">
        <f>[7]Input!D139</f>
        <v>10.67398000418939</v>
      </c>
      <c r="E139" s="38">
        <f>[7]Input!E139</f>
        <v>12.464762348777979</v>
      </c>
      <c r="F139" s="38">
        <f>[7]Input!F139</f>
        <v>16.28352015977789</v>
      </c>
      <c r="G139" s="38">
        <f>[7]Input!G139</f>
        <v>29.969693870416979</v>
      </c>
      <c r="H139" s="38">
        <f>[7]Input!H139</f>
        <v>33.631124437005063</v>
      </c>
      <c r="I139" s="38">
        <f>[7]Input!I139</f>
        <v>37.349316794147278</v>
      </c>
      <c r="J139" s="38">
        <f>[7]Input!J139</f>
        <v>36.683117034477213</v>
      </c>
      <c r="K139" s="38">
        <f>[7]Input!K139</f>
        <v>37.010096106268243</v>
      </c>
      <c r="L139" s="38">
        <f>[7]Input!L139</f>
        <v>37.030519429924361</v>
      </c>
    </row>
    <row r="140" spans="1:12" hidden="1">
      <c r="A140" s="38">
        <f>[7]Input!A140</f>
        <v>138</v>
      </c>
      <c r="B140" s="38" t="str">
        <f>[7]Input!B140</f>
        <v>IND_NM_LIM_LRK_NEW</v>
      </c>
      <c r="C140" s="38" t="str">
        <f>[7]Input!C140</f>
        <v>IND_NGA</v>
      </c>
      <c r="D140" s="38">
        <f>[7]Input!D140</f>
        <v>0.44330607999999938</v>
      </c>
      <c r="E140" s="38">
        <f>[7]Input!E140</f>
        <v>1.8829960970431689</v>
      </c>
      <c r="F140" s="38">
        <f>[7]Input!F140</f>
        <v>2.9343271524677279</v>
      </c>
      <c r="G140" s="38">
        <f>[7]Input!G140</f>
        <v>4.6075506687945467</v>
      </c>
      <c r="H140" s="38">
        <f>[7]Input!H140</f>
        <v>5.8566464739609891</v>
      </c>
      <c r="I140" s="38">
        <f>[7]Input!I140</f>
        <v>7.076018379600729</v>
      </c>
      <c r="J140" s="38">
        <f>[7]Input!J140</f>
        <v>8.2014543351127021</v>
      </c>
      <c r="K140" s="38">
        <f>[7]Input!K140</f>
        <v>8.2551820109410023</v>
      </c>
      <c r="L140" s="38">
        <f>[7]Input!L140</f>
        <v>8.3018421703218692</v>
      </c>
    </row>
    <row r="141" spans="1:12" hidden="1">
      <c r="A141" s="38">
        <f>[7]Input!A141</f>
        <v>139</v>
      </c>
      <c r="B141" s="38" t="str">
        <f>[7]Input!B141</f>
        <v>IND_NM_LIM_LRK_NEW</v>
      </c>
      <c r="C141" s="38" t="str">
        <f>[7]Input!C141</f>
        <v>IND_HFO</v>
      </c>
      <c r="D141" s="38">
        <f>[7]Input!D141</f>
        <v>0.1477686933333329</v>
      </c>
      <c r="E141" s="38">
        <f>[7]Input!E141</f>
        <v>0.62766536568105658</v>
      </c>
      <c r="F141" s="38">
        <f>[7]Input!F141</f>
        <v>0.97810905082257815</v>
      </c>
      <c r="G141" s="38">
        <f>[7]Input!G141</f>
        <v>1.535850222931515</v>
      </c>
      <c r="H141" s="38">
        <f>[7]Input!H141</f>
        <v>1.952215491320332</v>
      </c>
      <c r="I141" s="38">
        <f>[7]Input!I141</f>
        <v>2.3586727932002418</v>
      </c>
      <c r="J141" s="38">
        <f>[7]Input!J141</f>
        <v>2.7338181117042342</v>
      </c>
      <c r="K141" s="38">
        <f>[7]Input!K141</f>
        <v>2.751727336980335</v>
      </c>
      <c r="L141" s="38">
        <f>[7]Input!L141</f>
        <v>2.767280723440622</v>
      </c>
    </row>
    <row r="142" spans="1:12" hidden="1">
      <c r="A142" s="38">
        <f>[7]Input!A142</f>
        <v>140</v>
      </c>
      <c r="B142" s="38" t="str">
        <f>[7]Input!B142</f>
        <v>IND_NM_LIM_LRK_NEW</v>
      </c>
      <c r="C142" s="38" t="str">
        <f>[7]Input!C142</f>
        <v>IND_BIO</v>
      </c>
      <c r="D142" s="38">
        <f>[7]Input!D142</f>
        <v>2.068761706666677</v>
      </c>
      <c r="E142" s="38">
        <f>[7]Input!E142</f>
        <v>8.7873151195347852</v>
      </c>
      <c r="F142" s="38">
        <f>[7]Input!F142</f>
        <v>13.6935267115161</v>
      </c>
      <c r="G142" s="38">
        <f>[7]Input!G142</f>
        <v>21.501903121041209</v>
      </c>
      <c r="H142" s="38">
        <f>[7]Input!H142</f>
        <v>27.331016878484601</v>
      </c>
      <c r="I142" s="38">
        <f>[7]Input!I142</f>
        <v>33.021419104803392</v>
      </c>
      <c r="J142" s="38">
        <f>[7]Input!J142</f>
        <v>38.273453563859249</v>
      </c>
      <c r="K142" s="38">
        <f>[7]Input!K142</f>
        <v>38.524182717724678</v>
      </c>
      <c r="L142" s="38">
        <f>[7]Input!L142</f>
        <v>38.74193012816869</v>
      </c>
    </row>
    <row r="143" spans="1:12" hidden="1">
      <c r="A143" s="38">
        <f>[7]Input!A143</f>
        <v>141</v>
      </c>
      <c r="B143" s="38" t="str">
        <f>[7]Input!B143</f>
        <v>IND_NM_LIM_LRK_NEW</v>
      </c>
      <c r="C143" s="38" t="str">
        <f>[7]Input!C143</f>
        <v>IND_COA</v>
      </c>
      <c r="D143" s="38">
        <f>[7]Input!D143</f>
        <v>11.96926415999997</v>
      </c>
      <c r="E143" s="38">
        <f>[7]Input!E143</f>
        <v>50.840894620165557</v>
      </c>
      <c r="F143" s="38">
        <f>[7]Input!F143</f>
        <v>79.226833116628811</v>
      </c>
      <c r="G143" s="38">
        <f>[7]Input!G143</f>
        <v>124.4038680574527</v>
      </c>
      <c r="H143" s="38">
        <f>[7]Input!H143</f>
        <v>158.12945479694679</v>
      </c>
      <c r="I143" s="38">
        <f>[7]Input!I143</f>
        <v>191.0524962492197</v>
      </c>
      <c r="J143" s="38">
        <f>[7]Input!J143</f>
        <v>221.43926704804309</v>
      </c>
      <c r="K143" s="38">
        <f>[7]Input!K143</f>
        <v>222.8899142954071</v>
      </c>
      <c r="L143" s="38">
        <f>[7]Input!L143</f>
        <v>224.1497385986905</v>
      </c>
    </row>
    <row r="144" spans="1:12" hidden="1">
      <c r="A144" s="38">
        <f>[7]Input!A144</f>
        <v>142</v>
      </c>
      <c r="B144" s="38" t="str">
        <f>[7]Input!B144</f>
        <v>IND_NM_GLS_FOSS_NEW</v>
      </c>
      <c r="C144" s="38" t="str">
        <f>[7]Input!C144</f>
        <v>IND_NGA</v>
      </c>
      <c r="D144" s="38">
        <f>[7]Input!D144</f>
        <v>10.45365702656003</v>
      </c>
      <c r="E144" s="38">
        <f>[7]Input!E144</f>
        <v>0</v>
      </c>
      <c r="F144" s="38">
        <f>[7]Input!F144</f>
        <v>31.034294297600091</v>
      </c>
      <c r="G144" s="38">
        <f>[7]Input!G144</f>
        <v>0</v>
      </c>
      <c r="H144" s="38">
        <f>[7]Input!H144</f>
        <v>0</v>
      </c>
      <c r="I144" s="38">
        <f>[7]Input!I144</f>
        <v>0</v>
      </c>
      <c r="J144" s="38">
        <f>[7]Input!J144</f>
        <v>0</v>
      </c>
      <c r="K144" s="38">
        <f>[7]Input!K144</f>
        <v>0</v>
      </c>
      <c r="L144" s="38">
        <f>[7]Input!L144</f>
        <v>0</v>
      </c>
    </row>
    <row r="145" spans="1:12" hidden="1">
      <c r="A145" s="38">
        <f>[7]Input!A145</f>
        <v>143</v>
      </c>
      <c r="B145" s="38" t="str">
        <f>[7]Input!B145</f>
        <v>IND_NM_GLS_FOSS_NEW</v>
      </c>
      <c r="C145" s="38" t="str">
        <f>[7]Input!C145</f>
        <v>IND_BIO</v>
      </c>
      <c r="D145" s="38">
        <f>[7]Input!D145</f>
        <v>20.580637271040061</v>
      </c>
      <c r="E145" s="38">
        <f>[7]Input!E145</f>
        <v>0</v>
      </c>
      <c r="F145" s="38">
        <f>[7]Input!F145</f>
        <v>0</v>
      </c>
      <c r="G145" s="38">
        <f>[7]Input!G145</f>
        <v>0</v>
      </c>
      <c r="H145" s="38">
        <f>[7]Input!H145</f>
        <v>0</v>
      </c>
      <c r="I145" s="38">
        <f>[7]Input!I145</f>
        <v>0</v>
      </c>
      <c r="J145" s="38">
        <f>[7]Input!J145</f>
        <v>0</v>
      </c>
      <c r="K145" s="38">
        <f>[7]Input!K145</f>
        <v>0</v>
      </c>
      <c r="L145" s="38">
        <f>[7]Input!L145</f>
        <v>0</v>
      </c>
    </row>
    <row r="146" spans="1:12" hidden="1">
      <c r="A146" s="38">
        <f>[7]Input!A146</f>
        <v>144</v>
      </c>
      <c r="B146" s="38" t="str">
        <f>[7]Input!B146</f>
        <v>IND_NM_GLS_ELEC_NEW</v>
      </c>
      <c r="C146" s="38" t="str">
        <f>[7]Input!C146</f>
        <v>IND_BIO</v>
      </c>
      <c r="D146" s="38">
        <f>[7]Input!D146</f>
        <v>0</v>
      </c>
      <c r="E146" s="38">
        <f>[7]Input!E146</f>
        <v>61.090551655750673</v>
      </c>
      <c r="F146" s="38">
        <f>[7]Input!F146</f>
        <v>80.406491959479979</v>
      </c>
      <c r="G146" s="38">
        <f>[7]Input!G146</f>
        <v>148.11916133403381</v>
      </c>
      <c r="H146" s="38">
        <f>[7]Input!H146</f>
        <v>188.1094103090746</v>
      </c>
      <c r="I146" s="38">
        <f>[7]Input!I146</f>
        <v>228.5103423382256</v>
      </c>
      <c r="J146" s="38">
        <f>[7]Input!J146</f>
        <v>263.22799576617768</v>
      </c>
      <c r="K146" s="38">
        <f>[7]Input!K146</f>
        <v>265.59786533747598</v>
      </c>
      <c r="L146" s="38">
        <f>[7]Input!L146</f>
        <v>266.67593696916589</v>
      </c>
    </row>
    <row r="147" spans="1:12" hidden="1">
      <c r="A147" s="38">
        <f>[7]Input!A147</f>
        <v>145</v>
      </c>
      <c r="B147" s="38" t="str">
        <f>[7]Input!B147</f>
        <v>IND_NM_CRM_NEW</v>
      </c>
      <c r="C147" s="38" t="str">
        <f>[7]Input!C147</f>
        <v>IND_NGA</v>
      </c>
      <c r="D147" s="38">
        <f>[7]Input!D147</f>
        <v>230.76419769448799</v>
      </c>
      <c r="E147" s="38">
        <f>[7]Input!E147</f>
        <v>286.29126390098543</v>
      </c>
      <c r="F147" s="38">
        <f>[7]Input!F147</f>
        <v>320.40286149667571</v>
      </c>
      <c r="G147" s="38">
        <f>[7]Input!G147</f>
        <v>390.23896483819948</v>
      </c>
      <c r="H147" s="38">
        <f>[7]Input!H147</f>
        <v>413.22581141653711</v>
      </c>
      <c r="I147" s="38">
        <f>[7]Input!I147</f>
        <v>456.11380876243402</v>
      </c>
      <c r="J147" s="38">
        <f>[7]Input!J147</f>
        <v>459.58991553232278</v>
      </c>
      <c r="K147" s="38">
        <f>[7]Input!K147</f>
        <v>463.69711594461768</v>
      </c>
      <c r="L147" s="38">
        <f>[7]Input!L147</f>
        <v>468.5949167317828</v>
      </c>
    </row>
    <row r="148" spans="1:12" hidden="1">
      <c r="A148" s="38">
        <f>[7]Input!A148</f>
        <v>146</v>
      </c>
      <c r="B148" s="38" t="str">
        <f>[7]Input!B148</f>
        <v>IND_PP_SB_BIO_EXS</v>
      </c>
      <c r="C148" s="38" t="str">
        <f>[7]Input!C148</f>
        <v>IND_BIO</v>
      </c>
      <c r="D148" s="38">
        <f>[7]Input!D148</f>
        <v>435.88914110429442</v>
      </c>
      <c r="E148" s="38">
        <f>[7]Input!E148</f>
        <v>348.7113128834356</v>
      </c>
      <c r="F148" s="38">
        <f>[7]Input!F148</f>
        <v>261.53348466257671</v>
      </c>
      <c r="G148" s="38">
        <f>[7]Input!G148</f>
        <v>174.3556564417178</v>
      </c>
      <c r="H148" s="38">
        <f>[7]Input!H148</f>
        <v>87.177828220858871</v>
      </c>
      <c r="I148" s="38">
        <f>[7]Input!I148</f>
        <v>0</v>
      </c>
      <c r="J148" s="38">
        <f>[7]Input!J148</f>
        <v>0</v>
      </c>
      <c r="K148" s="38">
        <f>[7]Input!K148</f>
        <v>0</v>
      </c>
      <c r="L148" s="38">
        <f>[7]Input!L148</f>
        <v>0</v>
      </c>
    </row>
    <row r="149" spans="1:12" hidden="1">
      <c r="A149" s="38">
        <f>[7]Input!A149</f>
        <v>147</v>
      </c>
      <c r="B149" s="38" t="str">
        <f>[7]Input!B149</f>
        <v>IND_PP_PH_HFO_EXS</v>
      </c>
      <c r="C149" s="38" t="str">
        <f>[7]Input!C149</f>
        <v>IND_HFO</v>
      </c>
      <c r="D149" s="38">
        <f>[7]Input!D149</f>
        <v>8.08</v>
      </c>
      <c r="E149" s="38">
        <f>[7]Input!E149</f>
        <v>6.4640000000000004</v>
      </c>
      <c r="F149" s="38">
        <f>[7]Input!F149</f>
        <v>4.8480000000000016</v>
      </c>
      <c r="G149" s="38">
        <f>[7]Input!G149</f>
        <v>3.2319999999999989</v>
      </c>
      <c r="H149" s="38">
        <f>[7]Input!H149</f>
        <v>1.616000000000001</v>
      </c>
      <c r="I149" s="38">
        <f>[7]Input!I149</f>
        <v>0</v>
      </c>
      <c r="J149" s="38">
        <f>[7]Input!J149</f>
        <v>0</v>
      </c>
      <c r="K149" s="38">
        <f>[7]Input!K149</f>
        <v>0</v>
      </c>
      <c r="L149" s="38">
        <f>[7]Input!L149</f>
        <v>0</v>
      </c>
    </row>
    <row r="150" spans="1:12" hidden="1">
      <c r="A150" s="38">
        <f>[7]Input!A150</f>
        <v>148</v>
      </c>
      <c r="B150" s="38" t="str">
        <f>[7]Input!B150</f>
        <v>IND_PP_PH_NGA_EXS</v>
      </c>
      <c r="C150" s="38" t="str">
        <f>[7]Input!C150</f>
        <v>IND_NGA</v>
      </c>
      <c r="D150" s="38">
        <f>[7]Input!D150</f>
        <v>29.098500000000001</v>
      </c>
      <c r="E150" s="38">
        <f>[7]Input!E150</f>
        <v>12.252000000000001</v>
      </c>
      <c r="F150" s="38">
        <f>[7]Input!F150</f>
        <v>9.2273999999999976</v>
      </c>
      <c r="G150" s="38">
        <f>[7]Input!G150</f>
        <v>6.1260000000000012</v>
      </c>
      <c r="H150" s="38">
        <f>[7]Input!H150</f>
        <v>3.0629999999999988</v>
      </c>
      <c r="I150" s="38">
        <f>[7]Input!I150</f>
        <v>0</v>
      </c>
      <c r="J150" s="38">
        <f>[7]Input!J150</f>
        <v>0</v>
      </c>
      <c r="K150" s="38">
        <f>[7]Input!K150</f>
        <v>0</v>
      </c>
      <c r="L150" s="38">
        <f>[7]Input!L150</f>
        <v>0</v>
      </c>
    </row>
    <row r="151" spans="1:12" hidden="1">
      <c r="A151" s="38">
        <f>[7]Input!A151</f>
        <v>149</v>
      </c>
      <c r="B151" s="38" t="str">
        <f>[7]Input!B151</f>
        <v>IND_PP_PH_COA_EXS</v>
      </c>
      <c r="C151" s="38" t="str">
        <f>[7]Input!C151</f>
        <v>IND_COA</v>
      </c>
      <c r="D151" s="38">
        <f>[7]Input!D151</f>
        <v>0.91058823529411781</v>
      </c>
      <c r="E151" s="38">
        <f>[7]Input!E151</f>
        <v>0.7284705882352942</v>
      </c>
      <c r="F151" s="38">
        <f>[7]Input!F151</f>
        <v>0.54635294117647071</v>
      </c>
      <c r="G151" s="38">
        <f>[7]Input!G151</f>
        <v>0.3642352941176471</v>
      </c>
      <c r="H151" s="38">
        <f>[7]Input!H151</f>
        <v>0.18211764705882361</v>
      </c>
      <c r="I151" s="38">
        <f>[7]Input!I151</f>
        <v>0</v>
      </c>
      <c r="J151" s="38">
        <f>[7]Input!J151</f>
        <v>0</v>
      </c>
      <c r="K151" s="38">
        <f>[7]Input!K151</f>
        <v>0</v>
      </c>
      <c r="L151" s="38">
        <f>[7]Input!L151</f>
        <v>0</v>
      </c>
    </row>
    <row r="152" spans="1:12" hidden="1">
      <c r="A152" s="38">
        <f>[7]Input!A152</f>
        <v>150</v>
      </c>
      <c r="B152" s="38" t="str">
        <f>[7]Input!B152</f>
        <v>IND_PP_PH_BIO_EXS</v>
      </c>
      <c r="C152" s="38" t="str">
        <f>[7]Input!C152</f>
        <v>IND_BIO</v>
      </c>
      <c r="D152" s="38">
        <f>[7]Input!D152</f>
        <v>2.383941176470588</v>
      </c>
      <c r="E152" s="38">
        <f>[7]Input!E152</f>
        <v>1.057976470588234</v>
      </c>
      <c r="F152" s="38">
        <f>[7]Input!F152</f>
        <v>0.75282352941176478</v>
      </c>
      <c r="G152" s="38">
        <f>[7]Input!G152</f>
        <v>0.50188235294117645</v>
      </c>
      <c r="H152" s="38">
        <f>[7]Input!H152</f>
        <v>0.25094117647058828</v>
      </c>
      <c r="I152" s="38">
        <f>[7]Input!I152</f>
        <v>0</v>
      </c>
      <c r="J152" s="38">
        <f>[7]Input!J152</f>
        <v>0</v>
      </c>
      <c r="K152" s="38">
        <f>[7]Input!K152</f>
        <v>0</v>
      </c>
      <c r="L152" s="38">
        <f>[7]Input!L152</f>
        <v>0</v>
      </c>
    </row>
    <row r="153" spans="1:12" hidden="1">
      <c r="A153" s="38">
        <f>[7]Input!A153</f>
        <v>151</v>
      </c>
      <c r="B153" s="38" t="str">
        <f>[7]Input!B153</f>
        <v>IND_PP_DH_OIL_EXS</v>
      </c>
      <c r="C153" s="38" t="str">
        <f>[7]Input!C153</f>
        <v>IND_OIL</v>
      </c>
      <c r="D153" s="38">
        <f>[7]Input!D153</f>
        <v>10.75609756097561</v>
      </c>
      <c r="E153" s="38">
        <f>[7]Input!E153</f>
        <v>8.6048780487804883</v>
      </c>
      <c r="F153" s="38">
        <f>[7]Input!F153</f>
        <v>6.4536585365853663</v>
      </c>
      <c r="G153" s="38">
        <f>[7]Input!G153</f>
        <v>4.3024390243902433</v>
      </c>
      <c r="H153" s="38">
        <f>[7]Input!H153</f>
        <v>2.151219512195123</v>
      </c>
      <c r="I153" s="38">
        <f>[7]Input!I153</f>
        <v>0</v>
      </c>
      <c r="J153" s="38">
        <f>[7]Input!J153</f>
        <v>0</v>
      </c>
      <c r="K153" s="38">
        <f>[7]Input!K153</f>
        <v>0</v>
      </c>
      <c r="L153" s="38">
        <f>[7]Input!L153</f>
        <v>0</v>
      </c>
    </row>
    <row r="154" spans="1:12" hidden="1">
      <c r="A154" s="38">
        <f>[7]Input!A154</f>
        <v>152</v>
      </c>
      <c r="B154" s="38" t="str">
        <f>[7]Input!B154</f>
        <v>IND_PP_DH_NGA_EXS</v>
      </c>
      <c r="C154" s="38" t="str">
        <f>[7]Input!C154</f>
        <v>IND_NGA</v>
      </c>
      <c r="D154" s="38">
        <f>[7]Input!D154</f>
        <v>43.542439024390248</v>
      </c>
      <c r="E154" s="38">
        <f>[7]Input!E154</f>
        <v>18.333658536585371</v>
      </c>
      <c r="F154" s="38">
        <f>[7]Input!F154</f>
        <v>13.750243902439021</v>
      </c>
      <c r="G154" s="38">
        <f>[7]Input!G154</f>
        <v>9.1668292682926822</v>
      </c>
      <c r="H154" s="38">
        <f>[7]Input!H154</f>
        <v>4.5834146341463393</v>
      </c>
      <c r="I154" s="38">
        <f>[7]Input!I154</f>
        <v>0</v>
      </c>
      <c r="J154" s="38">
        <f>[7]Input!J154</f>
        <v>0</v>
      </c>
      <c r="K154" s="38">
        <f>[7]Input!K154</f>
        <v>0</v>
      </c>
      <c r="L154" s="38">
        <f>[7]Input!L154</f>
        <v>0</v>
      </c>
    </row>
    <row r="155" spans="1:12" hidden="1">
      <c r="A155" s="38">
        <f>[7]Input!A155</f>
        <v>153</v>
      </c>
      <c r="B155" s="38" t="str">
        <f>[7]Input!B155</f>
        <v>IND_PP_DH_LPG_EXS</v>
      </c>
      <c r="C155" s="38" t="str">
        <f>[7]Input!C155</f>
        <v>IND_LPG</v>
      </c>
      <c r="D155" s="38">
        <f>[7]Input!D155</f>
        <v>4.2640243902439021</v>
      </c>
      <c r="E155" s="38">
        <f>[7]Input!E155</f>
        <v>3.4112195121951219</v>
      </c>
      <c r="F155" s="38">
        <f>[7]Input!F155</f>
        <v>2.5584146341463421</v>
      </c>
      <c r="G155" s="38">
        <f>[7]Input!G155</f>
        <v>1.7056097560975609</v>
      </c>
      <c r="H155" s="38">
        <f>[7]Input!H155</f>
        <v>0.85280487804878058</v>
      </c>
      <c r="I155" s="38">
        <f>[7]Input!I155</f>
        <v>0</v>
      </c>
      <c r="J155" s="38">
        <f>[7]Input!J155</f>
        <v>0</v>
      </c>
      <c r="K155" s="38">
        <f>[7]Input!K155</f>
        <v>0</v>
      </c>
      <c r="L155" s="38">
        <f>[7]Input!L155</f>
        <v>0</v>
      </c>
    </row>
    <row r="156" spans="1:12" hidden="1">
      <c r="A156" s="38">
        <f>[7]Input!A156</f>
        <v>154</v>
      </c>
      <c r="B156" s="38" t="str">
        <f>[7]Input!B156</f>
        <v>IND_PP_PH_REC_NEW</v>
      </c>
      <c r="C156" s="38" t="str">
        <f>[7]Input!C156</f>
        <v>IND_PP_SB_REC</v>
      </c>
      <c r="D156" s="38">
        <f>[7]Input!D156</f>
        <v>2.6243558252676218</v>
      </c>
      <c r="E156" s="38">
        <f>[7]Input!E156</f>
        <v>0</v>
      </c>
      <c r="F156" s="38">
        <f>[7]Input!F156</f>
        <v>0</v>
      </c>
      <c r="G156" s="38">
        <f>[7]Input!G156</f>
        <v>2.3039999999998329E-2</v>
      </c>
      <c r="H156" s="38">
        <f>[7]Input!H156</f>
        <v>1.151999999999811E-2</v>
      </c>
      <c r="I156" s="38">
        <f>[7]Input!I156</f>
        <v>0</v>
      </c>
      <c r="J156" s="38">
        <f>[7]Input!J156</f>
        <v>0</v>
      </c>
      <c r="K156" s="38">
        <f>[7]Input!K156</f>
        <v>0</v>
      </c>
      <c r="L156" s="38">
        <f>[7]Input!L156</f>
        <v>0</v>
      </c>
    </row>
    <row r="157" spans="1:12" hidden="1">
      <c r="A157" s="38">
        <f>[7]Input!A157</f>
        <v>155</v>
      </c>
      <c r="B157" s="38" t="str">
        <f>[7]Input!B157</f>
        <v>IND_PP_DH_NGA_NEW</v>
      </c>
      <c r="C157" s="38" t="str">
        <f>[7]Input!C157</f>
        <v>IND_NGA</v>
      </c>
      <c r="D157" s="38">
        <f>[7]Input!D157</f>
        <v>52.243138869849183</v>
      </c>
      <c r="E157" s="38">
        <f>[7]Input!E157</f>
        <v>77.97829625468934</v>
      </c>
      <c r="F157" s="38">
        <f>[7]Input!F157</f>
        <v>93.316938128073531</v>
      </c>
      <c r="G157" s="38">
        <f>[7]Input!G157</f>
        <v>102.38305963082929</v>
      </c>
      <c r="H157" s="38">
        <f>[7]Input!H157</f>
        <v>80.162450420920422</v>
      </c>
      <c r="I157" s="38">
        <f>[7]Input!I157</f>
        <v>35.589015539160798</v>
      </c>
      <c r="J157" s="38">
        <f>[7]Input!J157</f>
        <v>95.929617200612867</v>
      </c>
      <c r="K157" s="38">
        <f>[7]Input!K157</f>
        <v>89.237538494973705</v>
      </c>
      <c r="L157" s="38">
        <f>[7]Input!L157</f>
        <v>91.038551133838297</v>
      </c>
    </row>
    <row r="158" spans="1:12" hidden="1">
      <c r="A158" s="38">
        <f>[7]Input!A158</f>
        <v>156</v>
      </c>
      <c r="B158" s="38" t="str">
        <f>[7]Input!B158</f>
        <v>IND_PP_DH_REC_NEW</v>
      </c>
      <c r="C158" s="38" t="str">
        <f>[7]Input!C158</f>
        <v>IND_PP_SB_REC</v>
      </c>
      <c r="D158" s="38">
        <f>[7]Input!D158</f>
        <v>0</v>
      </c>
      <c r="E158" s="38">
        <f>[7]Input!E158</f>
        <v>4.4075492031476404</v>
      </c>
      <c r="F158" s="38">
        <f>[7]Input!F158</f>
        <v>0</v>
      </c>
      <c r="G158" s="38">
        <f>[7]Input!G158</f>
        <v>0</v>
      </c>
      <c r="H158" s="38">
        <f>[7]Input!H158</f>
        <v>16.53098641650066</v>
      </c>
      <c r="I158" s="38">
        <f>[7]Input!I158</f>
        <v>49.655533654452888</v>
      </c>
      <c r="J158" s="38">
        <f>[7]Input!J158</f>
        <v>0</v>
      </c>
      <c r="K158" s="38">
        <f>[7]Input!K158</f>
        <v>0</v>
      </c>
      <c r="L158" s="38">
        <f>[7]Input!L158</f>
        <v>0</v>
      </c>
    </row>
    <row r="159" spans="1:12" hidden="1">
      <c r="A159" s="38">
        <f>[7]Input!A159</f>
        <v>157</v>
      </c>
      <c r="B159" s="38" t="str">
        <f>[7]Input!B159</f>
        <v>IND_PP_MD_ELC_NEW</v>
      </c>
      <c r="C159" s="38" t="str">
        <f>[7]Input!C159</f>
        <v>IND_PP_ELC</v>
      </c>
      <c r="D159" s="38">
        <f>[7]Input!D159</f>
        <v>255.2592624137088</v>
      </c>
      <c r="E159" s="38">
        <f>[7]Input!E159</f>
        <v>331.61232961805189</v>
      </c>
      <c r="F159" s="38">
        <f>[7]Input!F159</f>
        <v>325.81139833936061</v>
      </c>
      <c r="G159" s="38">
        <f>[7]Input!G159</f>
        <v>398.9149742939918</v>
      </c>
      <c r="H159" s="38">
        <f>[7]Input!H159</f>
        <v>406.7704917883197</v>
      </c>
      <c r="I159" s="38">
        <f>[7]Input!I159</f>
        <v>418.85906558890213</v>
      </c>
      <c r="J159" s="38">
        <f>[7]Input!J159</f>
        <v>497.63205362778302</v>
      </c>
      <c r="K159" s="38">
        <f>[7]Input!K159</f>
        <v>510.01871568222327</v>
      </c>
      <c r="L159" s="38">
        <f>[7]Input!L159</f>
        <v>501.0715322672873</v>
      </c>
    </row>
    <row r="160" spans="1:12">
      <c r="A160" s="38">
        <f>[7]Input!A160</f>
        <v>158</v>
      </c>
      <c r="B160" s="38" t="str">
        <f>[7]Input!B160</f>
        <v>IND_PP_MD_ELC_EXS</v>
      </c>
      <c r="C160" s="38" t="str">
        <f>[7]Input!C160</f>
        <v>IND_PP_ELC</v>
      </c>
      <c r="D160" s="38">
        <f>[7]Input!D160</f>
        <v>190.82284883720931</v>
      </c>
      <c r="E160" s="38">
        <f>[7]Input!E160</f>
        <v>152.65827906976739</v>
      </c>
      <c r="F160" s="38">
        <f>[7]Input!F160</f>
        <v>114.4937093023256</v>
      </c>
      <c r="G160" s="38">
        <f>[7]Input!G160</f>
        <v>76.329139534883709</v>
      </c>
      <c r="H160" s="38">
        <f>[7]Input!H160</f>
        <v>38.164569767441847</v>
      </c>
      <c r="I160" s="38">
        <f>[7]Input!I160</f>
        <v>0</v>
      </c>
      <c r="J160" s="38">
        <f>[7]Input!J160</f>
        <v>0</v>
      </c>
      <c r="K160" s="38">
        <f>[7]Input!K160</f>
        <v>0</v>
      </c>
      <c r="L160" s="38">
        <f>[7]Input!L160</f>
        <v>0</v>
      </c>
    </row>
    <row r="161" spans="1:12" hidden="1">
      <c r="A161" s="38">
        <f>[7]Input!A161</f>
        <v>159</v>
      </c>
      <c r="B161" s="38" t="str">
        <f>[7]Input!B161</f>
        <v>IND_OTH_SB_HFO_EXS</v>
      </c>
      <c r="C161" s="38" t="str">
        <f>[7]Input!C161</f>
        <v>IND_HFO</v>
      </c>
      <c r="D161" s="38">
        <f>[7]Input!D161</f>
        <v>38.388888888888893</v>
      </c>
      <c r="E161" s="38">
        <f>[7]Input!E161</f>
        <v>31.99074074074073</v>
      </c>
      <c r="F161" s="38">
        <f>[7]Input!F161</f>
        <v>25.592592592592592</v>
      </c>
      <c r="G161" s="38">
        <f>[7]Input!G161</f>
        <v>19.194444444444439</v>
      </c>
      <c r="H161" s="38">
        <f>[7]Input!H161</f>
        <v>12.796296296296291</v>
      </c>
      <c r="I161" s="38">
        <f>[7]Input!I161</f>
        <v>6.3981481481481453</v>
      </c>
      <c r="J161" s="38">
        <f>[7]Input!J161</f>
        <v>0</v>
      </c>
      <c r="K161" s="38">
        <f>[7]Input!K161</f>
        <v>0</v>
      </c>
      <c r="L161" s="38">
        <f>[7]Input!L161</f>
        <v>0</v>
      </c>
    </row>
    <row r="162" spans="1:12" hidden="1">
      <c r="A162" s="38">
        <f>[7]Input!A162</f>
        <v>160</v>
      </c>
      <c r="B162" s="38" t="str">
        <f>[7]Input!B162</f>
        <v>IND_OTH_SB_OIL_EXS</v>
      </c>
      <c r="C162" s="38" t="str">
        <f>[7]Input!C162</f>
        <v>IND_OIL</v>
      </c>
      <c r="D162" s="38">
        <f>[7]Input!D162</f>
        <v>110.99382716049379</v>
      </c>
      <c r="E162" s="38">
        <f>[7]Input!E162</f>
        <v>92.49485596707818</v>
      </c>
      <c r="F162" s="38">
        <f>[7]Input!F162</f>
        <v>73.995884773662553</v>
      </c>
      <c r="G162" s="38">
        <f>[7]Input!G162</f>
        <v>72.663958847736623</v>
      </c>
      <c r="H162" s="38">
        <f>[7]Input!H162</f>
        <v>36.997942386831276</v>
      </c>
      <c r="I162" s="38">
        <f>[7]Input!I162</f>
        <v>18.498971193415631</v>
      </c>
      <c r="J162" s="38">
        <f>[7]Input!J162</f>
        <v>0</v>
      </c>
      <c r="K162" s="38">
        <f>[7]Input!K162</f>
        <v>0</v>
      </c>
      <c r="L162" s="38">
        <f>[7]Input!L162</f>
        <v>0</v>
      </c>
    </row>
    <row r="163" spans="1:12" hidden="1">
      <c r="A163" s="38">
        <f>[7]Input!A163</f>
        <v>161</v>
      </c>
      <c r="B163" s="38" t="str">
        <f>[7]Input!B163</f>
        <v>IND_OTH_SB_NGA_EXS</v>
      </c>
      <c r="C163" s="38" t="str">
        <f>[7]Input!C163</f>
        <v>IND_NGA</v>
      </c>
      <c r="D163" s="38">
        <f>[7]Input!D163</f>
        <v>93.26543209876543</v>
      </c>
      <c r="E163" s="38">
        <f>[7]Input!E163</f>
        <v>77.721193415637856</v>
      </c>
      <c r="F163" s="38">
        <f>[7]Input!F163</f>
        <v>62.176954732510289</v>
      </c>
      <c r="G163" s="38">
        <f>[7]Input!G163</f>
        <v>46.632716049382708</v>
      </c>
      <c r="H163" s="38">
        <f>[7]Input!H163</f>
        <v>31.088477366255141</v>
      </c>
      <c r="I163" s="38">
        <f>[7]Input!I163</f>
        <v>15.544238683127579</v>
      </c>
      <c r="J163" s="38">
        <f>[7]Input!J163</f>
        <v>0</v>
      </c>
      <c r="K163" s="38">
        <f>[7]Input!K163</f>
        <v>0</v>
      </c>
      <c r="L163" s="38">
        <f>[7]Input!L163</f>
        <v>0</v>
      </c>
    </row>
    <row r="164" spans="1:12" hidden="1">
      <c r="A164" s="38">
        <f>[7]Input!A164</f>
        <v>162</v>
      </c>
      <c r="B164" s="38" t="str">
        <f>[7]Input!B164</f>
        <v>IND_OTH_SB_COA_EXS</v>
      </c>
      <c r="C164" s="38" t="str">
        <f>[7]Input!C164</f>
        <v>IND_COA</v>
      </c>
      <c r="D164" s="38">
        <f>[7]Input!D164</f>
        <v>27.16049382716049</v>
      </c>
      <c r="E164" s="38">
        <f>[7]Input!E164</f>
        <v>22.63374485596708</v>
      </c>
      <c r="F164" s="38">
        <f>[7]Input!F164</f>
        <v>18.10699588477366</v>
      </c>
      <c r="G164" s="38">
        <f>[7]Input!G164</f>
        <v>25.802469135802461</v>
      </c>
      <c r="H164" s="38">
        <f>[7]Input!H164</f>
        <v>9.0534979423868318</v>
      </c>
      <c r="I164" s="38">
        <f>[7]Input!I164</f>
        <v>4.5267489711934159</v>
      </c>
      <c r="J164" s="38">
        <f>[7]Input!J164</f>
        <v>0</v>
      </c>
      <c r="K164" s="38">
        <f>[7]Input!K164</f>
        <v>0</v>
      </c>
      <c r="L164" s="38">
        <f>[7]Input!L164</f>
        <v>0</v>
      </c>
    </row>
    <row r="165" spans="1:12" hidden="1">
      <c r="A165" s="38">
        <f>[7]Input!A165</f>
        <v>163</v>
      </c>
      <c r="B165" s="38" t="str">
        <f>[7]Input!B165</f>
        <v>IND_OTH_SB_COG_EXS</v>
      </c>
      <c r="C165" s="38" t="str">
        <f>[7]Input!C165</f>
        <v>IND_COG</v>
      </c>
      <c r="D165" s="38">
        <f>[7]Input!D165</f>
        <v>10.09814814814815</v>
      </c>
      <c r="E165" s="38">
        <f>[7]Input!E165</f>
        <v>4.4290123456790118</v>
      </c>
      <c r="F165" s="38">
        <f>[7]Input!F165</f>
        <v>3.5432098765432101</v>
      </c>
      <c r="G165" s="38">
        <f>[7]Input!G165</f>
        <v>5.0490740740740732</v>
      </c>
      <c r="H165" s="38">
        <f>[7]Input!H165</f>
        <v>1.771604938271605</v>
      </c>
      <c r="I165" s="38">
        <f>[7]Input!I165</f>
        <v>0.88580246913580218</v>
      </c>
      <c r="J165" s="38">
        <f>[7]Input!J165</f>
        <v>0</v>
      </c>
      <c r="K165" s="38">
        <f>[7]Input!K165</f>
        <v>0</v>
      </c>
      <c r="L165" s="38">
        <f>[7]Input!L165</f>
        <v>0</v>
      </c>
    </row>
    <row r="166" spans="1:12" hidden="1">
      <c r="A166" s="38">
        <f>[7]Input!A166</f>
        <v>164</v>
      </c>
      <c r="B166" s="38" t="str">
        <f>[7]Input!B166</f>
        <v>IND_OTH_SB_LPG_EXS</v>
      </c>
      <c r="C166" s="38" t="str">
        <f>[7]Input!C166</f>
        <v>IND_LPG</v>
      </c>
      <c r="D166" s="38">
        <f>[7]Input!D166</f>
        <v>5.981481481481481</v>
      </c>
      <c r="E166" s="38">
        <f>[7]Input!E166</f>
        <v>4.9845679012345663</v>
      </c>
      <c r="F166" s="38">
        <f>[7]Input!F166</f>
        <v>3.9876543209876538</v>
      </c>
      <c r="G166" s="38">
        <f>[7]Input!G166</f>
        <v>5.682407407407406</v>
      </c>
      <c r="H166" s="38">
        <f>[7]Input!H166</f>
        <v>1.9938271604938269</v>
      </c>
      <c r="I166" s="38">
        <f>[7]Input!I166</f>
        <v>0.99691358024691379</v>
      </c>
      <c r="J166" s="38">
        <f>[7]Input!J166</f>
        <v>0</v>
      </c>
      <c r="K166" s="38">
        <f>[7]Input!K166</f>
        <v>0</v>
      </c>
      <c r="L166" s="38">
        <f>[7]Input!L166</f>
        <v>0</v>
      </c>
    </row>
    <row r="167" spans="1:12" hidden="1">
      <c r="A167" s="38">
        <f>[7]Input!A167</f>
        <v>165</v>
      </c>
      <c r="B167" s="38" t="str">
        <f>[7]Input!B167</f>
        <v>IND_OTH_SB_BIO_EXS</v>
      </c>
      <c r="C167" s="38" t="str">
        <f>[7]Input!C167</f>
        <v>IND_BIO</v>
      </c>
      <c r="D167" s="38">
        <f>[7]Input!D167</f>
        <v>199.92902669850881</v>
      </c>
      <c r="E167" s="38">
        <f>[7]Input!E167</f>
        <v>170.80776748971189</v>
      </c>
      <c r="F167" s="38">
        <f>[7]Input!F167</f>
        <v>165.3234082995742</v>
      </c>
      <c r="G167" s="38">
        <f>[7]Input!G167</f>
        <v>124.70802469135801</v>
      </c>
      <c r="H167" s="38">
        <f>[7]Input!H167</f>
        <v>56.573088584495252</v>
      </c>
      <c r="I167" s="38">
        <f>[7]Input!I167</f>
        <v>39.823429218106988</v>
      </c>
      <c r="J167" s="38">
        <f>[7]Input!J167</f>
        <v>0</v>
      </c>
      <c r="K167" s="38">
        <f>[7]Input!K167</f>
        <v>0</v>
      </c>
      <c r="L167" s="38">
        <f>[7]Input!L167</f>
        <v>0</v>
      </c>
    </row>
    <row r="168" spans="1:12" hidden="1">
      <c r="A168" s="38">
        <f>[7]Input!A168</f>
        <v>166</v>
      </c>
      <c r="B168" s="38" t="str">
        <f>[7]Input!B168</f>
        <v>IND_OTH_SB_HET_EXS</v>
      </c>
      <c r="C168" s="38" t="str">
        <f>[7]Input!C168</f>
        <v>IND_HET</v>
      </c>
      <c r="D168" s="38">
        <f>[7]Input!D168</f>
        <v>230.20637500000001</v>
      </c>
      <c r="E168" s="38">
        <f>[7]Input!E168</f>
        <v>219.24416666666659</v>
      </c>
      <c r="F168" s="38">
        <f>[7]Input!F168</f>
        <v>175.3953333333333</v>
      </c>
      <c r="G168" s="38">
        <f>[7]Input!G168</f>
        <v>131.54650000000001</v>
      </c>
      <c r="H168" s="38">
        <f>[7]Input!H168</f>
        <v>46.156666666666673</v>
      </c>
      <c r="I168" s="38">
        <f>[7]Input!I168</f>
        <v>23.07833333333333</v>
      </c>
      <c r="J168" s="38">
        <f>[7]Input!J168</f>
        <v>0</v>
      </c>
      <c r="K168" s="38">
        <f>[7]Input!K168</f>
        <v>0</v>
      </c>
      <c r="L168" s="38">
        <f>[7]Input!L168</f>
        <v>0</v>
      </c>
    </row>
    <row r="169" spans="1:12" hidden="1">
      <c r="A169" s="38">
        <f>[7]Input!A169</f>
        <v>167</v>
      </c>
      <c r="B169" s="38" t="str">
        <f>[7]Input!B169</f>
        <v>IND_OTH_PH_HFO_EXS</v>
      </c>
      <c r="C169" s="38" t="str">
        <f>[7]Input!C169</f>
        <v>IND_HFO</v>
      </c>
      <c r="D169" s="38">
        <f>[7]Input!D169</f>
        <v>91.176829268292693</v>
      </c>
      <c r="E169" s="38">
        <f>[7]Input!E169</f>
        <v>39.989837398373993</v>
      </c>
      <c r="F169" s="38">
        <f>[7]Input!F169</f>
        <v>37.375128222226209</v>
      </c>
      <c r="G169" s="38">
        <f>[7]Input!G169</f>
        <v>39.989837398373993</v>
      </c>
      <c r="H169" s="38">
        <f>[7]Input!H169</f>
        <v>15.995934959349601</v>
      </c>
      <c r="I169" s="38">
        <f>[7]Input!I169</f>
        <v>7.997967479674803</v>
      </c>
      <c r="J169" s="38">
        <f>[7]Input!J169</f>
        <v>0</v>
      </c>
      <c r="K169" s="38">
        <f>[7]Input!K169</f>
        <v>0</v>
      </c>
      <c r="L169" s="38">
        <f>[7]Input!L169</f>
        <v>0</v>
      </c>
    </row>
    <row r="170" spans="1:12" hidden="1">
      <c r="A170" s="38">
        <f>[7]Input!A170</f>
        <v>168</v>
      </c>
      <c r="B170" s="38" t="str">
        <f>[7]Input!B170</f>
        <v>IND_OTH_PH_OIL_EXS</v>
      </c>
      <c r="C170" s="38" t="str">
        <f>[7]Input!C170</f>
        <v>IND_OIL</v>
      </c>
      <c r="D170" s="38">
        <f>[7]Input!D170</f>
        <v>263.60783132530122</v>
      </c>
      <c r="E170" s="38">
        <f>[7]Input!E170</f>
        <v>126.91183247386761</v>
      </c>
      <c r="F170" s="38">
        <f>[7]Input!F170</f>
        <v>92.493975903614498</v>
      </c>
      <c r="G170" s="38">
        <f>[7]Input!G170</f>
        <v>126.91183247386761</v>
      </c>
      <c r="H170" s="38">
        <f>[7]Input!H170</f>
        <v>46.246987951807242</v>
      </c>
      <c r="I170" s="38">
        <f>[7]Input!I170</f>
        <v>23.12349397590361</v>
      </c>
      <c r="J170" s="38">
        <f>[7]Input!J170</f>
        <v>0</v>
      </c>
      <c r="K170" s="38">
        <f>[7]Input!K170</f>
        <v>0</v>
      </c>
      <c r="L170" s="38">
        <f>[7]Input!L170</f>
        <v>0</v>
      </c>
    </row>
    <row r="171" spans="1:12" hidden="1">
      <c r="A171" s="38">
        <f>[7]Input!A171</f>
        <v>169</v>
      </c>
      <c r="B171" s="38" t="str">
        <f>[7]Input!B171</f>
        <v>IND_OTH_PH_NGA_EXS</v>
      </c>
      <c r="C171" s="38" t="str">
        <f>[7]Input!C171</f>
        <v>IND_NGA</v>
      </c>
      <c r="D171" s="38">
        <f>[7]Input!D171</f>
        <v>524.61764705882354</v>
      </c>
      <c r="E171" s="38">
        <f>[7]Input!E171</f>
        <v>437.18137254901961</v>
      </c>
      <c r="F171" s="38">
        <f>[7]Input!F171</f>
        <v>349.74509803921569</v>
      </c>
      <c r="G171" s="38">
        <f>[7]Input!G171</f>
        <v>262.30882352941182</v>
      </c>
      <c r="H171" s="38">
        <f>[7]Input!H171</f>
        <v>174.87254901960779</v>
      </c>
      <c r="I171" s="38">
        <f>[7]Input!I171</f>
        <v>87.436274509803923</v>
      </c>
      <c r="J171" s="38">
        <f>[7]Input!J171</f>
        <v>0</v>
      </c>
      <c r="K171" s="38">
        <f>[7]Input!K171</f>
        <v>0</v>
      </c>
      <c r="L171" s="38">
        <f>[7]Input!L171</f>
        <v>0</v>
      </c>
    </row>
    <row r="172" spans="1:12" hidden="1">
      <c r="A172" s="38">
        <f>[7]Input!A172</f>
        <v>170</v>
      </c>
      <c r="B172" s="38" t="str">
        <f>[7]Input!B172</f>
        <v>IND_OTH_PH_COA_EXS</v>
      </c>
      <c r="C172" s="38" t="str">
        <f>[7]Input!C172</f>
        <v>IND_COA</v>
      </c>
      <c r="D172" s="38">
        <f>[7]Input!D172</f>
        <v>71.883333333333326</v>
      </c>
      <c r="E172" s="38">
        <f>[7]Input!E172</f>
        <v>36.823866597730692</v>
      </c>
      <c r="F172" s="38">
        <f>[7]Input!F172</f>
        <v>25.222222222222221</v>
      </c>
      <c r="G172" s="38">
        <f>[7]Input!G172</f>
        <v>18.916666666666661</v>
      </c>
      <c r="H172" s="38">
        <f>[7]Input!H172</f>
        <v>12.611111111111111</v>
      </c>
      <c r="I172" s="38">
        <f>[7]Input!I172</f>
        <v>6.3055555555555536</v>
      </c>
      <c r="J172" s="38">
        <f>[7]Input!J172</f>
        <v>0</v>
      </c>
      <c r="K172" s="38">
        <f>[7]Input!K172</f>
        <v>0</v>
      </c>
      <c r="L172" s="38">
        <f>[7]Input!L172</f>
        <v>0</v>
      </c>
    </row>
    <row r="173" spans="1:12" hidden="1">
      <c r="A173" s="38">
        <f>[7]Input!A173</f>
        <v>171</v>
      </c>
      <c r="B173" s="38" t="str">
        <f>[7]Input!B173</f>
        <v>IND_OTH_PH_COK_EXS</v>
      </c>
      <c r="C173" s="38" t="str">
        <f>[7]Input!C173</f>
        <v>IND_COK</v>
      </c>
      <c r="D173" s="38">
        <f>[7]Input!D173</f>
        <v>8.9018518518518519</v>
      </c>
      <c r="E173" s="38">
        <f>[7]Input!E173</f>
        <v>3.9043209876543208</v>
      </c>
      <c r="F173" s="38">
        <f>[7]Input!F173</f>
        <v>3.123456790123456</v>
      </c>
      <c r="G173" s="38">
        <f>[7]Input!G173</f>
        <v>4.450925925925926</v>
      </c>
      <c r="H173" s="38">
        <f>[7]Input!H173</f>
        <v>1.561728395061728</v>
      </c>
      <c r="I173" s="38">
        <f>[7]Input!I173</f>
        <v>0.780864197530864</v>
      </c>
      <c r="J173" s="38">
        <f>[7]Input!J173</f>
        <v>0</v>
      </c>
      <c r="K173" s="38">
        <f>[7]Input!K173</f>
        <v>0</v>
      </c>
      <c r="L173" s="38">
        <f>[7]Input!L173</f>
        <v>0</v>
      </c>
    </row>
    <row r="174" spans="1:12" hidden="1">
      <c r="A174" s="38">
        <f>[7]Input!A174</f>
        <v>172</v>
      </c>
      <c r="B174" s="38" t="str">
        <f>[7]Input!B174</f>
        <v>IND_OTH_PH_ELC_EXS</v>
      </c>
      <c r="C174" s="38" t="str">
        <f>[7]Input!C174</f>
        <v>IND_OTH_ELC</v>
      </c>
      <c r="D174" s="38">
        <f>[7]Input!D174</f>
        <v>136.08500000000001</v>
      </c>
      <c r="E174" s="38">
        <f>[7]Input!E174</f>
        <v>129.28075000000001</v>
      </c>
      <c r="F174" s="38">
        <f>[7]Input!F174</f>
        <v>129.28075000000001</v>
      </c>
      <c r="G174" s="38">
        <f>[7]Input!G174</f>
        <v>129.28075000000001</v>
      </c>
      <c r="H174" s="38">
        <f>[7]Input!H174</f>
        <v>45.361666666666657</v>
      </c>
      <c r="I174" s="38">
        <f>[7]Input!I174</f>
        <v>22.680833333333339</v>
      </c>
      <c r="J174" s="38">
        <f>[7]Input!J174</f>
        <v>0</v>
      </c>
      <c r="K174" s="38">
        <f>[7]Input!K174</f>
        <v>0</v>
      </c>
      <c r="L174" s="38">
        <f>[7]Input!L174</f>
        <v>0</v>
      </c>
    </row>
    <row r="175" spans="1:12" hidden="1">
      <c r="A175" s="38">
        <f>[7]Input!A175</f>
        <v>173</v>
      </c>
      <c r="B175" s="38" t="str">
        <f>[7]Input!B175</f>
        <v>IND_OTH_PH_LPG_EXS</v>
      </c>
      <c r="C175" s="38" t="str">
        <f>[7]Input!C175</f>
        <v>IND_LPG</v>
      </c>
      <c r="D175" s="38">
        <f>[7]Input!D175</f>
        <v>40.364705882352943</v>
      </c>
      <c r="E175" s="38">
        <f>[7]Input!E175</f>
        <v>33.637254901960787</v>
      </c>
      <c r="F175" s="38">
        <f>[7]Input!F175</f>
        <v>26.909803921568631</v>
      </c>
      <c r="G175" s="38">
        <f>[7]Input!G175</f>
        <v>20.182352941176472</v>
      </c>
      <c r="H175" s="38">
        <f>[7]Input!H175</f>
        <v>13.454901960784319</v>
      </c>
      <c r="I175" s="38">
        <f>[7]Input!I175</f>
        <v>6.7274509803921614</v>
      </c>
      <c r="J175" s="38">
        <f>[7]Input!J175</f>
        <v>0</v>
      </c>
      <c r="K175" s="38">
        <f>[7]Input!K175</f>
        <v>0</v>
      </c>
      <c r="L175" s="38">
        <f>[7]Input!L175</f>
        <v>0</v>
      </c>
    </row>
    <row r="176" spans="1:12" hidden="1">
      <c r="A176" s="38">
        <f>[7]Input!A176</f>
        <v>174</v>
      </c>
      <c r="B176" s="38" t="str">
        <f>[7]Input!B176</f>
        <v>IND_OTH_MD_ELC_EXS</v>
      </c>
      <c r="C176" s="38" t="str">
        <f>[7]Input!C176</f>
        <v>IND_OTH_ELC</v>
      </c>
      <c r="D176" s="38">
        <f>[7]Input!D176</f>
        <v>517.10588235294119</v>
      </c>
      <c r="E176" s="38">
        <f>[7]Input!E176</f>
        <v>430.92156862745111</v>
      </c>
      <c r="F176" s="38">
        <f>[7]Input!F176</f>
        <v>344.73725490196068</v>
      </c>
      <c r="G176" s="38">
        <f>[7]Input!G176</f>
        <v>258.5529411764706</v>
      </c>
      <c r="H176" s="38">
        <f>[7]Input!H176</f>
        <v>172.3686274509804</v>
      </c>
      <c r="I176" s="38">
        <f>[7]Input!I176</f>
        <v>86.184313725490185</v>
      </c>
      <c r="J176" s="38">
        <f>[7]Input!J176</f>
        <v>0</v>
      </c>
      <c r="K176" s="38">
        <f>[7]Input!K176</f>
        <v>0</v>
      </c>
      <c r="L176" s="38">
        <f>[7]Input!L176</f>
        <v>0</v>
      </c>
    </row>
    <row r="177" spans="1:12" hidden="1">
      <c r="A177" s="38">
        <f>[7]Input!A177</f>
        <v>175</v>
      </c>
      <c r="B177" s="38" t="str">
        <f>[7]Input!B177</f>
        <v>IND_OTH_EC_ELC_EXS</v>
      </c>
      <c r="C177" s="38" t="str">
        <f>[7]Input!C177</f>
        <v>IND_OTH_ELC</v>
      </c>
      <c r="D177" s="38">
        <f>[7]Input!D177</f>
        <v>181.44499999999999</v>
      </c>
      <c r="E177" s="38">
        <f>[7]Input!E177</f>
        <v>151.20416666666671</v>
      </c>
      <c r="F177" s="38">
        <f>[7]Input!F177</f>
        <v>120.9633333333333</v>
      </c>
      <c r="G177" s="38">
        <f>[7]Input!G177</f>
        <v>90.722499999999997</v>
      </c>
      <c r="H177" s="38">
        <f>[7]Input!H177</f>
        <v>60.481666666666669</v>
      </c>
      <c r="I177" s="38">
        <f>[7]Input!I177</f>
        <v>30.24083333333332</v>
      </c>
      <c r="J177" s="38">
        <f>[7]Input!J177</f>
        <v>0</v>
      </c>
      <c r="K177" s="38">
        <f>[7]Input!K177</f>
        <v>0</v>
      </c>
      <c r="L177" s="38">
        <f>[7]Input!L177</f>
        <v>0</v>
      </c>
    </row>
    <row r="178" spans="1:12" hidden="1">
      <c r="A178" s="38">
        <f>[7]Input!A178</f>
        <v>176</v>
      </c>
      <c r="B178" s="38" t="str">
        <f>[7]Input!B178</f>
        <v>IND_OTH_OTH_HFO_EXS</v>
      </c>
      <c r="C178" s="38" t="str">
        <f>[7]Input!C178</f>
        <v>IND_HFO</v>
      </c>
      <c r="D178" s="38">
        <f>[7]Input!D178</f>
        <v>19.197530864197532</v>
      </c>
      <c r="E178" s="38">
        <f>[7]Input!E178</f>
        <v>15.99794238683128</v>
      </c>
      <c r="F178" s="38">
        <f>[7]Input!F178</f>
        <v>12.798353909465019</v>
      </c>
      <c r="G178" s="38">
        <f>[7]Input!G178</f>
        <v>9.5987654320987641</v>
      </c>
      <c r="H178" s="38">
        <f>[7]Input!H178</f>
        <v>6.3991769547325097</v>
      </c>
      <c r="I178" s="38">
        <f>[7]Input!I178</f>
        <v>3.1995884773662548</v>
      </c>
      <c r="J178" s="38">
        <f>[7]Input!J178</f>
        <v>0</v>
      </c>
      <c r="K178" s="38">
        <f>[7]Input!K178</f>
        <v>0</v>
      </c>
      <c r="L178" s="38">
        <f>[7]Input!L178</f>
        <v>0</v>
      </c>
    </row>
    <row r="179" spans="1:12" hidden="1">
      <c r="A179" s="38">
        <f>[7]Input!A179</f>
        <v>177</v>
      </c>
      <c r="B179" s="38" t="str">
        <f>[7]Input!B179</f>
        <v>IND_OTH_OTH_OIL_EXS</v>
      </c>
      <c r="C179" s="38" t="str">
        <f>[7]Input!C179</f>
        <v>IND_OIL</v>
      </c>
      <c r="D179" s="38">
        <f>[7]Input!D179</f>
        <v>55.5</v>
      </c>
      <c r="E179" s="38">
        <f>[7]Input!E179</f>
        <v>46.249999999999993</v>
      </c>
      <c r="F179" s="38">
        <f>[7]Input!F179</f>
        <v>37</v>
      </c>
      <c r="G179" s="38">
        <f>[7]Input!G179</f>
        <v>27.75</v>
      </c>
      <c r="H179" s="38">
        <f>[7]Input!H179</f>
        <v>18.5</v>
      </c>
      <c r="I179" s="38">
        <f>[7]Input!I179</f>
        <v>9.25</v>
      </c>
      <c r="J179" s="38">
        <f>[7]Input!J179</f>
        <v>0</v>
      </c>
      <c r="K179" s="38">
        <f>[7]Input!K179</f>
        <v>0</v>
      </c>
      <c r="L179" s="38">
        <f>[7]Input!L179</f>
        <v>0</v>
      </c>
    </row>
    <row r="180" spans="1:12" hidden="1">
      <c r="A180" s="38">
        <f>[7]Input!A180</f>
        <v>178</v>
      </c>
      <c r="B180" s="38" t="str">
        <f>[7]Input!B180</f>
        <v>IND_OTH_OTH_NGA_EXS</v>
      </c>
      <c r="C180" s="38" t="str">
        <f>[7]Input!C180</f>
        <v>IND_NGA</v>
      </c>
      <c r="D180" s="38">
        <f>[7]Input!D180</f>
        <v>104.9259259259259</v>
      </c>
      <c r="E180" s="38">
        <f>[7]Input!E180</f>
        <v>87.438271604938251</v>
      </c>
      <c r="F180" s="38">
        <f>[7]Input!F180</f>
        <v>69.950617283950606</v>
      </c>
      <c r="G180" s="38">
        <f>[7]Input!G180</f>
        <v>52.462962962962948</v>
      </c>
      <c r="H180" s="38">
        <f>[7]Input!H180</f>
        <v>34.975308641975303</v>
      </c>
      <c r="I180" s="38">
        <f>[7]Input!I180</f>
        <v>17.487654320987641</v>
      </c>
      <c r="J180" s="38">
        <f>[7]Input!J180</f>
        <v>0</v>
      </c>
      <c r="K180" s="38">
        <f>[7]Input!K180</f>
        <v>0</v>
      </c>
      <c r="L180" s="38">
        <f>[7]Input!L180</f>
        <v>0</v>
      </c>
    </row>
    <row r="181" spans="1:12" hidden="1">
      <c r="A181" s="38">
        <f>[7]Input!A181</f>
        <v>179</v>
      </c>
      <c r="B181" s="38" t="str">
        <f>[7]Input!B181</f>
        <v>IND_OTH_OTH_COK_EXS</v>
      </c>
      <c r="C181" s="38" t="str">
        <f>[7]Input!C181</f>
        <v>IND_COK</v>
      </c>
      <c r="D181" s="38">
        <f>[7]Input!D181</f>
        <v>2.0061728395061729</v>
      </c>
      <c r="E181" s="38">
        <f>[7]Input!E181</f>
        <v>1.6718106995884769</v>
      </c>
      <c r="F181" s="38">
        <f>[7]Input!F181</f>
        <v>1.3374485596707819</v>
      </c>
      <c r="G181" s="38">
        <f>[7]Input!G181</f>
        <v>1.6718106995884769</v>
      </c>
      <c r="H181" s="38">
        <f>[7]Input!H181</f>
        <v>0.66872427983539107</v>
      </c>
      <c r="I181" s="38">
        <f>[7]Input!I181</f>
        <v>0.33436213991769542</v>
      </c>
      <c r="J181" s="38">
        <f>[7]Input!J181</f>
        <v>0</v>
      </c>
      <c r="K181" s="38">
        <f>[7]Input!K181</f>
        <v>0</v>
      </c>
      <c r="L181" s="38">
        <f>[7]Input!L181</f>
        <v>0</v>
      </c>
    </row>
    <row r="182" spans="1:12" hidden="1">
      <c r="A182" s="38">
        <f>[7]Input!A182</f>
        <v>180</v>
      </c>
      <c r="B182" s="38" t="str">
        <f>[7]Input!B182</f>
        <v>IND_OTH_OTH_PTC_EXS</v>
      </c>
      <c r="C182" s="38" t="str">
        <f>[7]Input!C182</f>
        <v>IND_PTC</v>
      </c>
      <c r="D182" s="38">
        <f>[7]Input!D182</f>
        <v>16.724691358024689</v>
      </c>
      <c r="E182" s="38">
        <f>[7]Input!E182</f>
        <v>13.93724279835391</v>
      </c>
      <c r="F182" s="38">
        <f>[7]Input!F182</f>
        <v>11.149794238683119</v>
      </c>
      <c r="G182" s="38">
        <f>[7]Input!G182</f>
        <v>4.4012345679012341</v>
      </c>
      <c r="H182" s="38">
        <f>[7]Input!H182</f>
        <v>2.9341563786008229</v>
      </c>
      <c r="I182" s="38">
        <f>[7]Input!I182</f>
        <v>1.4670781893004119</v>
      </c>
      <c r="J182" s="38">
        <f>[7]Input!J182</f>
        <v>0</v>
      </c>
      <c r="K182" s="38">
        <f>[7]Input!K182</f>
        <v>0</v>
      </c>
      <c r="L182" s="38">
        <f>[7]Input!L182</f>
        <v>0</v>
      </c>
    </row>
    <row r="183" spans="1:12" hidden="1">
      <c r="A183" s="38">
        <f>[7]Input!A183</f>
        <v>181</v>
      </c>
      <c r="B183" s="38" t="str">
        <f>[7]Input!B183</f>
        <v>IND_OTH_OTH_ELC_EXS</v>
      </c>
      <c r="C183" s="38" t="str">
        <f>[7]Input!C183</f>
        <v>IND_OTH_ELC</v>
      </c>
      <c r="D183" s="38">
        <f>[7]Input!D183</f>
        <v>72.58</v>
      </c>
      <c r="E183" s="38">
        <f>[7]Input!E183</f>
        <v>60.483333333333341</v>
      </c>
      <c r="F183" s="38">
        <f>[7]Input!F183</f>
        <v>48.38666666666667</v>
      </c>
      <c r="G183" s="38">
        <f>[7]Input!G183</f>
        <v>36.29</v>
      </c>
      <c r="H183" s="38">
        <f>[7]Input!H183</f>
        <v>24.193333333333339</v>
      </c>
      <c r="I183" s="38">
        <f>[7]Input!I183</f>
        <v>12.09666666666666</v>
      </c>
      <c r="J183" s="38">
        <f>[7]Input!J183</f>
        <v>0</v>
      </c>
      <c r="K183" s="38">
        <f>[7]Input!K183</f>
        <v>0</v>
      </c>
      <c r="L183" s="38">
        <f>[7]Input!L183</f>
        <v>0</v>
      </c>
    </row>
    <row r="184" spans="1:12" hidden="1">
      <c r="A184" s="38">
        <f>[7]Input!A184</f>
        <v>182</v>
      </c>
      <c r="B184" s="38" t="str">
        <f>[7]Input!B184</f>
        <v>IND_OTH_OTH_GEO_EXS</v>
      </c>
      <c r="C184" s="38" t="str">
        <f>[7]Input!C184</f>
        <v>IND_GEO</v>
      </c>
      <c r="D184" s="38">
        <f>[7]Input!D184</f>
        <v>1.7911458333333341</v>
      </c>
      <c r="E184" s="38">
        <f>[7]Input!E184</f>
        <v>1.4926215277777779</v>
      </c>
      <c r="F184" s="38">
        <f>[7]Input!F184</f>
        <v>1.1940972222222219</v>
      </c>
      <c r="G184" s="38">
        <f>[7]Input!G184</f>
        <v>0.89557291666666683</v>
      </c>
      <c r="H184" s="38">
        <f>[7]Input!H184</f>
        <v>0.3142361111111111</v>
      </c>
      <c r="I184" s="38">
        <f>[7]Input!I184</f>
        <v>0.29852430555555559</v>
      </c>
      <c r="J184" s="38">
        <f>[7]Input!J184</f>
        <v>0</v>
      </c>
      <c r="K184" s="38">
        <f>[7]Input!K184</f>
        <v>0</v>
      </c>
      <c r="L184" s="38">
        <f>[7]Input!L184</f>
        <v>0</v>
      </c>
    </row>
    <row r="185" spans="1:12" hidden="1">
      <c r="A185" s="38">
        <f>[7]Input!A185</f>
        <v>183</v>
      </c>
      <c r="B185" s="38" t="str">
        <f>[7]Input!B185</f>
        <v>IND_OTH_OTH_BIO_EXS</v>
      </c>
      <c r="C185" s="38" t="str">
        <f>[7]Input!C185</f>
        <v>IND_BIO</v>
      </c>
      <c r="D185" s="38">
        <f>[7]Input!D185</f>
        <v>46.772839506172843</v>
      </c>
      <c r="E185" s="38">
        <f>[7]Input!E185</f>
        <v>38.977366255144041</v>
      </c>
      <c r="F185" s="38">
        <f>[7]Input!F185</f>
        <v>31.181893004115231</v>
      </c>
      <c r="G185" s="38">
        <f>[7]Input!G185</f>
        <v>23.386419753086422</v>
      </c>
      <c r="H185" s="38">
        <f>[7]Input!H185</f>
        <v>8.2057613168724295</v>
      </c>
      <c r="I185" s="38">
        <f>[7]Input!I185</f>
        <v>4.1028806584362147</v>
      </c>
      <c r="J185" s="38">
        <f>[7]Input!J185</f>
        <v>0</v>
      </c>
      <c r="K185" s="38">
        <f>[7]Input!K185</f>
        <v>0</v>
      </c>
      <c r="L185" s="38">
        <f>[7]Input!L185</f>
        <v>0</v>
      </c>
    </row>
    <row r="186" spans="1:12" hidden="1">
      <c r="A186" s="38">
        <f>[7]Input!A186</f>
        <v>184</v>
      </c>
      <c r="B186" s="38" t="str">
        <f>[7]Input!B186</f>
        <v>IND_OTH_SB_HFO_NEW</v>
      </c>
      <c r="C186" s="38" t="str">
        <f>[7]Input!C186</f>
        <v>IND_HFO</v>
      </c>
      <c r="D186" s="38">
        <f>[7]Input!D186</f>
        <v>17.01464423054637</v>
      </c>
      <c r="E186" s="38">
        <f>[7]Input!E186</f>
        <v>0</v>
      </c>
      <c r="F186" s="38">
        <f>[7]Input!F186</f>
        <v>40.536770727237077</v>
      </c>
      <c r="G186" s="38">
        <f>[7]Input!G186</f>
        <v>48.03773580246915</v>
      </c>
      <c r="H186" s="38">
        <f>[7]Input!H186</f>
        <v>20.697674655367749</v>
      </c>
      <c r="I186" s="38">
        <f>[7]Input!I186</f>
        <v>9.2641973665710733</v>
      </c>
      <c r="J186" s="38">
        <f>[7]Input!J186</f>
        <v>11.971225451770479</v>
      </c>
      <c r="K186" s="38">
        <f>[7]Input!K186</f>
        <v>8.2763961639225823</v>
      </c>
      <c r="L186" s="38">
        <f>[7]Input!L186</f>
        <v>5.159714403111062</v>
      </c>
    </row>
    <row r="187" spans="1:12" hidden="1">
      <c r="A187" s="38">
        <f>[7]Input!A187</f>
        <v>185</v>
      </c>
      <c r="B187" s="38" t="str">
        <f>[7]Input!B187</f>
        <v>IND_OTH_SB_OIL_NEW</v>
      </c>
      <c r="C187" s="38" t="str">
        <f>[7]Input!C187</f>
        <v>IND_OIL</v>
      </c>
      <c r="D187" s="38">
        <f>[7]Input!D187</f>
        <v>0</v>
      </c>
      <c r="E187" s="38">
        <f>[7]Input!E187</f>
        <v>0</v>
      </c>
      <c r="F187" s="38">
        <f>[7]Input!F187</f>
        <v>22.553056749933081</v>
      </c>
      <c r="G187" s="38">
        <f>[7]Input!G187</f>
        <v>61.800401646090528</v>
      </c>
      <c r="H187" s="38">
        <f>[7]Input!H187</f>
        <v>0.50069310231078734</v>
      </c>
      <c r="I187" s="38">
        <f>[7]Input!I187</f>
        <v>0</v>
      </c>
      <c r="J187" s="38">
        <f>[7]Input!J187</f>
        <v>7.04524578765432</v>
      </c>
      <c r="K187" s="38">
        <f>[7]Input!K187</f>
        <v>7.04524578765432</v>
      </c>
      <c r="L187" s="38">
        <f>[7]Input!L187</f>
        <v>13.388826416847859</v>
      </c>
    </row>
    <row r="188" spans="1:12" hidden="1">
      <c r="A188" s="38">
        <f>[7]Input!A188</f>
        <v>186</v>
      </c>
      <c r="B188" s="38" t="str">
        <f>[7]Input!B188</f>
        <v>IND_OTH_SB_NGA_NEW</v>
      </c>
      <c r="C188" s="38" t="str">
        <f>[7]Input!C188</f>
        <v>IND_NGA</v>
      </c>
      <c r="D188" s="38">
        <f>[7]Input!D188</f>
        <v>66.677789260041592</v>
      </c>
      <c r="E188" s="38">
        <f>[7]Input!E188</f>
        <v>58.925020576131701</v>
      </c>
      <c r="F188" s="38">
        <f>[7]Input!F188</f>
        <v>70.081771907149061</v>
      </c>
      <c r="G188" s="38">
        <f>[7]Input!G188</f>
        <v>87.831644444444436</v>
      </c>
      <c r="H188" s="38">
        <f>[7]Input!H188</f>
        <v>133.91065566034061</v>
      </c>
      <c r="I188" s="38">
        <f>[7]Input!I188</f>
        <v>44.629949724649741</v>
      </c>
      <c r="J188" s="38">
        <f>[7]Input!J188</f>
        <v>329.55053401806168</v>
      </c>
      <c r="K188" s="38">
        <f>[7]Input!K188</f>
        <v>381.19434655035349</v>
      </c>
      <c r="L188" s="38">
        <f>[7]Input!L188</f>
        <v>414.53565783614152</v>
      </c>
    </row>
    <row r="189" spans="1:12" hidden="1">
      <c r="A189" s="38">
        <f>[7]Input!A189</f>
        <v>187</v>
      </c>
      <c r="B189" s="38" t="str">
        <f>[7]Input!B189</f>
        <v>IND_OTH_SB_ELC_NEW</v>
      </c>
      <c r="C189" s="38" t="str">
        <f>[7]Input!C189</f>
        <v>IND_OTH_ELC</v>
      </c>
      <c r="D189" s="38">
        <f>[7]Input!D189</f>
        <v>0</v>
      </c>
      <c r="E189" s="38">
        <f>[7]Input!E189</f>
        <v>0</v>
      </c>
      <c r="F189" s="38">
        <f>[7]Input!F189</f>
        <v>0</v>
      </c>
      <c r="G189" s="38">
        <f>[7]Input!G189</f>
        <v>0</v>
      </c>
      <c r="H189" s="38">
        <f>[7]Input!H189</f>
        <v>320.01397974653833</v>
      </c>
      <c r="I189" s="38">
        <f>[7]Input!I189</f>
        <v>276.26564977826092</v>
      </c>
      <c r="J189" s="38">
        <f>[7]Input!J189</f>
        <v>312.35561964660712</v>
      </c>
      <c r="K189" s="38">
        <f>[7]Input!K189</f>
        <v>283.81613544710888</v>
      </c>
      <c r="L189" s="38">
        <f>[7]Input!L189</f>
        <v>263.02156119130638</v>
      </c>
    </row>
    <row r="190" spans="1:12" hidden="1">
      <c r="A190" s="38">
        <f>[7]Input!A190</f>
        <v>188</v>
      </c>
      <c r="B190" s="38" t="str">
        <f>[7]Input!B190</f>
        <v>IND_OTH_SB_BIO_NEW</v>
      </c>
      <c r="C190" s="38" t="str">
        <f>[7]Input!C190</f>
        <v>IND_BIO</v>
      </c>
      <c r="D190" s="38">
        <f>[7]Input!D190</f>
        <v>0</v>
      </c>
      <c r="E190" s="38">
        <f>[7]Input!E190</f>
        <v>0</v>
      </c>
      <c r="F190" s="38">
        <f>[7]Input!F190</f>
        <v>0</v>
      </c>
      <c r="G190" s="38">
        <f>[7]Input!G190</f>
        <v>43.372425925925938</v>
      </c>
      <c r="H190" s="38">
        <f>[7]Input!H190</f>
        <v>176.8434163548153</v>
      </c>
      <c r="I190" s="38">
        <f>[7]Input!I190</f>
        <v>228.2558661456201</v>
      </c>
      <c r="J190" s="38">
        <f>[7]Input!J190</f>
        <v>216.5794595743867</v>
      </c>
      <c r="K190" s="38">
        <f>[7]Input!K190</f>
        <v>208.92863052707469</v>
      </c>
      <c r="L190" s="38">
        <f>[7]Input!L190</f>
        <v>203.44536098720539</v>
      </c>
    </row>
    <row r="191" spans="1:12" hidden="1">
      <c r="A191" s="38">
        <f>[7]Input!A191</f>
        <v>189</v>
      </c>
      <c r="B191" s="38" t="str">
        <f>[7]Input!B191</f>
        <v>IND_OTH_PH_HFO_NEW</v>
      </c>
      <c r="C191" s="38" t="str">
        <f>[7]Input!C191</f>
        <v>IND_HFO</v>
      </c>
      <c r="D191" s="38">
        <f>[7]Input!D191</f>
        <v>3.0383458992204742</v>
      </c>
      <c r="E191" s="38">
        <f>[7]Input!E191</f>
        <v>54.869745790253383</v>
      </c>
      <c r="F191" s="38">
        <f>[7]Input!F191</f>
        <v>54.869745790253383</v>
      </c>
      <c r="G191" s="38">
        <f>[7]Input!G191</f>
        <v>59.065663543113757</v>
      </c>
      <c r="H191" s="38">
        <f>[7]Input!H191</f>
        <v>0</v>
      </c>
      <c r="I191" s="38">
        <f>[7]Input!I191</f>
        <v>0</v>
      </c>
      <c r="J191" s="38">
        <f>[7]Input!J191</f>
        <v>0</v>
      </c>
      <c r="K191" s="38">
        <f>[7]Input!K191</f>
        <v>0</v>
      </c>
      <c r="L191" s="38">
        <f>[7]Input!L191</f>
        <v>0</v>
      </c>
    </row>
    <row r="192" spans="1:12" hidden="1">
      <c r="A192" s="38">
        <f>[7]Input!A192</f>
        <v>190</v>
      </c>
      <c r="B192" s="38" t="str">
        <f>[7]Input!B192</f>
        <v>IND_OTH_PH_OIL_NEW</v>
      </c>
      <c r="C192" s="38" t="str">
        <f>[7]Input!C192</f>
        <v>IND_OIL</v>
      </c>
      <c r="D192" s="38">
        <f>[7]Input!D192</f>
        <v>19.037694177238251</v>
      </c>
      <c r="E192" s="38">
        <f>[7]Input!E192</f>
        <v>130.47009096821421</v>
      </c>
      <c r="F192" s="38">
        <f>[7]Input!F192</f>
        <v>130.47009096821421</v>
      </c>
      <c r="G192" s="38">
        <f>[7]Input!G192</f>
        <v>159.85908935644679</v>
      </c>
      <c r="H192" s="38">
        <f>[7]Input!H192</f>
        <v>0</v>
      </c>
      <c r="I192" s="38">
        <f>[7]Input!I192</f>
        <v>0</v>
      </c>
      <c r="J192" s="38">
        <f>[7]Input!J192</f>
        <v>0</v>
      </c>
      <c r="K192" s="38">
        <f>[7]Input!K192</f>
        <v>0</v>
      </c>
      <c r="L192" s="38">
        <f>[7]Input!L192</f>
        <v>0</v>
      </c>
    </row>
    <row r="193" spans="1:12" hidden="1">
      <c r="A193" s="38">
        <f>[7]Input!A193</f>
        <v>191</v>
      </c>
      <c r="B193" s="38" t="str">
        <f>[7]Input!B193</f>
        <v>IND_OTH_PH_NGA_NEW</v>
      </c>
      <c r="C193" s="38" t="str">
        <f>[7]Input!C193</f>
        <v>IND_NGA</v>
      </c>
      <c r="D193" s="38">
        <f>[7]Input!D193</f>
        <v>605.96445495133423</v>
      </c>
      <c r="E193" s="38">
        <f>[7]Input!E193</f>
        <v>701.13362571450875</v>
      </c>
      <c r="F193" s="38">
        <f>[7]Input!F193</f>
        <v>757.19339011053887</v>
      </c>
      <c r="G193" s="38">
        <f>[7]Input!G193</f>
        <v>926.35718776844101</v>
      </c>
      <c r="H193" s="38">
        <f>[7]Input!H193</f>
        <v>1657.829731777515</v>
      </c>
      <c r="I193" s="38">
        <f>[7]Input!I193</f>
        <v>1803.3302254935561</v>
      </c>
      <c r="J193" s="38">
        <f>[7]Input!J193</f>
        <v>2042.3147789307079</v>
      </c>
      <c r="K193" s="38">
        <f>[7]Input!K193</f>
        <v>2061.695871309304</v>
      </c>
      <c r="L193" s="38">
        <f>[7]Input!L193</f>
        <v>2082.507106158565</v>
      </c>
    </row>
    <row r="194" spans="1:12" hidden="1">
      <c r="A194" s="38">
        <f>[7]Input!A194</f>
        <v>192</v>
      </c>
      <c r="B194" s="38" t="str">
        <f>[7]Input!B194</f>
        <v>IND_OTH_PH_COA_NEW</v>
      </c>
      <c r="C194" s="38" t="str">
        <f>[7]Input!C194</f>
        <v>IND_COA</v>
      </c>
      <c r="D194" s="38">
        <f>[7]Input!D194</f>
        <v>22.331841834179819</v>
      </c>
      <c r="E194" s="38">
        <f>[7]Input!E194</f>
        <v>22.331841834179819</v>
      </c>
      <c r="F194" s="38">
        <f>[7]Input!F194</f>
        <v>0</v>
      </c>
      <c r="G194" s="38">
        <f>[7]Input!G194</f>
        <v>0</v>
      </c>
      <c r="H194" s="38">
        <f>[7]Input!H194</f>
        <v>0</v>
      </c>
      <c r="I194" s="38">
        <f>[7]Input!I194</f>
        <v>0</v>
      </c>
      <c r="J194" s="38">
        <f>[7]Input!J194</f>
        <v>0</v>
      </c>
      <c r="K194" s="38">
        <f>[7]Input!K194</f>
        <v>0</v>
      </c>
      <c r="L194" s="38">
        <f>[7]Input!L194</f>
        <v>0</v>
      </c>
    </row>
    <row r="195" spans="1:12" hidden="1">
      <c r="A195" s="38">
        <f>[7]Input!A195</f>
        <v>193</v>
      </c>
      <c r="B195" s="38" t="str">
        <f>[7]Input!B195</f>
        <v>IND_OTH_PH_COK_NEW</v>
      </c>
      <c r="C195" s="38" t="str">
        <f>[7]Input!C195</f>
        <v>IND_COK</v>
      </c>
      <c r="D195" s="38">
        <f>[7]Input!D195</f>
        <v>0.51966566489948751</v>
      </c>
      <c r="E195" s="38">
        <f>[7]Input!E195</f>
        <v>0</v>
      </c>
      <c r="F195" s="38">
        <f>[7]Input!F195</f>
        <v>0</v>
      </c>
      <c r="G195" s="38">
        <f>[7]Input!G195</f>
        <v>5.4546241682228516</v>
      </c>
      <c r="H195" s="38">
        <f>[7]Input!H195</f>
        <v>0</v>
      </c>
      <c r="I195" s="38">
        <f>[7]Input!I195</f>
        <v>0</v>
      </c>
      <c r="J195" s="38">
        <f>[7]Input!J195</f>
        <v>0</v>
      </c>
      <c r="K195" s="38">
        <f>[7]Input!K195</f>
        <v>0</v>
      </c>
      <c r="L195" s="38">
        <f>[7]Input!L195</f>
        <v>0</v>
      </c>
    </row>
    <row r="196" spans="1:12" hidden="1">
      <c r="A196" s="38">
        <f>[7]Input!A196</f>
        <v>194</v>
      </c>
      <c r="B196" s="38" t="str">
        <f>[7]Input!B196</f>
        <v>IND_OTH_PH_ELC_NEW</v>
      </c>
      <c r="C196" s="38" t="str">
        <f>[7]Input!C196</f>
        <v>IND_OTH_ELC</v>
      </c>
      <c r="D196" s="38">
        <f>[7]Input!D196</f>
        <v>42.923832818275002</v>
      </c>
      <c r="E196" s="38">
        <f>[7]Input!E196</f>
        <v>119.4347962701177</v>
      </c>
      <c r="F196" s="38">
        <f>[7]Input!F196</f>
        <v>181.39185218283069</v>
      </c>
      <c r="G196" s="38">
        <f>[7]Input!G196</f>
        <v>209.04686495838561</v>
      </c>
      <c r="H196" s="38">
        <f>[7]Input!H196</f>
        <v>28.556926938479439</v>
      </c>
      <c r="I196" s="38">
        <f>[7]Input!I196</f>
        <v>60.059600642063558</v>
      </c>
      <c r="J196" s="38">
        <f>[7]Input!J196</f>
        <v>0</v>
      </c>
      <c r="K196" s="38">
        <f>[7]Input!K196</f>
        <v>0</v>
      </c>
      <c r="L196" s="38">
        <f>[7]Input!L196</f>
        <v>0</v>
      </c>
    </row>
    <row r="197" spans="1:12" hidden="1">
      <c r="A197" s="38">
        <f>[7]Input!A197</f>
        <v>195</v>
      </c>
      <c r="B197" s="38" t="str">
        <f>[7]Input!B197</f>
        <v>IND_OTH_PH_LPG_NEW</v>
      </c>
      <c r="C197" s="38" t="str">
        <f>[7]Input!C197</f>
        <v>IND_LPG</v>
      </c>
      <c r="D197" s="38">
        <f>[7]Input!D197</f>
        <v>53.850469285160187</v>
      </c>
      <c r="E197" s="38">
        <f>[7]Input!E197</f>
        <v>61.222328286666567</v>
      </c>
      <c r="F197" s="38">
        <f>[7]Input!F197</f>
        <v>56.82196609878325</v>
      </c>
      <c r="G197" s="38">
        <f>[7]Input!G197</f>
        <v>19.285400099722239</v>
      </c>
      <c r="H197" s="38">
        <f>[7]Input!H197</f>
        <v>0</v>
      </c>
      <c r="I197" s="38">
        <f>[7]Input!I197</f>
        <v>0</v>
      </c>
      <c r="J197" s="38">
        <f>[7]Input!J197</f>
        <v>0</v>
      </c>
      <c r="K197" s="38">
        <f>[7]Input!K197</f>
        <v>0</v>
      </c>
      <c r="L197" s="38">
        <f>[7]Input!L197</f>
        <v>0</v>
      </c>
    </row>
    <row r="198" spans="1:12" hidden="1">
      <c r="A198" s="38">
        <f>[7]Input!A198</f>
        <v>196</v>
      </c>
      <c r="B198" s="38" t="str">
        <f>[7]Input!B198</f>
        <v>IND_OTH_MD_ELC_NEW</v>
      </c>
      <c r="C198" s="38" t="str">
        <f>[7]Input!C198</f>
        <v>IND_OTH_ELC</v>
      </c>
      <c r="D198" s="38">
        <f>[7]Input!D198</f>
        <v>515.70744842298791</v>
      </c>
      <c r="E198" s="38">
        <f>[7]Input!E198</f>
        <v>627.77971287378205</v>
      </c>
      <c r="F198" s="38">
        <f>[7]Input!F198</f>
        <v>692.40920113830111</v>
      </c>
      <c r="G198" s="38">
        <f>[7]Input!G198</f>
        <v>845.46768397511164</v>
      </c>
      <c r="H198" s="38">
        <f>[7]Input!H198</f>
        <v>944.41705002079834</v>
      </c>
      <c r="I198" s="38">
        <f>[7]Input!I198</f>
        <v>1044.8680015061029</v>
      </c>
      <c r="J198" s="38">
        <f>[7]Input!J198</f>
        <v>1140.4619596214191</v>
      </c>
      <c r="K198" s="38">
        <f>[7]Input!K198</f>
        <v>1144.7249793184851</v>
      </c>
      <c r="L198" s="38">
        <f>[7]Input!L198</f>
        <v>1153.96856608495</v>
      </c>
    </row>
    <row r="199" spans="1:12" hidden="1">
      <c r="A199" s="38">
        <f>[7]Input!A199</f>
        <v>197</v>
      </c>
      <c r="B199" s="38" t="str">
        <f>[7]Input!B199</f>
        <v>IND_OTH_OTH_HFO_NEW</v>
      </c>
      <c r="C199" s="38" t="str">
        <f>[7]Input!C199</f>
        <v>IND_HFO</v>
      </c>
      <c r="D199" s="38">
        <f>[7]Input!D199</f>
        <v>1.9937549292784491</v>
      </c>
      <c r="E199" s="38">
        <f>[7]Input!E199</f>
        <v>0</v>
      </c>
      <c r="F199" s="38">
        <f>[7]Input!F199</f>
        <v>18.572443827078729</v>
      </c>
      <c r="G199" s="38">
        <f>[7]Input!G199</f>
        <v>22.195778445567729</v>
      </c>
      <c r="H199" s="38">
        <f>[7]Input!H199</f>
        <v>0</v>
      </c>
      <c r="I199" s="38">
        <f>[7]Input!I199</f>
        <v>0</v>
      </c>
      <c r="J199" s="38">
        <f>[7]Input!J199</f>
        <v>0</v>
      </c>
      <c r="K199" s="38">
        <f>[7]Input!K199</f>
        <v>0</v>
      </c>
      <c r="L199" s="38">
        <f>[7]Input!L199</f>
        <v>0</v>
      </c>
    </row>
    <row r="200" spans="1:12" hidden="1">
      <c r="A200" s="38">
        <f>[7]Input!A200</f>
        <v>198</v>
      </c>
      <c r="B200" s="38" t="str">
        <f>[7]Input!B200</f>
        <v>IND_OTH_OTH_OIL_NEW</v>
      </c>
      <c r="C200" s="38" t="str">
        <f>[7]Input!C200</f>
        <v>IND_OIL</v>
      </c>
      <c r="D200" s="38">
        <f>[7]Input!D200</f>
        <v>0</v>
      </c>
      <c r="E200" s="38">
        <f>[7]Input!E200</f>
        <v>0</v>
      </c>
      <c r="F200" s="38">
        <f>[7]Input!F200</f>
        <v>0</v>
      </c>
      <c r="G200" s="38">
        <f>[7]Input!G200</f>
        <v>6.6144641434516984</v>
      </c>
      <c r="H200" s="38">
        <f>[7]Input!H200</f>
        <v>0</v>
      </c>
      <c r="I200" s="38">
        <f>[7]Input!I200</f>
        <v>0</v>
      </c>
      <c r="J200" s="38">
        <f>[7]Input!J200</f>
        <v>0</v>
      </c>
      <c r="K200" s="38">
        <f>[7]Input!K200</f>
        <v>0</v>
      </c>
      <c r="L200" s="38">
        <f>[7]Input!L200</f>
        <v>0</v>
      </c>
    </row>
    <row r="201" spans="1:12" hidden="1">
      <c r="A201" s="38">
        <f>[7]Input!A201</f>
        <v>199</v>
      </c>
      <c r="B201" s="38" t="str">
        <f>[7]Input!B201</f>
        <v>IND_OTH_OTH_NGA_NEW</v>
      </c>
      <c r="C201" s="38" t="str">
        <f>[7]Input!C201</f>
        <v>IND_NGA</v>
      </c>
      <c r="D201" s="38">
        <f>[7]Input!D201</f>
        <v>56.101757005952138</v>
      </c>
      <c r="E201" s="38">
        <f>[7]Input!E201</f>
        <v>76.014280408020383</v>
      </c>
      <c r="F201" s="38">
        <f>[7]Input!F201</f>
        <v>86.903371398767433</v>
      </c>
      <c r="G201" s="38">
        <f>[7]Input!G201</f>
        <v>106.5097564253699</v>
      </c>
      <c r="H201" s="38">
        <f>[7]Input!H201</f>
        <v>0</v>
      </c>
      <c r="I201" s="38">
        <f>[7]Input!I201</f>
        <v>0</v>
      </c>
      <c r="J201" s="38">
        <f>[7]Input!J201</f>
        <v>0</v>
      </c>
      <c r="K201" s="38">
        <f>[7]Input!K201</f>
        <v>0</v>
      </c>
      <c r="L201" s="38">
        <f>[7]Input!L201</f>
        <v>0</v>
      </c>
    </row>
    <row r="202" spans="1:12" hidden="1">
      <c r="A202" s="38">
        <f>[7]Input!A202</f>
        <v>200</v>
      </c>
      <c r="B202" s="38" t="str">
        <f>[7]Input!B202</f>
        <v>IND_OTH_OTH_ELC_NEW</v>
      </c>
      <c r="C202" s="38" t="str">
        <f>[7]Input!C202</f>
        <v>IND_OTH_ELC</v>
      </c>
      <c r="D202" s="38">
        <f>[7]Input!D202</f>
        <v>88.447682931878035</v>
      </c>
      <c r="E202" s="38">
        <f>[7]Input!E202</f>
        <v>102.9692186796253</v>
      </c>
      <c r="F202" s="38">
        <f>[7]Input!F202</f>
        <v>108.4673220160514</v>
      </c>
      <c r="G202" s="38">
        <f>[7]Input!G202</f>
        <v>122.6827193883329</v>
      </c>
      <c r="H202" s="38">
        <f>[7]Input!H202</f>
        <v>243.24586015850659</v>
      </c>
      <c r="I202" s="38">
        <f>[7]Input!I202</f>
        <v>246.2462288228823</v>
      </c>
      <c r="J202" s="38">
        <f>[7]Input!J202</f>
        <v>280.62453650915552</v>
      </c>
      <c r="K202" s="38">
        <f>[7]Input!K202</f>
        <v>283.6149440991486</v>
      </c>
      <c r="L202" s="38">
        <f>[7]Input!L202</f>
        <v>281.15534039659519</v>
      </c>
    </row>
    <row r="203" spans="1:12" hidden="1">
      <c r="A203" s="38">
        <f>[7]Input!A203</f>
        <v>201</v>
      </c>
      <c r="B203" s="38" t="str">
        <f>[7]Input!B203</f>
        <v>IND_OTH_OTH_GEO_NEW</v>
      </c>
      <c r="C203" s="38" t="str">
        <f>[7]Input!C203</f>
        <v>IND_GEO</v>
      </c>
      <c r="D203" s="38">
        <f>[7]Input!D203</f>
        <v>0</v>
      </c>
      <c r="E203" s="38">
        <f>[7]Input!E203</f>
        <v>31.197888874813941</v>
      </c>
      <c r="F203" s="38">
        <f>[7]Input!F203</f>
        <v>30.176700514321279</v>
      </c>
      <c r="G203" s="38">
        <f>[7]Input!G203</f>
        <v>30.89897096099989</v>
      </c>
      <c r="H203" s="38">
        <f>[7]Input!H203</f>
        <v>0</v>
      </c>
      <c r="I203" s="38">
        <f>[7]Input!I203</f>
        <v>31.197888874813941</v>
      </c>
      <c r="J203" s="38">
        <f>[7]Input!J203</f>
        <v>0</v>
      </c>
      <c r="K203" s="38">
        <f>[7]Input!K203</f>
        <v>0</v>
      </c>
      <c r="L203" s="38">
        <f>[7]Input!L203</f>
        <v>0</v>
      </c>
    </row>
    <row r="204" spans="1:12" hidden="1">
      <c r="A204" s="38">
        <f>[7]Input!A204</f>
        <v>202</v>
      </c>
      <c r="B204" s="38" t="str">
        <f>[7]Input!B204</f>
        <v>IND_OTH_OTH_LPG_NEW</v>
      </c>
      <c r="C204" s="38" t="str">
        <f>[7]Input!C204</f>
        <v>IND_LPG</v>
      </c>
      <c r="D204" s="38">
        <f>[7]Input!D204</f>
        <v>32.199996866664698</v>
      </c>
      <c r="E204" s="38">
        <f>[7]Input!E204</f>
        <v>12.23903331246049</v>
      </c>
      <c r="F204" s="38">
        <f>[7]Input!F204</f>
        <v>0</v>
      </c>
      <c r="G204" s="38">
        <f>[7]Input!G204</f>
        <v>0</v>
      </c>
      <c r="H204" s="38">
        <f>[7]Input!H204</f>
        <v>0</v>
      </c>
      <c r="I204" s="38">
        <f>[7]Input!I204</f>
        <v>0</v>
      </c>
      <c r="J204" s="38">
        <f>[7]Input!J204</f>
        <v>0</v>
      </c>
      <c r="K204" s="38">
        <f>[7]Input!K204</f>
        <v>0</v>
      </c>
      <c r="L204" s="38">
        <f>[7]Input!L204</f>
        <v>0</v>
      </c>
    </row>
    <row r="205" spans="1:12" hidden="1">
      <c r="A205" s="38">
        <f>[7]Input!A205</f>
        <v>203</v>
      </c>
      <c r="B205" s="38" t="str">
        <f>[7]Input!B205</f>
        <v>IND_OTH_OTH_BIO_NEW</v>
      </c>
      <c r="C205" s="38" t="str">
        <f>[7]Input!C205</f>
        <v>IND_BIO</v>
      </c>
      <c r="D205" s="38">
        <f>[7]Input!D205</f>
        <v>17.638233666578358</v>
      </c>
      <c r="E205" s="38">
        <f>[7]Input!E205</f>
        <v>26.403654550039409</v>
      </c>
      <c r="F205" s="38">
        <f>[7]Input!F205</f>
        <v>31.559702468972009</v>
      </c>
      <c r="G205" s="38">
        <f>[7]Input!G205</f>
        <v>31.559702468972009</v>
      </c>
      <c r="H205" s="38">
        <f>[7]Input!H205</f>
        <v>0</v>
      </c>
      <c r="I205" s="38">
        <f>[7]Input!I205</f>
        <v>0</v>
      </c>
      <c r="J205" s="38">
        <f>[7]Input!J205</f>
        <v>0</v>
      </c>
      <c r="K205" s="38">
        <f>[7]Input!K205</f>
        <v>0</v>
      </c>
      <c r="L205" s="38">
        <f>[7]Input!L205</f>
        <v>0</v>
      </c>
    </row>
    <row r="206" spans="1:12" hidden="1">
      <c r="A206" s="38">
        <f>[7]Input!A206</f>
        <v>204</v>
      </c>
      <c r="B206" s="38" t="str">
        <f>[7]Input!B206</f>
        <v>IND_OTH_EC_ELC_NEW</v>
      </c>
      <c r="C206" s="38" t="str">
        <f>[7]Input!C206</f>
        <v>IND_OTH_ELC</v>
      </c>
      <c r="D206" s="38">
        <f>[7]Input!D206</f>
        <v>181.41916909803911</v>
      </c>
      <c r="E206" s="38">
        <f>[7]Input!E206</f>
        <v>220.6045509075029</v>
      </c>
      <c r="F206" s="38">
        <f>[7]Input!F206</f>
        <v>243.05420171815271</v>
      </c>
      <c r="G206" s="38">
        <f>[7]Input!G206</f>
        <v>290.66342096718017</v>
      </c>
      <c r="H206" s="38">
        <f>[7]Input!H206</f>
        <v>323.46266039122719</v>
      </c>
      <c r="I206" s="38">
        <f>[7]Input!I206</f>
        <v>356.90042075565191</v>
      </c>
      <c r="J206" s="38">
        <f>[7]Input!J206</f>
        <v>381.69821870313638</v>
      </c>
      <c r="K206" s="38">
        <f>[7]Input!K206</f>
        <v>384.05408122784053</v>
      </c>
      <c r="L206" s="38">
        <f>[7]Input!L206</f>
        <v>383.27499196861862</v>
      </c>
    </row>
    <row r="207" spans="1:12" hidden="1">
      <c r="A207" s="38">
        <f>[7]Input!A207</f>
        <v>0</v>
      </c>
      <c r="B207" s="38">
        <f>[7]Input!B207</f>
        <v>0</v>
      </c>
      <c r="C207" s="38">
        <f>[7]Input!C207</f>
        <v>0</v>
      </c>
      <c r="D207" s="38">
        <f>[7]Input!D207</f>
        <v>0</v>
      </c>
      <c r="E207" s="38">
        <f>[7]Input!E207</f>
        <v>0</v>
      </c>
      <c r="F207" s="38">
        <f>[7]Input!F207</f>
        <v>0</v>
      </c>
      <c r="G207" s="38">
        <f>[7]Input!G207</f>
        <v>0</v>
      </c>
      <c r="H207" s="38">
        <f>[7]Input!H207</f>
        <v>0</v>
      </c>
      <c r="I207" s="38">
        <f>[7]Input!I207</f>
        <v>0</v>
      </c>
      <c r="J207" s="38">
        <f>[7]Input!J207</f>
        <v>0</v>
      </c>
      <c r="K207" s="38">
        <f>[7]Input!K207</f>
        <v>0</v>
      </c>
      <c r="L207" s="38">
        <f>[7]Input!L207</f>
        <v>0</v>
      </c>
    </row>
    <row r="208" spans="1:12" hidden="1">
      <c r="A208" s="38">
        <f>[7]Input!A208</f>
        <v>0</v>
      </c>
      <c r="B208" s="38">
        <f>[7]Input!B208</f>
        <v>0</v>
      </c>
      <c r="C208" s="38">
        <f>[7]Input!C208</f>
        <v>0</v>
      </c>
      <c r="D208" s="38">
        <f>[7]Input!D208</f>
        <v>0</v>
      </c>
      <c r="E208" s="38">
        <f>[7]Input!E208</f>
        <v>0</v>
      </c>
      <c r="F208" s="38">
        <f>[7]Input!F208</f>
        <v>0</v>
      </c>
      <c r="G208" s="38">
        <f>[7]Input!G208</f>
        <v>0</v>
      </c>
      <c r="H208" s="38">
        <f>[7]Input!H208</f>
        <v>0</v>
      </c>
      <c r="I208" s="38">
        <f>[7]Input!I208</f>
        <v>0</v>
      </c>
      <c r="J208" s="38">
        <f>[7]Input!J208</f>
        <v>0</v>
      </c>
      <c r="K208" s="38">
        <f>[7]Input!K208</f>
        <v>0</v>
      </c>
      <c r="L208" s="38">
        <f>[7]Input!L208</f>
        <v>0</v>
      </c>
    </row>
    <row r="209" spans="1:12" hidden="1">
      <c r="A209" s="38">
        <f>[7]Input!A209</f>
        <v>0</v>
      </c>
      <c r="B209" s="38">
        <f>[7]Input!B209</f>
        <v>0</v>
      </c>
      <c r="C209" s="38">
        <f>[7]Input!C209</f>
        <v>0</v>
      </c>
      <c r="D209" s="38">
        <f>[7]Input!D209</f>
        <v>0</v>
      </c>
      <c r="E209" s="38">
        <f>[7]Input!E209</f>
        <v>0</v>
      </c>
      <c r="F209" s="38">
        <f>[7]Input!F209</f>
        <v>0</v>
      </c>
      <c r="G209" s="38">
        <f>[7]Input!G209</f>
        <v>0</v>
      </c>
      <c r="H209" s="38">
        <f>[7]Input!H209</f>
        <v>0</v>
      </c>
      <c r="I209" s="38">
        <f>[7]Input!I209</f>
        <v>0</v>
      </c>
      <c r="J209" s="38">
        <f>[7]Input!J209</f>
        <v>0</v>
      </c>
      <c r="K209" s="38">
        <f>[7]Input!K209</f>
        <v>0</v>
      </c>
      <c r="L209" s="38">
        <f>[7]Input!L209</f>
        <v>0</v>
      </c>
    </row>
    <row r="210" spans="1:12" hidden="1">
      <c r="A210" s="38">
        <f>[7]Input!A210</f>
        <v>0</v>
      </c>
      <c r="B210" s="38">
        <f>[7]Input!B210</f>
        <v>0</v>
      </c>
      <c r="C210" s="38">
        <f>[7]Input!C210</f>
        <v>0</v>
      </c>
      <c r="D210" s="38">
        <f>[7]Input!D210</f>
        <v>0</v>
      </c>
      <c r="E210" s="38">
        <f>[7]Input!E210</f>
        <v>0</v>
      </c>
      <c r="F210" s="38">
        <f>[7]Input!F210</f>
        <v>0</v>
      </c>
      <c r="G210" s="38">
        <f>[7]Input!G210</f>
        <v>0</v>
      </c>
      <c r="H210" s="38">
        <f>[7]Input!H210</f>
        <v>0</v>
      </c>
      <c r="I210" s="38">
        <f>[7]Input!I210</f>
        <v>0</v>
      </c>
      <c r="J210" s="38">
        <f>[7]Input!J210</f>
        <v>0</v>
      </c>
      <c r="K210" s="38">
        <f>[7]Input!K210</f>
        <v>0</v>
      </c>
      <c r="L210" s="38">
        <f>[7]Input!L210</f>
        <v>0</v>
      </c>
    </row>
    <row r="211" spans="1:12" hidden="1">
      <c r="A211" s="38">
        <f>[7]Input!A211</f>
        <v>0</v>
      </c>
      <c r="B211" s="38">
        <f>[7]Input!B211</f>
        <v>0</v>
      </c>
      <c r="C211" s="38">
        <f>[7]Input!C211</f>
        <v>0</v>
      </c>
      <c r="D211" s="38">
        <f>[7]Input!D211</f>
        <v>0</v>
      </c>
      <c r="E211" s="38">
        <f>[7]Input!E211</f>
        <v>0</v>
      </c>
      <c r="F211" s="38">
        <f>[7]Input!F211</f>
        <v>0</v>
      </c>
      <c r="G211" s="38">
        <f>[7]Input!G211</f>
        <v>0</v>
      </c>
      <c r="H211" s="38">
        <f>[7]Input!H211</f>
        <v>0</v>
      </c>
      <c r="I211" s="38">
        <f>[7]Input!I211</f>
        <v>0</v>
      </c>
      <c r="J211" s="38">
        <f>[7]Input!J211</f>
        <v>0</v>
      </c>
      <c r="K211" s="38">
        <f>[7]Input!K211</f>
        <v>0</v>
      </c>
      <c r="L211" s="38">
        <f>[7]Input!L211</f>
        <v>0</v>
      </c>
    </row>
    <row r="212" spans="1:12" hidden="1">
      <c r="A212" s="38">
        <f>[7]Input!A212</f>
        <v>0</v>
      </c>
      <c r="B212" s="38">
        <f>[7]Input!B212</f>
        <v>0</v>
      </c>
      <c r="C212" s="38">
        <f>[7]Input!C212</f>
        <v>0</v>
      </c>
      <c r="D212" s="38">
        <f>[7]Input!D212</f>
        <v>0</v>
      </c>
      <c r="E212" s="38">
        <f>[7]Input!E212</f>
        <v>0</v>
      </c>
      <c r="F212" s="38">
        <f>[7]Input!F212</f>
        <v>0</v>
      </c>
      <c r="G212" s="38">
        <f>[7]Input!G212</f>
        <v>0</v>
      </c>
      <c r="H212" s="38">
        <f>[7]Input!H212</f>
        <v>0</v>
      </c>
      <c r="I212" s="38">
        <f>[7]Input!I212</f>
        <v>0</v>
      </c>
      <c r="J212" s="38">
        <f>[7]Input!J212</f>
        <v>0</v>
      </c>
      <c r="K212" s="38">
        <f>[7]Input!K212</f>
        <v>0</v>
      </c>
      <c r="L212" s="38">
        <f>[7]Input!L212</f>
        <v>0</v>
      </c>
    </row>
    <row r="213" spans="1:12" hidden="1">
      <c r="A213" s="38">
        <f>[7]Input!A213</f>
        <v>0</v>
      </c>
      <c r="B213" s="38">
        <f>[7]Input!B213</f>
        <v>0</v>
      </c>
      <c r="C213" s="38">
        <f>[7]Input!C213</f>
        <v>0</v>
      </c>
      <c r="D213" s="38">
        <f>[7]Input!D213</f>
        <v>0</v>
      </c>
      <c r="E213" s="38">
        <f>[7]Input!E213</f>
        <v>0</v>
      </c>
      <c r="F213" s="38">
        <f>[7]Input!F213</f>
        <v>0</v>
      </c>
      <c r="G213" s="38">
        <f>[7]Input!G213</f>
        <v>0</v>
      </c>
      <c r="H213" s="38">
        <f>[7]Input!H213</f>
        <v>0</v>
      </c>
      <c r="I213" s="38">
        <f>[7]Input!I213</f>
        <v>0</v>
      </c>
      <c r="J213" s="38">
        <f>[7]Input!J213</f>
        <v>0</v>
      </c>
      <c r="K213" s="38">
        <f>[7]Input!K213</f>
        <v>0</v>
      </c>
      <c r="L213" s="38">
        <f>[7]Input!L213</f>
        <v>0</v>
      </c>
    </row>
    <row r="214" spans="1:12" hidden="1">
      <c r="A214" s="38">
        <f>[7]Input!A214</f>
        <v>0</v>
      </c>
      <c r="B214" s="38">
        <f>[7]Input!B214</f>
        <v>0</v>
      </c>
      <c r="C214" s="38">
        <f>[7]Input!C214</f>
        <v>0</v>
      </c>
      <c r="D214" s="38">
        <f>[7]Input!D214</f>
        <v>0</v>
      </c>
      <c r="E214" s="38">
        <f>[7]Input!E214</f>
        <v>0</v>
      </c>
      <c r="F214" s="38">
        <f>[7]Input!F214</f>
        <v>0</v>
      </c>
      <c r="G214" s="38">
        <f>[7]Input!G214</f>
        <v>0</v>
      </c>
      <c r="H214" s="38">
        <f>[7]Input!H214</f>
        <v>0</v>
      </c>
      <c r="I214" s="38">
        <f>[7]Input!I214</f>
        <v>0</v>
      </c>
      <c r="J214" s="38">
        <f>[7]Input!J214</f>
        <v>0</v>
      </c>
      <c r="K214" s="38">
        <f>[7]Input!K214</f>
        <v>0</v>
      </c>
      <c r="L214" s="38">
        <f>[7]Input!L214</f>
        <v>0</v>
      </c>
    </row>
    <row r="215" spans="1:12" hidden="1">
      <c r="A215" s="38">
        <f>[7]Input!A215</f>
        <v>0</v>
      </c>
      <c r="B215" s="38">
        <f>[7]Input!B215</f>
        <v>0</v>
      </c>
      <c r="C215" s="38">
        <f>[7]Input!C215</f>
        <v>0</v>
      </c>
      <c r="D215" s="38">
        <f>[7]Input!D215</f>
        <v>0</v>
      </c>
      <c r="E215" s="38">
        <f>[7]Input!E215</f>
        <v>0</v>
      </c>
      <c r="F215" s="38">
        <f>[7]Input!F215</f>
        <v>0</v>
      </c>
      <c r="G215" s="38">
        <f>[7]Input!G215</f>
        <v>0</v>
      </c>
      <c r="H215" s="38">
        <f>[7]Input!H215</f>
        <v>0</v>
      </c>
      <c r="I215" s="38">
        <f>[7]Input!I215</f>
        <v>0</v>
      </c>
      <c r="J215" s="38">
        <f>[7]Input!J215</f>
        <v>0</v>
      </c>
      <c r="K215" s="38">
        <f>[7]Input!K215</f>
        <v>0</v>
      </c>
      <c r="L215" s="38">
        <f>[7]Input!L215</f>
        <v>0</v>
      </c>
    </row>
    <row r="216" spans="1:12" hidden="1">
      <c r="A216" s="38">
        <f>[7]Input!A216</f>
        <v>0</v>
      </c>
      <c r="B216" s="38">
        <f>[7]Input!B216</f>
        <v>0</v>
      </c>
      <c r="C216" s="38">
        <f>[7]Input!C216</f>
        <v>0</v>
      </c>
      <c r="D216" s="38">
        <f>[7]Input!D216</f>
        <v>0</v>
      </c>
      <c r="E216" s="38">
        <f>[7]Input!E216</f>
        <v>0</v>
      </c>
      <c r="F216" s="38">
        <f>[7]Input!F216</f>
        <v>0</v>
      </c>
      <c r="G216" s="38">
        <f>[7]Input!G216</f>
        <v>0</v>
      </c>
      <c r="H216" s="38">
        <f>[7]Input!H216</f>
        <v>0</v>
      </c>
      <c r="I216" s="38">
        <f>[7]Input!I216</f>
        <v>0</v>
      </c>
      <c r="J216" s="38">
        <f>[7]Input!J216</f>
        <v>0</v>
      </c>
      <c r="K216" s="38">
        <f>[7]Input!K216</f>
        <v>0</v>
      </c>
      <c r="L216" s="38">
        <f>[7]Input!L216</f>
        <v>0</v>
      </c>
    </row>
    <row r="217" spans="1:12" hidden="1">
      <c r="A217" s="38">
        <f>[7]Input!A217</f>
        <v>0</v>
      </c>
      <c r="B217" s="38">
        <f>[7]Input!B217</f>
        <v>0</v>
      </c>
      <c r="C217" s="38">
        <f>[7]Input!C217</f>
        <v>0</v>
      </c>
      <c r="D217" s="38">
        <f>[7]Input!D217</f>
        <v>0</v>
      </c>
      <c r="E217" s="38">
        <f>[7]Input!E217</f>
        <v>0</v>
      </c>
      <c r="F217" s="38">
        <f>[7]Input!F217</f>
        <v>0</v>
      </c>
      <c r="G217" s="38">
        <f>[7]Input!G217</f>
        <v>0</v>
      </c>
      <c r="H217" s="38">
        <f>[7]Input!H217</f>
        <v>0</v>
      </c>
      <c r="I217" s="38">
        <f>[7]Input!I217</f>
        <v>0</v>
      </c>
      <c r="J217" s="38">
        <f>[7]Input!J217</f>
        <v>0</v>
      </c>
      <c r="K217" s="38">
        <f>[7]Input!K217</f>
        <v>0</v>
      </c>
      <c r="L217" s="38">
        <f>[7]Input!L217</f>
        <v>0</v>
      </c>
    </row>
    <row r="218" spans="1:12" hidden="1">
      <c r="A218" s="38">
        <f>[7]Input!A218</f>
        <v>0</v>
      </c>
      <c r="B218" s="38">
        <f>[7]Input!B218</f>
        <v>0</v>
      </c>
      <c r="C218" s="38">
        <f>[7]Input!C218</f>
        <v>0</v>
      </c>
      <c r="D218" s="38">
        <f>[7]Input!D218</f>
        <v>0</v>
      </c>
      <c r="E218" s="38">
        <f>[7]Input!E218</f>
        <v>0</v>
      </c>
      <c r="F218" s="38">
        <f>[7]Input!F218</f>
        <v>0</v>
      </c>
      <c r="G218" s="38">
        <f>[7]Input!G218</f>
        <v>0</v>
      </c>
      <c r="H218" s="38">
        <f>[7]Input!H218</f>
        <v>0</v>
      </c>
      <c r="I218" s="38">
        <f>[7]Input!I218</f>
        <v>0</v>
      </c>
      <c r="J218" s="38">
        <f>[7]Input!J218</f>
        <v>0</v>
      </c>
      <c r="K218" s="38">
        <f>[7]Input!K218</f>
        <v>0</v>
      </c>
      <c r="L218" s="38">
        <f>[7]Input!L218</f>
        <v>0</v>
      </c>
    </row>
    <row r="219" spans="1:12" hidden="1">
      <c r="A219" s="38">
        <f>[7]Input!A219</f>
        <v>0</v>
      </c>
      <c r="B219" s="38">
        <f>[7]Input!B219</f>
        <v>0</v>
      </c>
      <c r="C219" s="38">
        <f>[7]Input!C219</f>
        <v>0</v>
      </c>
      <c r="D219" s="38">
        <f>[7]Input!D219</f>
        <v>0</v>
      </c>
      <c r="E219" s="38">
        <f>[7]Input!E219</f>
        <v>0</v>
      </c>
      <c r="F219" s="38">
        <f>[7]Input!F219</f>
        <v>0</v>
      </c>
      <c r="G219" s="38">
        <f>[7]Input!G219</f>
        <v>0</v>
      </c>
      <c r="H219" s="38">
        <f>[7]Input!H219</f>
        <v>0</v>
      </c>
      <c r="I219" s="38">
        <f>[7]Input!I219</f>
        <v>0</v>
      </c>
      <c r="J219" s="38">
        <f>[7]Input!J219</f>
        <v>0</v>
      </c>
      <c r="K219" s="38">
        <f>[7]Input!K219</f>
        <v>0</v>
      </c>
      <c r="L219" s="38">
        <f>[7]Input!L219</f>
        <v>0</v>
      </c>
    </row>
    <row r="220" spans="1:12" hidden="1">
      <c r="A220" s="38">
        <f>[7]Input!A220</f>
        <v>0</v>
      </c>
      <c r="B220" s="38">
        <f>[7]Input!B220</f>
        <v>0</v>
      </c>
      <c r="C220" s="38">
        <f>[7]Input!C220</f>
        <v>0</v>
      </c>
      <c r="D220" s="38">
        <f>[7]Input!D220</f>
        <v>0</v>
      </c>
      <c r="E220" s="38">
        <f>[7]Input!E220</f>
        <v>0</v>
      </c>
      <c r="F220" s="38">
        <f>[7]Input!F220</f>
        <v>0</v>
      </c>
      <c r="G220" s="38">
        <f>[7]Input!G220</f>
        <v>0</v>
      </c>
      <c r="H220" s="38">
        <f>[7]Input!H220</f>
        <v>0</v>
      </c>
      <c r="I220" s="38">
        <f>[7]Input!I220</f>
        <v>0</v>
      </c>
      <c r="J220" s="38">
        <f>[7]Input!J220</f>
        <v>0</v>
      </c>
      <c r="K220" s="38">
        <f>[7]Input!K220</f>
        <v>0</v>
      </c>
      <c r="L220" s="38">
        <f>[7]Input!L220</f>
        <v>0</v>
      </c>
    </row>
    <row r="221" spans="1:12" hidden="1">
      <c r="A221" s="38">
        <f>[7]Input!A221</f>
        <v>0</v>
      </c>
      <c r="B221" s="38">
        <f>[7]Input!B221</f>
        <v>0</v>
      </c>
      <c r="C221" s="38">
        <f>[7]Input!C221</f>
        <v>0</v>
      </c>
      <c r="D221" s="38">
        <f>[7]Input!D221</f>
        <v>0</v>
      </c>
      <c r="E221" s="38">
        <f>[7]Input!E221</f>
        <v>0</v>
      </c>
      <c r="F221" s="38">
        <f>[7]Input!F221</f>
        <v>0</v>
      </c>
      <c r="G221" s="38">
        <f>[7]Input!G221</f>
        <v>0</v>
      </c>
      <c r="H221" s="38">
        <f>[7]Input!H221</f>
        <v>0</v>
      </c>
      <c r="I221" s="38">
        <f>[7]Input!I221</f>
        <v>0</v>
      </c>
      <c r="J221" s="38">
        <f>[7]Input!J221</f>
        <v>0</v>
      </c>
      <c r="K221" s="38">
        <f>[7]Input!K221</f>
        <v>0</v>
      </c>
      <c r="L221" s="38">
        <f>[7]Input!L221</f>
        <v>0</v>
      </c>
    </row>
    <row r="222" spans="1:12" hidden="1">
      <c r="A222" s="38">
        <f>[7]Input!A222</f>
        <v>0</v>
      </c>
      <c r="B222" s="38">
        <f>[7]Input!B222</f>
        <v>0</v>
      </c>
      <c r="C222" s="38">
        <f>[7]Input!C222</f>
        <v>0</v>
      </c>
      <c r="D222" s="38">
        <f>[7]Input!D222</f>
        <v>0</v>
      </c>
      <c r="E222" s="38">
        <f>[7]Input!E222</f>
        <v>0</v>
      </c>
      <c r="F222" s="38">
        <f>[7]Input!F222</f>
        <v>0</v>
      </c>
      <c r="G222" s="38">
        <f>[7]Input!G222</f>
        <v>0</v>
      </c>
      <c r="H222" s="38">
        <f>[7]Input!H222</f>
        <v>0</v>
      </c>
      <c r="I222" s="38">
        <f>[7]Input!I222</f>
        <v>0</v>
      </c>
      <c r="J222" s="38">
        <f>[7]Input!J222</f>
        <v>0</v>
      </c>
      <c r="K222" s="38">
        <f>[7]Input!K222</f>
        <v>0</v>
      </c>
      <c r="L222" s="38">
        <f>[7]Input!L222</f>
        <v>0</v>
      </c>
    </row>
    <row r="223" spans="1:12" hidden="1">
      <c r="A223" s="38">
        <f>[7]Input!A223</f>
        <v>0</v>
      </c>
      <c r="B223" s="38">
        <f>[7]Input!B223</f>
        <v>0</v>
      </c>
      <c r="C223" s="38">
        <f>[7]Input!C223</f>
        <v>0</v>
      </c>
      <c r="D223" s="38">
        <f>[7]Input!D223</f>
        <v>0</v>
      </c>
      <c r="E223" s="38">
        <f>[7]Input!E223</f>
        <v>0</v>
      </c>
      <c r="F223" s="38">
        <f>[7]Input!F223</f>
        <v>0</v>
      </c>
      <c r="G223" s="38">
        <f>[7]Input!G223</f>
        <v>0</v>
      </c>
      <c r="H223" s="38">
        <f>[7]Input!H223</f>
        <v>0</v>
      </c>
      <c r="I223" s="38">
        <f>[7]Input!I223</f>
        <v>0</v>
      </c>
      <c r="J223" s="38">
        <f>[7]Input!J223</f>
        <v>0</v>
      </c>
      <c r="K223" s="38">
        <f>[7]Input!K223</f>
        <v>0</v>
      </c>
      <c r="L223" s="38">
        <f>[7]Input!L223</f>
        <v>0</v>
      </c>
    </row>
    <row r="224" spans="1:12" hidden="1">
      <c r="A224" s="38">
        <f>[7]Input!A224</f>
        <v>0</v>
      </c>
      <c r="B224" s="38">
        <f>[7]Input!B224</f>
        <v>0</v>
      </c>
      <c r="C224" s="38">
        <f>[7]Input!C224</f>
        <v>0</v>
      </c>
      <c r="D224" s="38">
        <f>[7]Input!D224</f>
        <v>0</v>
      </c>
      <c r="E224" s="38">
        <f>[7]Input!E224</f>
        <v>0</v>
      </c>
      <c r="F224" s="38">
        <f>[7]Input!F224</f>
        <v>0</v>
      </c>
      <c r="G224" s="38">
        <f>[7]Input!G224</f>
        <v>0</v>
      </c>
      <c r="H224" s="38">
        <f>[7]Input!H224</f>
        <v>0</v>
      </c>
      <c r="I224" s="38">
        <f>[7]Input!I224</f>
        <v>0</v>
      </c>
      <c r="J224" s="38">
        <f>[7]Input!J224</f>
        <v>0</v>
      </c>
      <c r="K224" s="38">
        <f>[7]Input!K224</f>
        <v>0</v>
      </c>
      <c r="L224" s="38">
        <f>[7]Input!L224</f>
        <v>0</v>
      </c>
    </row>
    <row r="225" spans="1:12" hidden="1">
      <c r="A225" s="38">
        <f>[7]Input!A225</f>
        <v>0</v>
      </c>
      <c r="B225" s="38">
        <f>[7]Input!B225</f>
        <v>0</v>
      </c>
      <c r="C225" s="38">
        <f>[7]Input!C225</f>
        <v>0</v>
      </c>
      <c r="D225" s="38">
        <f>[7]Input!D225</f>
        <v>0</v>
      </c>
      <c r="E225" s="38">
        <f>[7]Input!E225</f>
        <v>0</v>
      </c>
      <c r="F225" s="38">
        <f>[7]Input!F225</f>
        <v>0</v>
      </c>
      <c r="G225" s="38">
        <f>[7]Input!G225</f>
        <v>0</v>
      </c>
      <c r="H225" s="38">
        <f>[7]Input!H225</f>
        <v>0</v>
      </c>
      <c r="I225" s="38">
        <f>[7]Input!I225</f>
        <v>0</v>
      </c>
      <c r="J225" s="38">
        <f>[7]Input!J225</f>
        <v>0</v>
      </c>
      <c r="K225" s="38">
        <f>[7]Input!K225</f>
        <v>0</v>
      </c>
      <c r="L225" s="38">
        <f>[7]Input!L225</f>
        <v>0</v>
      </c>
    </row>
    <row r="226" spans="1:12" hidden="1">
      <c r="A226" s="38">
        <f>[7]Input!A226</f>
        <v>0</v>
      </c>
      <c r="B226" s="38">
        <f>[7]Input!B226</f>
        <v>0</v>
      </c>
      <c r="C226" s="38">
        <f>[7]Input!C226</f>
        <v>0</v>
      </c>
      <c r="D226" s="38">
        <f>[7]Input!D226</f>
        <v>0</v>
      </c>
      <c r="E226" s="38">
        <f>[7]Input!E226</f>
        <v>0</v>
      </c>
      <c r="F226" s="38">
        <f>[7]Input!F226</f>
        <v>0</v>
      </c>
      <c r="G226" s="38">
        <f>[7]Input!G226</f>
        <v>0</v>
      </c>
      <c r="H226" s="38">
        <f>[7]Input!H226</f>
        <v>0</v>
      </c>
      <c r="I226" s="38">
        <f>[7]Input!I226</f>
        <v>0</v>
      </c>
      <c r="J226" s="38">
        <f>[7]Input!J226</f>
        <v>0</v>
      </c>
      <c r="K226" s="38">
        <f>[7]Input!K226</f>
        <v>0</v>
      </c>
      <c r="L226" s="38">
        <f>[7]Input!L226</f>
        <v>0</v>
      </c>
    </row>
    <row r="227" spans="1:12" hidden="1">
      <c r="A227" s="38">
        <f>[7]Input!A227</f>
        <v>0</v>
      </c>
      <c r="B227" s="38">
        <f>[7]Input!B227</f>
        <v>0</v>
      </c>
      <c r="C227" s="38">
        <f>[7]Input!C227</f>
        <v>0</v>
      </c>
      <c r="D227" s="38">
        <f>[7]Input!D227</f>
        <v>0</v>
      </c>
      <c r="E227" s="38">
        <f>[7]Input!E227</f>
        <v>0</v>
      </c>
      <c r="F227" s="38">
        <f>[7]Input!F227</f>
        <v>0</v>
      </c>
      <c r="G227" s="38">
        <f>[7]Input!G227</f>
        <v>0</v>
      </c>
      <c r="H227" s="38">
        <f>[7]Input!H227</f>
        <v>0</v>
      </c>
      <c r="I227" s="38">
        <f>[7]Input!I227</f>
        <v>0</v>
      </c>
      <c r="J227" s="38">
        <f>[7]Input!J227</f>
        <v>0</v>
      </c>
      <c r="K227" s="38">
        <f>[7]Input!K227</f>
        <v>0</v>
      </c>
      <c r="L227" s="38">
        <f>[7]Input!L227</f>
        <v>0</v>
      </c>
    </row>
    <row r="228" spans="1:12" hidden="1">
      <c r="A228" s="38">
        <f>[7]Input!A228</f>
        <v>0</v>
      </c>
      <c r="B228" s="38">
        <f>[7]Input!B228</f>
        <v>0</v>
      </c>
      <c r="C228" s="38">
        <f>[7]Input!C228</f>
        <v>0</v>
      </c>
      <c r="D228" s="38">
        <f>[7]Input!D228</f>
        <v>0</v>
      </c>
      <c r="E228" s="38">
        <f>[7]Input!E228</f>
        <v>0</v>
      </c>
      <c r="F228" s="38">
        <f>[7]Input!F228</f>
        <v>0</v>
      </c>
      <c r="G228" s="38">
        <f>[7]Input!G228</f>
        <v>0</v>
      </c>
      <c r="H228" s="38">
        <f>[7]Input!H228</f>
        <v>0</v>
      </c>
      <c r="I228" s="38">
        <f>[7]Input!I228</f>
        <v>0</v>
      </c>
      <c r="J228" s="38">
        <f>[7]Input!J228</f>
        <v>0</v>
      </c>
      <c r="K228" s="38">
        <f>[7]Input!K228</f>
        <v>0</v>
      </c>
      <c r="L228" s="38">
        <f>[7]Input!L228</f>
        <v>0</v>
      </c>
    </row>
    <row r="229" spans="1:12" hidden="1">
      <c r="A229" s="38">
        <f>[7]Input!A229</f>
        <v>0</v>
      </c>
      <c r="B229" s="38">
        <f>[7]Input!B229</f>
        <v>0</v>
      </c>
      <c r="C229" s="38">
        <f>[7]Input!C229</f>
        <v>0</v>
      </c>
      <c r="D229" s="38">
        <f>[7]Input!D229</f>
        <v>0</v>
      </c>
      <c r="E229" s="38">
        <f>[7]Input!E229</f>
        <v>0</v>
      </c>
      <c r="F229" s="38">
        <f>[7]Input!F229</f>
        <v>0</v>
      </c>
      <c r="G229" s="38">
        <f>[7]Input!G229</f>
        <v>0</v>
      </c>
      <c r="H229" s="38">
        <f>[7]Input!H229</f>
        <v>0</v>
      </c>
      <c r="I229" s="38">
        <f>[7]Input!I229</f>
        <v>0</v>
      </c>
      <c r="J229" s="38">
        <f>[7]Input!J229</f>
        <v>0</v>
      </c>
      <c r="K229" s="38">
        <f>[7]Input!K229</f>
        <v>0</v>
      </c>
      <c r="L229" s="38">
        <f>[7]Input!L229</f>
        <v>0</v>
      </c>
    </row>
    <row r="230" spans="1:12" hidden="1">
      <c r="A230" s="38">
        <f>[7]Input!A230</f>
        <v>0</v>
      </c>
      <c r="B230" s="38">
        <f>[7]Input!B230</f>
        <v>0</v>
      </c>
      <c r="C230" s="38">
        <f>[7]Input!C230</f>
        <v>0</v>
      </c>
      <c r="D230" s="38">
        <f>[7]Input!D230</f>
        <v>0</v>
      </c>
      <c r="E230" s="38">
        <f>[7]Input!E230</f>
        <v>0</v>
      </c>
      <c r="F230" s="38">
        <f>[7]Input!F230</f>
        <v>0</v>
      </c>
      <c r="G230" s="38">
        <f>[7]Input!G230</f>
        <v>0</v>
      </c>
      <c r="H230" s="38">
        <f>[7]Input!H230</f>
        <v>0</v>
      </c>
      <c r="I230" s="38">
        <f>[7]Input!I230</f>
        <v>0</v>
      </c>
      <c r="J230" s="38">
        <f>[7]Input!J230</f>
        <v>0</v>
      </c>
      <c r="K230" s="38">
        <f>[7]Input!K230</f>
        <v>0</v>
      </c>
      <c r="L230" s="38">
        <f>[7]Input!L230</f>
        <v>0</v>
      </c>
    </row>
    <row r="231" spans="1:12" hidden="1">
      <c r="A231" s="38">
        <f>[7]Input!A231</f>
        <v>0</v>
      </c>
      <c r="B231" s="38">
        <f>[7]Input!B231</f>
        <v>0</v>
      </c>
      <c r="C231" s="38">
        <f>[7]Input!C231</f>
        <v>0</v>
      </c>
      <c r="D231" s="38">
        <f>[7]Input!D231</f>
        <v>0</v>
      </c>
      <c r="E231" s="38">
        <f>[7]Input!E231</f>
        <v>0</v>
      </c>
      <c r="F231" s="38">
        <f>[7]Input!F231</f>
        <v>0</v>
      </c>
      <c r="G231" s="38">
        <f>[7]Input!G231</f>
        <v>0</v>
      </c>
      <c r="H231" s="38">
        <f>[7]Input!H231</f>
        <v>0</v>
      </c>
      <c r="I231" s="38">
        <f>[7]Input!I231</f>
        <v>0</v>
      </c>
      <c r="J231" s="38">
        <f>[7]Input!J231</f>
        <v>0</v>
      </c>
      <c r="K231" s="38">
        <f>[7]Input!K231</f>
        <v>0</v>
      </c>
      <c r="L231" s="38">
        <f>[7]Input!L231</f>
        <v>0</v>
      </c>
    </row>
    <row r="232" spans="1:12" hidden="1">
      <c r="A232" s="38">
        <f>[7]Input!A232</f>
        <v>0</v>
      </c>
      <c r="B232" s="38">
        <f>[7]Input!B232</f>
        <v>0</v>
      </c>
      <c r="C232" s="38">
        <f>[7]Input!C232</f>
        <v>0</v>
      </c>
      <c r="D232" s="38">
        <f>[7]Input!D232</f>
        <v>0</v>
      </c>
      <c r="E232" s="38">
        <f>[7]Input!E232</f>
        <v>0</v>
      </c>
      <c r="F232" s="38">
        <f>[7]Input!F232</f>
        <v>0</v>
      </c>
      <c r="G232" s="38">
        <f>[7]Input!G232</f>
        <v>0</v>
      </c>
      <c r="H232" s="38">
        <f>[7]Input!H232</f>
        <v>0</v>
      </c>
      <c r="I232" s="38">
        <f>[7]Input!I232</f>
        <v>0</v>
      </c>
      <c r="J232" s="38">
        <f>[7]Input!J232</f>
        <v>0</v>
      </c>
      <c r="K232" s="38">
        <f>[7]Input!K232</f>
        <v>0</v>
      </c>
      <c r="L232" s="38">
        <f>[7]Input!L232</f>
        <v>0</v>
      </c>
    </row>
    <row r="233" spans="1:12" hidden="1">
      <c r="A233" s="38">
        <f>[7]Input!A233</f>
        <v>0</v>
      </c>
      <c r="B233" s="38">
        <f>[7]Input!B233</f>
        <v>0</v>
      </c>
      <c r="C233" s="38">
        <f>[7]Input!C233</f>
        <v>0</v>
      </c>
      <c r="D233" s="38">
        <f>[7]Input!D233</f>
        <v>0</v>
      </c>
      <c r="E233" s="38">
        <f>[7]Input!E233</f>
        <v>0</v>
      </c>
      <c r="F233" s="38">
        <f>[7]Input!F233</f>
        <v>0</v>
      </c>
      <c r="G233" s="38">
        <f>[7]Input!G233</f>
        <v>0</v>
      </c>
      <c r="H233" s="38">
        <f>[7]Input!H233</f>
        <v>0</v>
      </c>
      <c r="I233" s="38">
        <f>[7]Input!I233</f>
        <v>0</v>
      </c>
      <c r="J233" s="38">
        <f>[7]Input!J233</f>
        <v>0</v>
      </c>
      <c r="K233" s="38">
        <f>[7]Input!K233</f>
        <v>0</v>
      </c>
      <c r="L233" s="38">
        <f>[7]Input!L233</f>
        <v>0</v>
      </c>
    </row>
    <row r="234" spans="1:12" hidden="1">
      <c r="A234" s="38">
        <f>[7]Input!A234</f>
        <v>0</v>
      </c>
      <c r="B234" s="38">
        <f>[7]Input!B234</f>
        <v>0</v>
      </c>
      <c r="C234" s="38">
        <f>[7]Input!C234</f>
        <v>0</v>
      </c>
      <c r="D234" s="38">
        <f>[7]Input!D234</f>
        <v>0</v>
      </c>
      <c r="E234" s="38">
        <f>[7]Input!E234</f>
        <v>0</v>
      </c>
      <c r="F234" s="38">
        <f>[7]Input!F234</f>
        <v>0</v>
      </c>
      <c r="G234" s="38">
        <f>[7]Input!G234</f>
        <v>0</v>
      </c>
      <c r="H234" s="38">
        <f>[7]Input!H234</f>
        <v>0</v>
      </c>
      <c r="I234" s="38">
        <f>[7]Input!I234</f>
        <v>0</v>
      </c>
      <c r="J234" s="38">
        <f>[7]Input!J234</f>
        <v>0</v>
      </c>
      <c r="K234" s="38">
        <f>[7]Input!K234</f>
        <v>0</v>
      </c>
      <c r="L234" s="38">
        <f>[7]Input!L234</f>
        <v>0</v>
      </c>
    </row>
    <row r="235" spans="1:12" hidden="1">
      <c r="A235" s="38">
        <f>[7]Input!A235</f>
        <v>0</v>
      </c>
      <c r="B235" s="38">
        <f>[7]Input!B235</f>
        <v>0</v>
      </c>
      <c r="C235" s="38">
        <f>[7]Input!C235</f>
        <v>0</v>
      </c>
      <c r="D235" s="38">
        <f>[7]Input!D235</f>
        <v>0</v>
      </c>
      <c r="E235" s="38">
        <f>[7]Input!E235</f>
        <v>0</v>
      </c>
      <c r="F235" s="38">
        <f>[7]Input!F235</f>
        <v>0</v>
      </c>
      <c r="G235" s="38">
        <f>[7]Input!G235</f>
        <v>0</v>
      </c>
      <c r="H235" s="38">
        <f>[7]Input!H235</f>
        <v>0</v>
      </c>
      <c r="I235" s="38">
        <f>[7]Input!I235</f>
        <v>0</v>
      </c>
      <c r="J235" s="38">
        <f>[7]Input!J235</f>
        <v>0</v>
      </c>
      <c r="K235" s="38">
        <f>[7]Input!K235</f>
        <v>0</v>
      </c>
      <c r="L235" s="38">
        <f>[7]Input!L235</f>
        <v>0</v>
      </c>
    </row>
    <row r="236" spans="1:12" hidden="1">
      <c r="A236" s="38">
        <f>[7]Input!A236</f>
        <v>0</v>
      </c>
      <c r="B236" s="38">
        <f>[7]Input!B236</f>
        <v>0</v>
      </c>
      <c r="C236" s="38">
        <f>[7]Input!C236</f>
        <v>0</v>
      </c>
      <c r="D236" s="38">
        <f>[7]Input!D236</f>
        <v>0</v>
      </c>
      <c r="E236" s="38">
        <f>[7]Input!E236</f>
        <v>0</v>
      </c>
      <c r="F236" s="38">
        <f>[7]Input!F236</f>
        <v>0</v>
      </c>
      <c r="G236" s="38">
        <f>[7]Input!G236</f>
        <v>0</v>
      </c>
      <c r="H236" s="38">
        <f>[7]Input!H236</f>
        <v>0</v>
      </c>
      <c r="I236" s="38">
        <f>[7]Input!I236</f>
        <v>0</v>
      </c>
      <c r="J236" s="38">
        <f>[7]Input!J236</f>
        <v>0</v>
      </c>
      <c r="K236" s="38">
        <f>[7]Input!K236</f>
        <v>0</v>
      </c>
      <c r="L236" s="38">
        <f>[7]Input!L236</f>
        <v>0</v>
      </c>
    </row>
    <row r="237" spans="1:12" hidden="1">
      <c r="A237" s="38">
        <f>[7]Input!A237</f>
        <v>0</v>
      </c>
      <c r="B237" s="38">
        <f>[7]Input!B237</f>
        <v>0</v>
      </c>
      <c r="C237" s="38">
        <f>[7]Input!C237</f>
        <v>0</v>
      </c>
      <c r="D237" s="38">
        <f>[7]Input!D237</f>
        <v>0</v>
      </c>
      <c r="E237" s="38">
        <f>[7]Input!E237</f>
        <v>0</v>
      </c>
      <c r="F237" s="38">
        <f>[7]Input!F237</f>
        <v>0</v>
      </c>
      <c r="G237" s="38">
        <f>[7]Input!G237</f>
        <v>0</v>
      </c>
      <c r="H237" s="38">
        <f>[7]Input!H237</f>
        <v>0</v>
      </c>
      <c r="I237" s="38">
        <f>[7]Input!I237</f>
        <v>0</v>
      </c>
      <c r="J237" s="38">
        <f>[7]Input!J237</f>
        <v>0</v>
      </c>
      <c r="K237" s="38">
        <f>[7]Input!K237</f>
        <v>0</v>
      </c>
      <c r="L237" s="38">
        <f>[7]Input!L237</f>
        <v>0</v>
      </c>
    </row>
    <row r="238" spans="1:12" hidden="1">
      <c r="A238" s="38">
        <f>[7]Input!A238</f>
        <v>0</v>
      </c>
      <c r="B238" s="38">
        <f>[7]Input!B238</f>
        <v>0</v>
      </c>
      <c r="C238" s="38">
        <f>[7]Input!C238</f>
        <v>0</v>
      </c>
      <c r="D238" s="38">
        <f>[7]Input!D238</f>
        <v>0</v>
      </c>
      <c r="E238" s="38">
        <f>[7]Input!E238</f>
        <v>0</v>
      </c>
      <c r="F238" s="38">
        <f>[7]Input!F238</f>
        <v>0</v>
      </c>
      <c r="G238" s="38">
        <f>[7]Input!G238</f>
        <v>0</v>
      </c>
      <c r="H238" s="38">
        <f>[7]Input!H238</f>
        <v>0</v>
      </c>
      <c r="I238" s="38">
        <f>[7]Input!I238</f>
        <v>0</v>
      </c>
      <c r="J238" s="38">
        <f>[7]Input!J238</f>
        <v>0</v>
      </c>
      <c r="K238" s="38">
        <f>[7]Input!K238</f>
        <v>0</v>
      </c>
      <c r="L238" s="38">
        <f>[7]Input!L238</f>
        <v>0</v>
      </c>
    </row>
    <row r="239" spans="1:12" hidden="1">
      <c r="A239" s="38">
        <f>[7]Input!A239</f>
        <v>0</v>
      </c>
      <c r="B239" s="38">
        <f>[7]Input!B239</f>
        <v>0</v>
      </c>
      <c r="C239" s="38">
        <f>[7]Input!C239</f>
        <v>0</v>
      </c>
      <c r="D239" s="38">
        <f>[7]Input!D239</f>
        <v>0</v>
      </c>
      <c r="E239" s="38">
        <f>[7]Input!E239</f>
        <v>0</v>
      </c>
      <c r="F239" s="38">
        <f>[7]Input!F239</f>
        <v>0</v>
      </c>
      <c r="G239" s="38">
        <f>[7]Input!G239</f>
        <v>0</v>
      </c>
      <c r="H239" s="38">
        <f>[7]Input!H239</f>
        <v>0</v>
      </c>
      <c r="I239" s="38">
        <f>[7]Input!I239</f>
        <v>0</v>
      </c>
      <c r="J239" s="38">
        <f>[7]Input!J239</f>
        <v>0</v>
      </c>
      <c r="K239" s="38">
        <f>[7]Input!K239</f>
        <v>0</v>
      </c>
      <c r="L239" s="38">
        <f>[7]Input!L239</f>
        <v>0</v>
      </c>
    </row>
    <row r="240" spans="1:12" hidden="1">
      <c r="A240" s="38">
        <f>[7]Input!A240</f>
        <v>0</v>
      </c>
      <c r="B240" s="38">
        <f>[7]Input!B240</f>
        <v>0</v>
      </c>
      <c r="C240" s="38">
        <f>[7]Input!C240</f>
        <v>0</v>
      </c>
      <c r="D240" s="38">
        <f>[7]Input!D240</f>
        <v>0</v>
      </c>
      <c r="E240" s="38">
        <f>[7]Input!E240</f>
        <v>0</v>
      </c>
      <c r="F240" s="38">
        <f>[7]Input!F240</f>
        <v>0</v>
      </c>
      <c r="G240" s="38">
        <f>[7]Input!G240</f>
        <v>0</v>
      </c>
      <c r="H240" s="38">
        <f>[7]Input!H240</f>
        <v>0</v>
      </c>
      <c r="I240" s="38">
        <f>[7]Input!I240</f>
        <v>0</v>
      </c>
      <c r="J240" s="38">
        <f>[7]Input!J240</f>
        <v>0</v>
      </c>
      <c r="K240" s="38">
        <f>[7]Input!K240</f>
        <v>0</v>
      </c>
      <c r="L240" s="38">
        <f>[7]Input!L240</f>
        <v>0</v>
      </c>
    </row>
    <row r="241" spans="1:12" hidden="1">
      <c r="A241" s="38">
        <f>[7]Input!A241</f>
        <v>0</v>
      </c>
      <c r="B241" s="38">
        <f>[7]Input!B241</f>
        <v>0</v>
      </c>
      <c r="C241" s="38">
        <f>[7]Input!C241</f>
        <v>0</v>
      </c>
      <c r="D241" s="38">
        <f>[7]Input!D241</f>
        <v>0</v>
      </c>
      <c r="E241" s="38">
        <f>[7]Input!E241</f>
        <v>0</v>
      </c>
      <c r="F241" s="38">
        <f>[7]Input!F241</f>
        <v>0</v>
      </c>
      <c r="G241" s="38">
        <f>[7]Input!G241</f>
        <v>0</v>
      </c>
      <c r="H241" s="38">
        <f>[7]Input!H241</f>
        <v>0</v>
      </c>
      <c r="I241" s="38">
        <f>[7]Input!I241</f>
        <v>0</v>
      </c>
      <c r="J241" s="38">
        <f>[7]Input!J241</f>
        <v>0</v>
      </c>
      <c r="K241" s="38">
        <f>[7]Input!K241</f>
        <v>0</v>
      </c>
      <c r="L241" s="38">
        <f>[7]Input!L241</f>
        <v>0</v>
      </c>
    </row>
    <row r="242" spans="1:12" hidden="1">
      <c r="A242" s="38">
        <f>[7]Input!A242</f>
        <v>0</v>
      </c>
      <c r="B242" s="38">
        <f>[7]Input!B242</f>
        <v>0</v>
      </c>
      <c r="C242" s="38">
        <f>[7]Input!C242</f>
        <v>0</v>
      </c>
      <c r="D242" s="38">
        <f>[7]Input!D242</f>
        <v>0</v>
      </c>
      <c r="E242" s="38">
        <f>[7]Input!E242</f>
        <v>0</v>
      </c>
      <c r="F242" s="38">
        <f>[7]Input!F242</f>
        <v>0</v>
      </c>
      <c r="G242" s="38">
        <f>[7]Input!G242</f>
        <v>0</v>
      </c>
      <c r="H242" s="38">
        <f>[7]Input!H242</f>
        <v>0</v>
      </c>
      <c r="I242" s="38">
        <f>[7]Input!I242</f>
        <v>0</v>
      </c>
      <c r="J242" s="38">
        <f>[7]Input!J242</f>
        <v>0</v>
      </c>
      <c r="K242" s="38">
        <f>[7]Input!K242</f>
        <v>0</v>
      </c>
      <c r="L242" s="38">
        <f>[7]Input!L242</f>
        <v>0</v>
      </c>
    </row>
    <row r="243" spans="1:12" hidden="1">
      <c r="A243" s="38">
        <f>[7]Input!A243</f>
        <v>0</v>
      </c>
      <c r="B243" s="38">
        <f>[7]Input!B243</f>
        <v>0</v>
      </c>
      <c r="C243" s="38">
        <f>[7]Input!C243</f>
        <v>0</v>
      </c>
      <c r="D243" s="38">
        <f>[7]Input!D243</f>
        <v>0</v>
      </c>
      <c r="E243" s="38">
        <f>[7]Input!E243</f>
        <v>0</v>
      </c>
      <c r="F243" s="38">
        <f>[7]Input!F243</f>
        <v>0</v>
      </c>
      <c r="G243" s="38">
        <f>[7]Input!G243</f>
        <v>0</v>
      </c>
      <c r="H243" s="38">
        <f>[7]Input!H243</f>
        <v>0</v>
      </c>
      <c r="I243" s="38">
        <f>[7]Input!I243</f>
        <v>0</v>
      </c>
      <c r="J243" s="38">
        <f>[7]Input!J243</f>
        <v>0</v>
      </c>
      <c r="K243" s="38">
        <f>[7]Input!K243</f>
        <v>0</v>
      </c>
      <c r="L243" s="38">
        <f>[7]Input!L243</f>
        <v>0</v>
      </c>
    </row>
    <row r="244" spans="1:12" hidden="1">
      <c r="A244" s="38">
        <f>[7]Input!A244</f>
        <v>0</v>
      </c>
      <c r="B244" s="38">
        <f>[7]Input!B244</f>
        <v>0</v>
      </c>
      <c r="C244" s="38">
        <f>[7]Input!C244</f>
        <v>0</v>
      </c>
      <c r="D244" s="38">
        <f>[7]Input!D244</f>
        <v>0</v>
      </c>
      <c r="E244" s="38">
        <f>[7]Input!E244</f>
        <v>0</v>
      </c>
      <c r="F244" s="38">
        <f>[7]Input!F244</f>
        <v>0</v>
      </c>
      <c r="G244" s="38">
        <f>[7]Input!G244</f>
        <v>0</v>
      </c>
      <c r="H244" s="38">
        <f>[7]Input!H244</f>
        <v>0</v>
      </c>
      <c r="I244" s="38">
        <f>[7]Input!I244</f>
        <v>0</v>
      </c>
      <c r="J244" s="38">
        <f>[7]Input!J244</f>
        <v>0</v>
      </c>
      <c r="K244" s="38">
        <f>[7]Input!K244</f>
        <v>0</v>
      </c>
      <c r="L244" s="38">
        <f>[7]Input!L244</f>
        <v>0</v>
      </c>
    </row>
    <row r="245" spans="1:12" hidden="1">
      <c r="A245" s="38">
        <f>[7]Input!A245</f>
        <v>0</v>
      </c>
      <c r="B245" s="38">
        <f>[7]Input!B245</f>
        <v>0</v>
      </c>
      <c r="C245" s="38">
        <f>[7]Input!C245</f>
        <v>0</v>
      </c>
      <c r="D245" s="38">
        <f>[7]Input!D245</f>
        <v>0</v>
      </c>
      <c r="E245" s="38">
        <f>[7]Input!E245</f>
        <v>0</v>
      </c>
      <c r="F245" s="38">
        <f>[7]Input!F245</f>
        <v>0</v>
      </c>
      <c r="G245" s="38">
        <f>[7]Input!G245</f>
        <v>0</v>
      </c>
      <c r="H245" s="38">
        <f>[7]Input!H245</f>
        <v>0</v>
      </c>
      <c r="I245" s="38">
        <f>[7]Input!I245</f>
        <v>0</v>
      </c>
      <c r="J245" s="38">
        <f>[7]Input!J245</f>
        <v>0</v>
      </c>
      <c r="K245" s="38">
        <f>[7]Input!K245</f>
        <v>0</v>
      </c>
      <c r="L245" s="38">
        <f>[7]Input!L245</f>
        <v>0</v>
      </c>
    </row>
    <row r="246" spans="1:12" hidden="1">
      <c r="A246" s="38">
        <f>[7]Input!A246</f>
        <v>0</v>
      </c>
      <c r="B246" s="38">
        <f>[7]Input!B246</f>
        <v>0</v>
      </c>
      <c r="C246" s="38">
        <f>[7]Input!C246</f>
        <v>0</v>
      </c>
      <c r="D246" s="38">
        <f>[7]Input!D246</f>
        <v>0</v>
      </c>
      <c r="E246" s="38">
        <f>[7]Input!E246</f>
        <v>0</v>
      </c>
      <c r="F246" s="38">
        <f>[7]Input!F246</f>
        <v>0</v>
      </c>
      <c r="G246" s="38">
        <f>[7]Input!G246</f>
        <v>0</v>
      </c>
      <c r="H246" s="38">
        <f>[7]Input!H246</f>
        <v>0</v>
      </c>
      <c r="I246" s="38">
        <f>[7]Input!I246</f>
        <v>0</v>
      </c>
      <c r="J246" s="38">
        <f>[7]Input!J246</f>
        <v>0</v>
      </c>
      <c r="K246" s="38">
        <f>[7]Input!K246</f>
        <v>0</v>
      </c>
      <c r="L246" s="38">
        <f>[7]Input!L246</f>
        <v>0</v>
      </c>
    </row>
    <row r="247" spans="1:12" hidden="1">
      <c r="A247" s="38">
        <f>[7]Input!A247</f>
        <v>0</v>
      </c>
      <c r="B247" s="38">
        <f>[7]Input!B247</f>
        <v>0</v>
      </c>
      <c r="C247" s="38">
        <f>[7]Input!C247</f>
        <v>0</v>
      </c>
      <c r="D247" s="38">
        <f>[7]Input!D247</f>
        <v>0</v>
      </c>
      <c r="E247" s="38">
        <f>[7]Input!E247</f>
        <v>0</v>
      </c>
      <c r="F247" s="38">
        <f>[7]Input!F247</f>
        <v>0</v>
      </c>
      <c r="G247" s="38">
        <f>[7]Input!G247</f>
        <v>0</v>
      </c>
      <c r="H247" s="38">
        <f>[7]Input!H247</f>
        <v>0</v>
      </c>
      <c r="I247" s="38">
        <f>[7]Input!I247</f>
        <v>0</v>
      </c>
      <c r="J247" s="38">
        <f>[7]Input!J247</f>
        <v>0</v>
      </c>
      <c r="K247" s="38">
        <f>[7]Input!K247</f>
        <v>0</v>
      </c>
      <c r="L247" s="38">
        <f>[7]Input!L247</f>
        <v>0</v>
      </c>
    </row>
    <row r="248" spans="1:12" hidden="1">
      <c r="A248" s="38">
        <f>[7]Input!A248</f>
        <v>0</v>
      </c>
      <c r="B248" s="38">
        <f>[7]Input!B248</f>
        <v>0</v>
      </c>
      <c r="C248" s="38">
        <f>[7]Input!C248</f>
        <v>0</v>
      </c>
      <c r="D248" s="38">
        <f>[7]Input!D248</f>
        <v>0</v>
      </c>
      <c r="E248" s="38">
        <f>[7]Input!E248</f>
        <v>0</v>
      </c>
      <c r="F248" s="38">
        <f>[7]Input!F248</f>
        <v>0</v>
      </c>
      <c r="G248" s="38">
        <f>[7]Input!G248</f>
        <v>0</v>
      </c>
      <c r="H248" s="38">
        <f>[7]Input!H248</f>
        <v>0</v>
      </c>
      <c r="I248" s="38">
        <f>[7]Input!I248</f>
        <v>0</v>
      </c>
      <c r="J248" s="38">
        <f>[7]Input!J248</f>
        <v>0</v>
      </c>
      <c r="K248" s="38">
        <f>[7]Input!K248</f>
        <v>0</v>
      </c>
      <c r="L248" s="38">
        <f>[7]Input!L248</f>
        <v>0</v>
      </c>
    </row>
    <row r="249" spans="1:12" hidden="1">
      <c r="A249" s="38">
        <f>[7]Input!A249</f>
        <v>0</v>
      </c>
      <c r="B249" s="38">
        <f>[7]Input!B249</f>
        <v>0</v>
      </c>
      <c r="C249" s="38">
        <f>[7]Input!C249</f>
        <v>0</v>
      </c>
      <c r="D249" s="38">
        <f>[7]Input!D249</f>
        <v>0</v>
      </c>
      <c r="E249" s="38">
        <f>[7]Input!E249</f>
        <v>0</v>
      </c>
      <c r="F249" s="38">
        <f>[7]Input!F249</f>
        <v>0</v>
      </c>
      <c r="G249" s="38">
        <f>[7]Input!G249</f>
        <v>0</v>
      </c>
      <c r="H249" s="38">
        <f>[7]Input!H249</f>
        <v>0</v>
      </c>
      <c r="I249" s="38">
        <f>[7]Input!I249</f>
        <v>0</v>
      </c>
      <c r="J249" s="38">
        <f>[7]Input!J249</f>
        <v>0</v>
      </c>
      <c r="K249" s="38">
        <f>[7]Input!K249</f>
        <v>0</v>
      </c>
      <c r="L249" s="38">
        <f>[7]Input!L249</f>
        <v>0</v>
      </c>
    </row>
    <row r="250" spans="1:12" hidden="1">
      <c r="A250" s="38">
        <f>[7]Input!A250</f>
        <v>0</v>
      </c>
      <c r="B250" s="38">
        <f>[7]Input!B250</f>
        <v>0</v>
      </c>
      <c r="C250" s="38">
        <f>[7]Input!C250</f>
        <v>0</v>
      </c>
      <c r="D250" s="38">
        <f>[7]Input!D250</f>
        <v>0</v>
      </c>
      <c r="E250" s="38">
        <f>[7]Input!E250</f>
        <v>0</v>
      </c>
      <c r="F250" s="38">
        <f>[7]Input!F250</f>
        <v>0</v>
      </c>
      <c r="G250" s="38">
        <f>[7]Input!G250</f>
        <v>0</v>
      </c>
      <c r="H250" s="38">
        <f>[7]Input!H250</f>
        <v>0</v>
      </c>
      <c r="I250" s="38">
        <f>[7]Input!I250</f>
        <v>0</v>
      </c>
      <c r="J250" s="38">
        <f>[7]Input!J250</f>
        <v>0</v>
      </c>
      <c r="K250" s="38">
        <f>[7]Input!K250</f>
        <v>0</v>
      </c>
      <c r="L250" s="38">
        <f>[7]Input!L250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abSelected="1" topLeftCell="AC1" zoomScale="55" zoomScaleNormal="55" zoomScalePageLayoutView="40" workbookViewId="0">
      <selection activeCell="AT23" sqref="AD23:AT26"/>
    </sheetView>
  </sheetViews>
  <sheetFormatPr defaultRowHeight="14.5"/>
  <cols>
    <col min="2" max="2" width="23" style="50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[8]Input!A1</f>
        <v>0</v>
      </c>
      <c r="B1" s="38" t="str">
        <f>[8]Input!B1</f>
        <v>tech</v>
      </c>
      <c r="C1" s="38" t="str">
        <f>[8]Input!C1</f>
        <v>input_comm</v>
      </c>
      <c r="D1" s="3" t="str">
        <f>[8]Input!D1</f>
        <v>2010</v>
      </c>
      <c r="E1" s="3" t="str">
        <f>[8]Input!E1</f>
        <v>2015</v>
      </c>
      <c r="F1" s="3" t="str">
        <f>[8]Input!F1</f>
        <v>2020</v>
      </c>
      <c r="G1" s="3" t="str">
        <f>[8]Input!G1</f>
        <v>2025</v>
      </c>
      <c r="H1" s="3" t="str">
        <f>[8]Input!H1</f>
        <v>2030</v>
      </c>
      <c r="I1" s="3" t="str">
        <f>[8]Input!I1</f>
        <v>2035</v>
      </c>
      <c r="J1" s="3" t="str">
        <f>[8]Input!J1</f>
        <v>2040</v>
      </c>
      <c r="K1" s="3" t="str">
        <f>[8]Input!K1</f>
        <v>2045</v>
      </c>
      <c r="L1" s="3" t="str">
        <f>[8]Input!L1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[8]Input!A2</f>
        <v>0</v>
      </c>
      <c r="B2" s="38" t="str">
        <f>[8]Input!B2</f>
        <v>UPS_FT_ELC</v>
      </c>
      <c r="C2" s="38" t="str">
        <f>[8]Input!C2</f>
        <v>ELC</v>
      </c>
      <c r="D2" s="3">
        <f>[8]Input!D2</f>
        <v>220.1636215110797</v>
      </c>
      <c r="E2" s="3">
        <f>[8]Input!E2</f>
        <v>220.16362151107981</v>
      </c>
      <c r="F2" s="3">
        <f>[8]Input!F2</f>
        <v>220.1636215110797</v>
      </c>
      <c r="G2" s="3">
        <f>[8]Input!G2</f>
        <v>174.31598416495461</v>
      </c>
      <c r="H2" s="3">
        <f>[8]Input!H2</f>
        <v>158.26066069684759</v>
      </c>
      <c r="I2" s="3">
        <f>[8]Input!I2</f>
        <v>145.6864909612589</v>
      </c>
      <c r="J2" s="3">
        <f>[8]Input!J2</f>
        <v>136.19971429816391</v>
      </c>
      <c r="K2" s="3">
        <f>[8]Input!K2</f>
        <v>134.10113117070611</v>
      </c>
      <c r="L2" s="3">
        <f>[8]Input!L2</f>
        <v>115.777586677332</v>
      </c>
      <c r="N2" s="38" t="s">
        <v>75</v>
      </c>
      <c r="O2" s="38" t="s">
        <v>43</v>
      </c>
      <c r="P2" s="3">
        <f>SUMIFS(D:D,$B:$B,"*AGR*",$C:$C,"*BIO*")</f>
        <v>55.409658477426305</v>
      </c>
      <c r="Q2" s="3">
        <f t="shared" ref="Q2:X2" si="1">SUMIFS(E:E,$B:$B,"*AGR*",$C:$C,"*BIO*")</f>
        <v>60.805094709164528</v>
      </c>
      <c r="R2" s="3">
        <f t="shared" si="1"/>
        <v>45.721253800073626</v>
      </c>
      <c r="S2" s="3">
        <f t="shared" si="1"/>
        <v>30.637412890982716</v>
      </c>
      <c r="T2" s="3">
        <f t="shared" si="1"/>
        <v>4.8903164045028653</v>
      </c>
      <c r="U2" s="3">
        <f t="shared" si="1"/>
        <v>0</v>
      </c>
      <c r="V2" s="3">
        <f t="shared" si="1"/>
        <v>0</v>
      </c>
      <c r="W2" s="3">
        <f t="shared" si="1"/>
        <v>0</v>
      </c>
      <c r="X2" s="3">
        <f t="shared" si="1"/>
        <v>0</v>
      </c>
    </row>
    <row r="3" spans="1:24">
      <c r="A3" s="38">
        <f>[8]Input!A3</f>
        <v>1</v>
      </c>
      <c r="B3" s="38" t="str">
        <f>[8]Input!B3</f>
        <v>HH2_FT_ELC</v>
      </c>
      <c r="C3" s="38" t="str">
        <f>[8]Input!C3</f>
        <v>ELC</v>
      </c>
      <c r="D3" s="3">
        <f>[8]Input!D3</f>
        <v>0</v>
      </c>
      <c r="E3" s="3">
        <f>[8]Input!E3</f>
        <v>0.14286614375775769</v>
      </c>
      <c r="F3" s="3">
        <f>[8]Input!F3</f>
        <v>0.14286614375723289</v>
      </c>
      <c r="G3" s="3">
        <f>[8]Input!G3</f>
        <v>9.1071171925979054E-6</v>
      </c>
      <c r="H3" s="3">
        <f>[8]Input!H3</f>
        <v>0.69048854067849297</v>
      </c>
      <c r="I3" s="3">
        <f>[8]Input!I3</f>
        <v>0.70115474346180595</v>
      </c>
      <c r="J3" s="3">
        <f>[8]Input!J3</f>
        <v>13.21928419854286</v>
      </c>
      <c r="K3" s="3">
        <f>[8]Input!K3</f>
        <v>13.218231018812981</v>
      </c>
      <c r="L3" s="3">
        <f>[8]Input!L3</f>
        <v>15.47988597864269</v>
      </c>
      <c r="N3" s="38" t="s">
        <v>75</v>
      </c>
      <c r="O3" s="38" t="s">
        <v>34</v>
      </c>
      <c r="P3" s="3">
        <f>SUMIFS(D:D,$B:$B,"*AGR*",$C:$C,"*COA*")</f>
        <v>22.073846153846162</v>
      </c>
      <c r="Q3" s="3">
        <f t="shared" ref="Q3:X3" si="2">SUMIFS(E:E,$B:$B,"*AGR*",$C:$C,"*COA*")</f>
        <v>31.45523076923077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[8]Input!A4</f>
        <v>2</v>
      </c>
      <c r="B4" s="38" t="str">
        <f>[8]Input!B4</f>
        <v>ELC_FT_NGA</v>
      </c>
      <c r="C4" s="38" t="str">
        <f>[8]Input!C4</f>
        <v>PRI_GAS_NGA</v>
      </c>
      <c r="D4" s="3">
        <f>[8]Input!D4</f>
        <v>7902.500436191599</v>
      </c>
      <c r="E4" s="3">
        <f>[8]Input!E4</f>
        <v>5208.5246624879519</v>
      </c>
      <c r="F4" s="3">
        <f>[8]Input!F4</f>
        <v>6011.4233002474957</v>
      </c>
      <c r="G4" s="3">
        <f>[8]Input!G4</f>
        <v>1894.3261039383081</v>
      </c>
      <c r="H4" s="3">
        <f>[8]Input!H4</f>
        <v>1027.1922133259191</v>
      </c>
      <c r="I4" s="3">
        <f>[8]Input!I4</f>
        <v>294.09557967162988</v>
      </c>
      <c r="J4" s="3">
        <f>[8]Input!J4</f>
        <v>0</v>
      </c>
      <c r="K4" s="3">
        <f>[8]Input!K4</f>
        <v>0</v>
      </c>
      <c r="L4" s="3">
        <f>[8]Input!L4</f>
        <v>0</v>
      </c>
      <c r="N4" s="38" t="s">
        <v>75</v>
      </c>
      <c r="O4" s="38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311.31388307668982</v>
      </c>
      <c r="T4" s="3">
        <f t="shared" si="3"/>
        <v>324.73605396045542</v>
      </c>
      <c r="U4" s="3">
        <f t="shared" si="3"/>
        <v>324.73605396045542</v>
      </c>
      <c r="V4" s="3">
        <f t="shared" si="3"/>
        <v>324.73605396045542</v>
      </c>
      <c r="W4" s="3">
        <f t="shared" si="3"/>
        <v>324.73605396045542</v>
      </c>
      <c r="X4" s="3">
        <f t="shared" si="3"/>
        <v>324.73605396045542</v>
      </c>
    </row>
    <row r="5" spans="1:24">
      <c r="A5" s="38">
        <f>[8]Input!A5</f>
        <v>3</v>
      </c>
      <c r="B5" s="38" t="str">
        <f>[8]Input!B5</f>
        <v>ELC_FT_NGA</v>
      </c>
      <c r="C5" s="38" t="str">
        <f>[8]Input!C5</f>
        <v>RNW_POT_BIO_GAS</v>
      </c>
      <c r="D5" s="3">
        <f>[8]Input!D5</f>
        <v>0</v>
      </c>
      <c r="E5" s="3">
        <f>[8]Input!E5</f>
        <v>0</v>
      </c>
      <c r="F5" s="3">
        <f>[8]Input!F5</f>
        <v>0</v>
      </c>
      <c r="G5" s="3">
        <f>[8]Input!G5</f>
        <v>0</v>
      </c>
      <c r="H5" s="3">
        <f>[8]Input!H5</f>
        <v>139.8760752624278</v>
      </c>
      <c r="I5" s="3">
        <f>[8]Input!I5</f>
        <v>0</v>
      </c>
      <c r="J5" s="3">
        <f>[8]Input!J5</f>
        <v>0</v>
      </c>
      <c r="K5" s="3">
        <f>[8]Input!K5</f>
        <v>0</v>
      </c>
      <c r="L5" s="3">
        <f>[8]Input!L5</f>
        <v>0</v>
      </c>
      <c r="N5" s="38" t="s">
        <v>75</v>
      </c>
      <c r="O5" s="38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0.86150000000000004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[8]Input!A6</f>
        <v>4</v>
      </c>
      <c r="B6" s="38" t="str">
        <f>[8]Input!B6</f>
        <v>ELC_FT_OIL</v>
      </c>
      <c r="C6" s="38" t="str">
        <f>[8]Input!C6</f>
        <v>PRI_GAS_RFG</v>
      </c>
      <c r="D6" s="3">
        <f>[8]Input!D6</f>
        <v>7.1929040256285859</v>
      </c>
      <c r="E6" s="3">
        <f>[8]Input!E6</f>
        <v>5.15470516651013</v>
      </c>
      <c r="F6" s="3">
        <f>[8]Input!F6</f>
        <v>3.7735259703283059</v>
      </c>
      <c r="G6" s="3">
        <f>[8]Input!G6</f>
        <v>2.919320413190047</v>
      </c>
      <c r="H6" s="3">
        <f>[8]Input!H6</f>
        <v>1.8074602659637899</v>
      </c>
      <c r="I6" s="3">
        <f>[8]Input!I6</f>
        <v>0.68394272515275001</v>
      </c>
      <c r="J6" s="3">
        <f>[8]Input!J6</f>
        <v>0</v>
      </c>
      <c r="K6" s="3">
        <f>[8]Input!K6</f>
        <v>0</v>
      </c>
      <c r="L6" s="3">
        <f>[8]Input!L6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9.0339210526315785</v>
      </c>
      <c r="R6" s="3">
        <f t="shared" si="5"/>
        <v>13.151837426301491</v>
      </c>
      <c r="S6" s="3">
        <f t="shared" si="5"/>
        <v>8.1035874263014929</v>
      </c>
      <c r="T6" s="3">
        <f t="shared" si="5"/>
        <v>1.992337426301491</v>
      </c>
      <c r="U6" s="3">
        <f t="shared" si="5"/>
        <v>1.992337426301491</v>
      </c>
      <c r="V6" s="3">
        <f t="shared" si="5"/>
        <v>0</v>
      </c>
      <c r="W6" s="3">
        <f t="shared" si="5"/>
        <v>0</v>
      </c>
      <c r="X6" s="3">
        <f t="shared" si="5"/>
        <v>0</v>
      </c>
    </row>
    <row r="7" spans="1:24">
      <c r="A7" s="38">
        <f>[8]Input!A7</f>
        <v>5</v>
      </c>
      <c r="B7" s="38" t="str">
        <f>[8]Input!B7</f>
        <v>ELC_FT_OIL</v>
      </c>
      <c r="C7" s="38" t="str">
        <f>[8]Input!C7</f>
        <v>PRI_OIL_CRD</v>
      </c>
      <c r="D7" s="3">
        <f>[8]Input!D7</f>
        <v>2.0551154358938821</v>
      </c>
      <c r="E7" s="3">
        <f>[8]Input!E7</f>
        <v>1.472772904717178</v>
      </c>
      <c r="F7" s="3">
        <f>[8]Input!F7</f>
        <v>1.0781502772366589</v>
      </c>
      <c r="G7" s="3">
        <f>[8]Input!G7</f>
        <v>0.83409154662572793</v>
      </c>
      <c r="H7" s="3">
        <f>[8]Input!H7</f>
        <v>0.51641721884679859</v>
      </c>
      <c r="I7" s="3">
        <f>[8]Input!I7</f>
        <v>0.1954122071865001</v>
      </c>
      <c r="J7" s="3">
        <f>[8]Input!J7</f>
        <v>0</v>
      </c>
      <c r="K7" s="3">
        <f>[8]Input!K7</f>
        <v>0</v>
      </c>
      <c r="L7" s="3">
        <f>[8]Input!L7</f>
        <v>0</v>
      </c>
      <c r="N7" s="38" t="s">
        <v>75</v>
      </c>
      <c r="O7" s="38" t="s">
        <v>215</v>
      </c>
      <c r="P7" s="3">
        <f>SUMIFS(D:D,$B:$B,"*AGR*",$C:$C,"*KER*")</f>
        <v>2.908172221624048</v>
      </c>
      <c r="Q7" s="3">
        <f t="shared" ref="Q7:X7" si="6">SUMIFS(E:E,$B:$B,"*AGR*",$C:$C,"*KER*")</f>
        <v>15.2724101156782</v>
      </c>
      <c r="R7" s="3">
        <f t="shared" si="6"/>
        <v>19.532078996277939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19.532078996277932</v>
      </c>
    </row>
    <row r="8" spans="1:24">
      <c r="A8" s="38">
        <f>[8]Input!A8</f>
        <v>6</v>
      </c>
      <c r="B8" s="38" t="str">
        <f>[8]Input!B8</f>
        <v>ELC_FT_OIL</v>
      </c>
      <c r="C8" s="38" t="str">
        <f>[8]Input!C8</f>
        <v>PRI_OIL_DST</v>
      </c>
      <c r="D8" s="3">
        <f>[8]Input!D8</f>
        <v>65.763693948604285</v>
      </c>
      <c r="E8" s="3">
        <f>[8]Input!E8</f>
        <v>47.128732950949683</v>
      </c>
      <c r="F8" s="3">
        <f>[8]Input!F8</f>
        <v>34.500808871573071</v>
      </c>
      <c r="G8" s="3">
        <f>[8]Input!G8</f>
        <v>26.69092949202329</v>
      </c>
      <c r="H8" s="3">
        <f>[8]Input!H8</f>
        <v>16.525351003097569</v>
      </c>
      <c r="I8" s="3">
        <f>[8]Input!I8</f>
        <v>43.967746616962501</v>
      </c>
      <c r="J8" s="3">
        <f>[8]Input!J8</f>
        <v>0</v>
      </c>
      <c r="K8" s="3">
        <f>[8]Input!K8</f>
        <v>0</v>
      </c>
      <c r="L8" s="3">
        <f>[8]Input!L8</f>
        <v>0</v>
      </c>
      <c r="N8" s="38" t="s">
        <v>75</v>
      </c>
      <c r="O8" s="38" t="s">
        <v>8</v>
      </c>
      <c r="P8" s="3">
        <f>SUMIFS(D:D,$B:$B,"*AGR*",$C:$C,"*GAS_NGA*")</f>
        <v>170.89616935483019</v>
      </c>
      <c r="Q8" s="3">
        <f t="shared" ref="Q8:X8" si="7">SUMIFS(E:E,$B:$B,"*AGR*",$C:$C,"*GAS_NGA*")</f>
        <v>144.23281019387539</v>
      </c>
      <c r="R8" s="3">
        <f t="shared" si="7"/>
        <v>115.265892054874</v>
      </c>
      <c r="S8" s="3">
        <f t="shared" si="7"/>
        <v>137.38475737956719</v>
      </c>
      <c r="T8" s="3">
        <f t="shared" si="7"/>
        <v>104.82506376480021</v>
      </c>
      <c r="U8" s="3">
        <f t="shared" si="7"/>
        <v>112.2736551270872</v>
      </c>
      <c r="V8" s="3">
        <f t="shared" si="7"/>
        <v>105.3957071881122</v>
      </c>
      <c r="W8" s="3">
        <f t="shared" si="7"/>
        <v>117.78547354481999</v>
      </c>
      <c r="X8" s="3">
        <f t="shared" si="7"/>
        <v>165.84635969790659</v>
      </c>
    </row>
    <row r="9" spans="1:24">
      <c r="A9" s="38">
        <f>[8]Input!A9</f>
        <v>7</v>
      </c>
      <c r="B9" s="38" t="str">
        <f>[8]Input!B9</f>
        <v>ELC_FT_OIL</v>
      </c>
      <c r="C9" s="38" t="str">
        <f>[8]Input!C9</f>
        <v>PRI_OIL_NSP</v>
      </c>
      <c r="D9" s="3">
        <f>[8]Input!D9</f>
        <v>5.1377885897346882</v>
      </c>
      <c r="E9" s="3">
        <f>[8]Input!E9</f>
        <v>3.6819322617929462</v>
      </c>
      <c r="F9" s="3">
        <f>[8]Input!F9</f>
        <v>2.6953756930916479</v>
      </c>
      <c r="G9" s="3">
        <f>[8]Input!G9</f>
        <v>2.0852288665643202</v>
      </c>
      <c r="H9" s="3">
        <f>[8]Input!H9</f>
        <v>1.2910430471169969</v>
      </c>
      <c r="I9" s="3">
        <f>[8]Input!I9</f>
        <v>0.48853051796625019</v>
      </c>
      <c r="J9" s="3">
        <f>[8]Input!J9</f>
        <v>0</v>
      </c>
      <c r="K9" s="3">
        <f>[8]Input!K9</f>
        <v>0</v>
      </c>
      <c r="L9" s="3">
        <f>[8]Input!L9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764.61526071746869</v>
      </c>
      <c r="Q9" s="3">
        <f t="shared" ref="Q9:X9" si="8">SUMIFS(E:E,$B:$B,"*AGR*",$C:$C,"*LPG*")+SUMIFS(E:E,$B:$B,"*AGR*",$C:$C,"*HFO*")+SUMIFS(E:E,$B:$B,"*AGR*",$C:$C,"*GSL_kt*")/23.15+SUMIFS(E:E,$B:$B,"*AGR*",$C:$C,"*DST_kt*")/23.2</f>
        <v>779.94621601001927</v>
      </c>
      <c r="R9" s="3">
        <f t="shared" si="8"/>
        <v>793.01923861941179</v>
      </c>
      <c r="S9" s="3">
        <f t="shared" si="8"/>
        <v>735.469579712317</v>
      </c>
      <c r="T9" s="3">
        <f t="shared" si="8"/>
        <v>705.76858729352875</v>
      </c>
      <c r="U9" s="3">
        <f t="shared" si="8"/>
        <v>738.70039149758634</v>
      </c>
      <c r="V9" s="3">
        <f t="shared" si="8"/>
        <v>740.1801785657749</v>
      </c>
      <c r="W9" s="3">
        <f t="shared" si="8"/>
        <v>740.1801785657749</v>
      </c>
      <c r="X9" s="3">
        <f t="shared" si="8"/>
        <v>778.9025025083007</v>
      </c>
    </row>
    <row r="10" spans="1:24">
      <c r="A10" s="38">
        <f>[8]Input!A10</f>
        <v>8</v>
      </c>
      <c r="B10" s="38" t="str">
        <f>[8]Input!B10</f>
        <v>ELC_FT_OIL</v>
      </c>
      <c r="C10" s="38" t="str">
        <f>[8]Input!C10</f>
        <v>PRI_OIL_HFO</v>
      </c>
      <c r="D10" s="3">
        <f>[8]Input!D10</f>
        <v>914.52636897277807</v>
      </c>
      <c r="E10" s="3">
        <f>[8]Input!E10</f>
        <v>655.38394259914435</v>
      </c>
      <c r="F10" s="3">
        <f>[8]Input!F10</f>
        <v>479.77687337031313</v>
      </c>
      <c r="G10" s="3">
        <f>[8]Input!G10</f>
        <v>371.17073824844903</v>
      </c>
      <c r="H10" s="3">
        <f>[8]Input!H10</f>
        <v>229.8056623868255</v>
      </c>
      <c r="I10" s="3">
        <f>[8]Input!I10</f>
        <v>49.243876210998003</v>
      </c>
      <c r="J10" s="3">
        <f>[8]Input!J10</f>
        <v>0</v>
      </c>
      <c r="K10" s="3">
        <f>[8]Input!K10</f>
        <v>0</v>
      </c>
      <c r="L10" s="3">
        <f>[8]Input!L10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0</v>
      </c>
      <c r="W10" s="3">
        <f t="shared" si="9"/>
        <v>0</v>
      </c>
      <c r="X10" s="3">
        <f t="shared" si="9"/>
        <v>0</v>
      </c>
    </row>
    <row r="11" spans="1:24">
      <c r="A11" s="38">
        <f>[8]Input!A11</f>
        <v>9</v>
      </c>
      <c r="B11" s="38" t="str">
        <f>[8]Input!B11</f>
        <v>ELC_FT_OIL</v>
      </c>
      <c r="C11" s="38" t="str">
        <f>[8]Input!C11</f>
        <v>PRI_OIL_PTC</v>
      </c>
      <c r="D11" s="3">
        <f>[8]Input!D11</f>
        <v>31.854289256355209</v>
      </c>
      <c r="E11" s="3">
        <f>[8]Input!E11</f>
        <v>22.827980023116261</v>
      </c>
      <c r="F11" s="3">
        <f>[8]Input!F11</f>
        <v>16.71132929716822</v>
      </c>
      <c r="G11" s="3">
        <f>[8]Input!G11</f>
        <v>12.928418972698781</v>
      </c>
      <c r="H11" s="3">
        <f>[8]Input!H11</f>
        <v>8.0044668921253788</v>
      </c>
      <c r="I11" s="3">
        <f>[8]Input!I11</f>
        <v>3.028889211390748</v>
      </c>
      <c r="J11" s="3">
        <f>[8]Input!J11</f>
        <v>0</v>
      </c>
      <c r="K11" s="3">
        <f>[8]Input!K11</f>
        <v>0</v>
      </c>
      <c r="L11" s="3">
        <f>[8]Input!L11</f>
        <v>0</v>
      </c>
      <c r="N11" s="38" t="s">
        <v>77</v>
      </c>
      <c r="O11" s="38" t="s">
        <v>43</v>
      </c>
      <c r="P11" s="3">
        <f>SUMIFS(D:D,$B:$B,"*COM*",$C:$C,"*BIO*")</f>
        <v>144.20500000000007</v>
      </c>
      <c r="Q11" s="3">
        <f t="shared" ref="Q11:X11" si="10">SUMIFS(E:E,$B:$B,"*COM*",$C:$C,"*BIO*")</f>
        <v>164.78200000000004</v>
      </c>
      <c r="R11" s="3">
        <f t="shared" si="10"/>
        <v>189.00699999999998</v>
      </c>
      <c r="S11" s="3">
        <f t="shared" si="10"/>
        <v>73.944727648862042</v>
      </c>
      <c r="T11" s="3">
        <f t="shared" si="10"/>
        <v>189.00700000000003</v>
      </c>
      <c r="U11" s="3">
        <f t="shared" si="10"/>
        <v>189.00699999999998</v>
      </c>
      <c r="V11" s="3">
        <f t="shared" si="10"/>
        <v>189.00699999999995</v>
      </c>
      <c r="W11" s="3">
        <f t="shared" si="10"/>
        <v>189.00700000000001</v>
      </c>
      <c r="X11" s="3">
        <f t="shared" si="10"/>
        <v>189.00700000000001</v>
      </c>
    </row>
    <row r="12" spans="1:24">
      <c r="A12" s="38">
        <f>[8]Input!A12</f>
        <v>10</v>
      </c>
      <c r="B12" s="38" t="str">
        <f>[8]Input!B12</f>
        <v>ELC_FT_OIL</v>
      </c>
      <c r="C12" s="38" t="str">
        <f>[8]Input!C12</f>
        <v>PRI_OIL_LPG</v>
      </c>
      <c r="D12" s="3">
        <f>[8]Input!D12</f>
        <v>1.0275577179469231</v>
      </c>
      <c r="E12" s="3">
        <f>[8]Input!E12</f>
        <v>0.73638645235858924</v>
      </c>
      <c r="F12" s="3">
        <f>[8]Input!F12</f>
        <v>0.53907513861832934</v>
      </c>
      <c r="G12" s="3">
        <f>[8]Input!G12</f>
        <v>0.41704577331286391</v>
      </c>
      <c r="H12" s="3">
        <f>[8]Input!H12</f>
        <v>0.2582086094233994</v>
      </c>
      <c r="I12" s="3">
        <f>[8]Input!I12</f>
        <v>9.7706103593250035E-2</v>
      </c>
      <c r="J12" s="3">
        <f>[8]Input!J12</f>
        <v>0</v>
      </c>
      <c r="K12" s="3">
        <f>[8]Input!K12</f>
        <v>0</v>
      </c>
      <c r="L12" s="3">
        <f>[8]Input!L12</f>
        <v>0</v>
      </c>
      <c r="N12" s="38" t="s">
        <v>77</v>
      </c>
      <c r="O12" s="38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204.29400000000001</v>
      </c>
      <c r="R12" s="3">
        <f t="shared" si="11"/>
        <v>192.863</v>
      </c>
      <c r="S12" s="3">
        <f t="shared" si="11"/>
        <v>237.34899999999988</v>
      </c>
      <c r="T12" s="3">
        <f t="shared" si="11"/>
        <v>237.34899999999999</v>
      </c>
      <c r="U12" s="3">
        <f t="shared" si="11"/>
        <v>237.3489999999999</v>
      </c>
      <c r="V12" s="3">
        <f t="shared" si="11"/>
        <v>237.3489999999999</v>
      </c>
      <c r="W12" s="3">
        <f t="shared" si="11"/>
        <v>237.3489999999999</v>
      </c>
      <c r="X12" s="3">
        <f t="shared" si="11"/>
        <v>237.34899999999999</v>
      </c>
    </row>
    <row r="13" spans="1:24">
      <c r="A13" s="38">
        <f>[8]Input!A13</f>
        <v>11</v>
      </c>
      <c r="B13" s="38" t="str">
        <f>[8]Input!B13</f>
        <v>ELC_FT_COA</v>
      </c>
      <c r="C13" s="38" t="str">
        <f>[8]Input!C13</f>
        <v>PRI_GAS_BFG</v>
      </c>
      <c r="D13" s="3">
        <f>[8]Input!D13</f>
        <v>0</v>
      </c>
      <c r="E13" s="3">
        <f>[8]Input!E13</f>
        <v>0</v>
      </c>
      <c r="F13" s="3">
        <f>[8]Input!F13</f>
        <v>0</v>
      </c>
      <c r="G13" s="3">
        <f>[8]Input!G13</f>
        <v>0</v>
      </c>
      <c r="H13" s="3">
        <f>[8]Input!H13</f>
        <v>0</v>
      </c>
      <c r="I13" s="3">
        <f>[8]Input!I13</f>
        <v>7.8530782224918241</v>
      </c>
      <c r="J13" s="3">
        <f>[8]Input!J13</f>
        <v>0</v>
      </c>
      <c r="K13" s="3">
        <f>[8]Input!K13</f>
        <v>0</v>
      </c>
      <c r="L13" s="3">
        <f>[8]Input!L13</f>
        <v>0</v>
      </c>
      <c r="N13" s="38" t="s">
        <v>77</v>
      </c>
      <c r="O13" s="38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3261.2</v>
      </c>
      <c r="R13" s="3">
        <f t="shared" si="12"/>
        <v>3036.0450000000001</v>
      </c>
      <c r="S13" s="3">
        <f t="shared" si="12"/>
        <v>3351.5260804611949</v>
      </c>
      <c r="T13" s="3">
        <f t="shared" si="12"/>
        <v>4019.3269041887829</v>
      </c>
      <c r="U13" s="3">
        <f t="shared" si="12"/>
        <v>3823.8671590864628</v>
      </c>
      <c r="V13" s="3">
        <f t="shared" si="12"/>
        <v>3903.1694677727351</v>
      </c>
      <c r="W13" s="3">
        <f t="shared" si="12"/>
        <v>3863.2917986393759</v>
      </c>
      <c r="X13" s="3">
        <f t="shared" si="12"/>
        <v>3767.9019885554389</v>
      </c>
    </row>
    <row r="14" spans="1:24">
      <c r="A14" s="38">
        <f>[8]Input!A14</f>
        <v>12</v>
      </c>
      <c r="B14" s="38" t="str">
        <f>[8]Input!B14</f>
        <v>ELC_FT_COA</v>
      </c>
      <c r="C14" s="38" t="str">
        <f>[8]Input!C14</f>
        <v>PRI_GAS_COG</v>
      </c>
      <c r="D14" s="3">
        <f>[8]Input!D14</f>
        <v>36.755895001756237</v>
      </c>
      <c r="E14" s="3">
        <f>[8]Input!E14</f>
        <v>0</v>
      </c>
      <c r="F14" s="3">
        <f>[8]Input!F14</f>
        <v>0</v>
      </c>
      <c r="G14" s="3">
        <f>[8]Input!G14</f>
        <v>0</v>
      </c>
      <c r="H14" s="3">
        <f>[8]Input!H14</f>
        <v>0</v>
      </c>
      <c r="I14" s="3">
        <f>[8]Input!I14</f>
        <v>0</v>
      </c>
      <c r="J14" s="3">
        <f>[8]Input!J14</f>
        <v>0</v>
      </c>
      <c r="K14" s="3">
        <f>[8]Input!K14</f>
        <v>0</v>
      </c>
      <c r="L14" s="3">
        <f>[8]Input!L14</f>
        <v>0</v>
      </c>
      <c r="N14" s="38" t="s">
        <v>77</v>
      </c>
      <c r="O14" s="38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7.6744023410516364</v>
      </c>
      <c r="R14" s="3">
        <f t="shared" si="13"/>
        <v>9.4269999999999996</v>
      </c>
      <c r="S14" s="3">
        <f t="shared" si="13"/>
        <v>4.8895864166282959</v>
      </c>
      <c r="T14" s="3">
        <f t="shared" si="13"/>
        <v>0.1947015814467149</v>
      </c>
      <c r="U14" s="3">
        <f t="shared" si="13"/>
        <v>0.2639831805060916</v>
      </c>
      <c r="V14" s="3">
        <f t="shared" si="13"/>
        <v>0.3322723593951088</v>
      </c>
      <c r="W14" s="3">
        <f t="shared" si="13"/>
        <v>0.39850130693383329</v>
      </c>
      <c r="X14" s="3">
        <f t="shared" si="13"/>
        <v>0.39850130693383329</v>
      </c>
    </row>
    <row r="15" spans="1:24">
      <c r="A15" s="38">
        <f>[8]Input!A15</f>
        <v>13</v>
      </c>
      <c r="B15" s="38" t="str">
        <f>[8]Input!B15</f>
        <v>ELC_FT_COA</v>
      </c>
      <c r="C15" s="38" t="str">
        <f>[8]Input!C15</f>
        <v>PRI_GAS_OXY</v>
      </c>
      <c r="D15" s="3">
        <f>[8]Input!D15</f>
        <v>6.5561945908871637</v>
      </c>
      <c r="E15" s="3">
        <f>[8]Input!E15</f>
        <v>5.5400275811959441</v>
      </c>
      <c r="F15" s="3">
        <f>[8]Input!F15</f>
        <v>4.8641047555106738</v>
      </c>
      <c r="G15" s="3">
        <f>[8]Input!G15</f>
        <v>2.629008289954641</v>
      </c>
      <c r="H15" s="3">
        <f>[8]Input!H15</f>
        <v>1.534351779244004</v>
      </c>
      <c r="I15" s="3">
        <f>[8]Input!I15</f>
        <v>0</v>
      </c>
      <c r="J15" s="3">
        <f>[8]Input!J15</f>
        <v>0</v>
      </c>
      <c r="K15" s="3">
        <f>[8]Input!K15</f>
        <v>0</v>
      </c>
      <c r="L15" s="3">
        <f>[8]Input!L15</f>
        <v>0</v>
      </c>
      <c r="N15" s="38" t="s">
        <v>77</v>
      </c>
      <c r="O15" s="38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363.92838486164641</v>
      </c>
      <c r="T15" s="3">
        <f t="shared" si="14"/>
        <v>502.42381047296823</v>
      </c>
      <c r="U15" s="3">
        <f t="shared" si="14"/>
        <v>185.32714309639189</v>
      </c>
      <c r="V15" s="3">
        <f t="shared" si="14"/>
        <v>0</v>
      </c>
      <c r="W15" s="3">
        <f t="shared" si="14"/>
        <v>0</v>
      </c>
      <c r="X15" s="3">
        <f t="shared" si="14"/>
        <v>0</v>
      </c>
    </row>
    <row r="16" spans="1:24">
      <c r="A16" s="38">
        <f>[8]Input!A16</f>
        <v>14</v>
      </c>
      <c r="B16" s="38" t="str">
        <f>[8]Input!B16</f>
        <v>ELC_FT_COA</v>
      </c>
      <c r="C16" s="38" t="str">
        <f>[8]Input!C16</f>
        <v>PRI_COA_BCO</v>
      </c>
      <c r="D16" s="3">
        <f>[8]Input!D16</f>
        <v>4594.4868752195316</v>
      </c>
      <c r="E16" s="3">
        <f>[8]Input!E16</f>
        <v>4219.8244816495771</v>
      </c>
      <c r="F16" s="3">
        <f>[8]Input!F16</f>
        <v>2432.0523777553331</v>
      </c>
      <c r="G16" s="3">
        <f>[8]Input!G16</f>
        <v>828.27621801687678</v>
      </c>
      <c r="H16" s="3">
        <f>[8]Input!H16</f>
        <v>767.17588962199011</v>
      </c>
      <c r="I16" s="3">
        <f>[8]Input!I16</f>
        <v>163.93339720398521</v>
      </c>
      <c r="J16" s="3">
        <f>[8]Input!J16</f>
        <v>0</v>
      </c>
      <c r="K16" s="3">
        <f>[8]Input!K16</f>
        <v>0</v>
      </c>
      <c r="L16" s="3">
        <f>[8]Input!L16</f>
        <v>0</v>
      </c>
      <c r="N16" s="38" t="s">
        <v>77</v>
      </c>
      <c r="O16" s="38" t="s">
        <v>8</v>
      </c>
      <c r="P16" s="3">
        <f>SUMIFS(D:D,$B:$B,"*COM*",$C:$C,"*GAS*")-SUMIFS(D:D,$B:$B,"*COM*",$C:$C,"*BIO_GAS*")</f>
        <v>2036.5931022395753</v>
      </c>
      <c r="Q16" s="3">
        <f t="shared" ref="Q16:X16" si="15">SUMIFS(E:E,$B:$B,"*COM*",$C:$C,"*GAS*")-SUMIFS(E:E,$B:$B,"*COM*",$C:$C,"*BIO_GAS*")</f>
        <v>2084.9571231212381</v>
      </c>
      <c r="R16" s="3">
        <f t="shared" si="15"/>
        <v>2048.971835272936</v>
      </c>
      <c r="S16" s="3">
        <f t="shared" si="15"/>
        <v>2160.0157385239932</v>
      </c>
      <c r="T16" s="3">
        <f t="shared" si="15"/>
        <v>1300.6343815465621</v>
      </c>
      <c r="U16" s="3">
        <f t="shared" si="15"/>
        <v>1516.780655941812</v>
      </c>
      <c r="V16" s="3">
        <f t="shared" si="15"/>
        <v>1579.330200501362</v>
      </c>
      <c r="W16" s="3">
        <f t="shared" si="15"/>
        <v>1553.5862783626401</v>
      </c>
      <c r="X16" s="3">
        <f t="shared" si="15"/>
        <v>1658.362174005784</v>
      </c>
    </row>
    <row r="17" spans="1:24">
      <c r="A17" s="38">
        <f>[8]Input!A17</f>
        <v>15</v>
      </c>
      <c r="B17" s="38" t="str">
        <f>[8]Input!B17</f>
        <v>ELC_FT_COA</v>
      </c>
      <c r="C17" s="38" t="str">
        <f>[8]Input!C17</f>
        <v>PRI_COA_HCO</v>
      </c>
      <c r="D17" s="3">
        <f>[8]Input!D17</f>
        <v>4551.1747856268876</v>
      </c>
      <c r="E17" s="3">
        <f>[8]Input!E17</f>
        <v>4469.9272102477789</v>
      </c>
      <c r="F17" s="3">
        <f>[8]Input!F17</f>
        <v>2427.1882729998219</v>
      </c>
      <c r="G17" s="3">
        <f>[8]Input!G17</f>
        <v>1798.103063647922</v>
      </c>
      <c r="H17" s="3">
        <f>[8]Input!H17</f>
        <v>765.64153784274606</v>
      </c>
      <c r="I17" s="3">
        <f>[8]Input!I17</f>
        <v>351.75207273964457</v>
      </c>
      <c r="J17" s="3">
        <f>[8]Input!J17</f>
        <v>0</v>
      </c>
      <c r="K17" s="3">
        <f>[8]Input!K17</f>
        <v>0</v>
      </c>
      <c r="L17" s="3">
        <f>[8]Input!L17</f>
        <v>0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720.67865086554934</v>
      </c>
      <c r="R17" s="3">
        <f t="shared" si="16"/>
        <v>542.07320500502613</v>
      </c>
      <c r="S17" s="3">
        <f t="shared" si="16"/>
        <v>1031.9120955209337</v>
      </c>
      <c r="T17" s="3">
        <f t="shared" si="16"/>
        <v>1026.7016098923132</v>
      </c>
      <c r="U17" s="3">
        <f t="shared" si="16"/>
        <v>1026.7016098923132</v>
      </c>
      <c r="V17" s="3">
        <f t="shared" si="16"/>
        <v>1031.546574178029</v>
      </c>
      <c r="W17" s="3">
        <f t="shared" si="16"/>
        <v>995.69353846374463</v>
      </c>
      <c r="X17" s="3">
        <f t="shared" si="16"/>
        <v>1031.546574178029</v>
      </c>
    </row>
    <row r="18" spans="1:24">
      <c r="A18" s="38">
        <f>[8]Input!A18</f>
        <v>16</v>
      </c>
      <c r="B18" s="38" t="str">
        <f>[8]Input!B18</f>
        <v>ELC_FT_BIO</v>
      </c>
      <c r="C18" s="38" t="str">
        <f>[8]Input!C18</f>
        <v>RNW_POT_BIO_MUN</v>
      </c>
      <c r="D18" s="3">
        <f>[8]Input!D18</f>
        <v>86.452631578947461</v>
      </c>
      <c r="E18" s="3">
        <f>[8]Input!E18</f>
        <v>42.23157894736849</v>
      </c>
      <c r="F18" s="3">
        <f>[8]Input!F18</f>
        <v>8.6947368421052431</v>
      </c>
      <c r="G18" s="3">
        <f>[8]Input!G18</f>
        <v>371.97777989536598</v>
      </c>
      <c r="H18" s="3">
        <f>[8]Input!H18</f>
        <v>312.72094970327112</v>
      </c>
      <c r="I18" s="3">
        <f>[8]Input!I18</f>
        <v>481.14378372589158</v>
      </c>
      <c r="J18" s="3">
        <f>[8]Input!J18</f>
        <v>371.34760062328559</v>
      </c>
      <c r="K18" s="3">
        <f>[8]Input!K18</f>
        <v>564.38007256061019</v>
      </c>
      <c r="L18" s="3">
        <f>[8]Input!L18</f>
        <v>0</v>
      </c>
      <c r="N18" s="38" t="s">
        <v>77</v>
      </c>
      <c r="O18" s="38" t="s">
        <v>46</v>
      </c>
      <c r="P18" s="3">
        <f>SUMIFS(D:D,$B:$B,"*COM*",$C:$C,"*SOL*")</f>
        <v>181.7295367611745</v>
      </c>
      <c r="Q18" s="3">
        <f t="shared" ref="Q18:X18" si="17">SUMIFS(E:E,$B:$B,"*COM*",$C:$C,"*SOL*")</f>
        <v>479.06226312535682</v>
      </c>
      <c r="R18" s="3">
        <f t="shared" si="17"/>
        <v>736.83596291728486</v>
      </c>
      <c r="S18" s="3">
        <f t="shared" si="17"/>
        <v>758.60890359216239</v>
      </c>
      <c r="T18" s="3">
        <f t="shared" si="17"/>
        <v>758.60890359216239</v>
      </c>
      <c r="U18" s="3">
        <f t="shared" si="17"/>
        <v>758.60890359216205</v>
      </c>
      <c r="V18" s="3">
        <f t="shared" si="17"/>
        <v>758.60890359216251</v>
      </c>
      <c r="W18" s="3">
        <f t="shared" si="17"/>
        <v>758.60890359216239</v>
      </c>
      <c r="X18" s="3">
        <f t="shared" si="17"/>
        <v>758.60890359216205</v>
      </c>
    </row>
    <row r="19" spans="1:24">
      <c r="A19" s="38">
        <f>[8]Input!A19</f>
        <v>17</v>
      </c>
      <c r="B19" s="38" t="str">
        <f>[8]Input!B19</f>
        <v>ELC_FT_BIO</v>
      </c>
      <c r="C19" s="38" t="str">
        <f>[8]Input!C19</f>
        <v>RNW_POT_BIO_GAS</v>
      </c>
      <c r="D19" s="3">
        <f>[8]Input!D19</f>
        <v>564.46189550690144</v>
      </c>
      <c r="E19" s="3">
        <f>[8]Input!E19</f>
        <v>27.70298869101563</v>
      </c>
      <c r="F19" s="3">
        <f>[8]Input!F19</f>
        <v>786.11528870763846</v>
      </c>
      <c r="G19" s="3">
        <f>[8]Input!G19</f>
        <v>0</v>
      </c>
      <c r="H19" s="3">
        <f>[8]Input!H19</f>
        <v>0</v>
      </c>
      <c r="I19" s="3">
        <f>[8]Input!I19</f>
        <v>0</v>
      </c>
      <c r="J19" s="3">
        <f>[8]Input!J19</f>
        <v>0</v>
      </c>
      <c r="K19" s="3">
        <f>[8]Input!K19</f>
        <v>0</v>
      </c>
      <c r="L19" s="3">
        <f>[8]Input!L19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0</v>
      </c>
      <c r="U19" s="3">
        <f t="shared" si="18"/>
        <v>0</v>
      </c>
      <c r="V19" s="3">
        <f t="shared" si="18"/>
        <v>0</v>
      </c>
      <c r="W19" s="3">
        <f t="shared" si="18"/>
        <v>0</v>
      </c>
      <c r="X19" s="3">
        <f t="shared" si="18"/>
        <v>0</v>
      </c>
    </row>
    <row r="20" spans="1:24">
      <c r="A20" s="38">
        <f>[8]Input!A20</f>
        <v>18</v>
      </c>
      <c r="B20" s="38" t="str">
        <f>[8]Input!B20</f>
        <v>ELC_FT_BIO</v>
      </c>
      <c r="C20" s="38" t="str">
        <f>[8]Input!C20</f>
        <v>RNW_POT_BIO_WOD</v>
      </c>
      <c r="D20" s="3">
        <f>[8]Input!D20</f>
        <v>984.8381761268854</v>
      </c>
      <c r="E20" s="3">
        <f>[8]Input!E20</f>
        <v>1406.463911844038</v>
      </c>
      <c r="F20" s="3">
        <f>[8]Input!F20</f>
        <v>775.63930490054997</v>
      </c>
      <c r="G20" s="3">
        <f>[8]Input!G20</f>
        <v>862.90452670716365</v>
      </c>
      <c r="H20" s="3">
        <f>[8]Input!H20</f>
        <v>728.90877379288361</v>
      </c>
      <c r="I20" s="3">
        <f>[8]Input!I20</f>
        <v>318.77751599951017</v>
      </c>
      <c r="J20" s="3">
        <f>[8]Input!J20</f>
        <v>73.887500228640903</v>
      </c>
      <c r="K20" s="3">
        <f>[8]Input!K20</f>
        <v>397.27864760776151</v>
      </c>
      <c r="L20" s="3">
        <f>[8]Input!L20</f>
        <v>1261.8815573591651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[8]Input!A21</f>
        <v>19</v>
      </c>
      <c r="B21" s="38" t="str">
        <f>[8]Input!B21</f>
        <v>ELC_FT_BIO</v>
      </c>
      <c r="C21" s="38" t="str">
        <f>[8]Input!C21</f>
        <v>RNW_POT_BIO_SLU</v>
      </c>
      <c r="D21" s="3">
        <f>[8]Input!D21</f>
        <v>0</v>
      </c>
      <c r="E21" s="3">
        <f>[8]Input!E21</f>
        <v>0</v>
      </c>
      <c r="F21" s="3">
        <f>[8]Input!F21</f>
        <v>0</v>
      </c>
      <c r="G21" s="3">
        <f>[8]Input!G21</f>
        <v>0</v>
      </c>
      <c r="H21" s="3">
        <f>[8]Input!H21</f>
        <v>20.391909802613181</v>
      </c>
      <c r="I21" s="3">
        <f>[8]Input!I21</f>
        <v>38.950000000000003</v>
      </c>
      <c r="J21" s="3">
        <f>[8]Input!J21</f>
        <v>43</v>
      </c>
      <c r="K21" s="3">
        <f>[8]Input!K21</f>
        <v>48.3</v>
      </c>
      <c r="L21" s="3">
        <f>[8]Input!L21</f>
        <v>53.6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[8]Input!A22</f>
        <v>20</v>
      </c>
      <c r="B22" s="38" t="str">
        <f>[8]Input!B22</f>
        <v>ELC_FT_CRP</v>
      </c>
      <c r="C22" s="38" t="str">
        <f>[8]Input!C22</f>
        <v>RNW_POT_BIO_CRP_STC</v>
      </c>
      <c r="D22" s="3">
        <f>[8]Input!D22</f>
        <v>172.7</v>
      </c>
      <c r="E22" s="3">
        <f>[8]Input!E22</f>
        <v>0</v>
      </c>
      <c r="F22" s="3">
        <f>[8]Input!F22</f>
        <v>0</v>
      </c>
      <c r="G22" s="3">
        <f>[8]Input!G22</f>
        <v>0</v>
      </c>
      <c r="H22" s="3">
        <f>[8]Input!H22</f>
        <v>0</v>
      </c>
      <c r="I22" s="3">
        <f>[8]Input!I22</f>
        <v>0</v>
      </c>
      <c r="J22" s="3">
        <f>[8]Input!J22</f>
        <v>0</v>
      </c>
      <c r="K22" s="3">
        <f>[8]Input!K22</f>
        <v>0</v>
      </c>
      <c r="L22" s="3">
        <f>[8]Input!L22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0.14286614375775769</v>
      </c>
      <c r="R22" s="3">
        <f t="shared" si="21"/>
        <v>0.14286614375723289</v>
      </c>
      <c r="S22" s="3">
        <f t="shared" si="21"/>
        <v>9.1071171925979054E-6</v>
      </c>
      <c r="T22" s="3">
        <f t="shared" si="21"/>
        <v>0.69048854067849297</v>
      </c>
      <c r="U22" s="3">
        <f t="shared" si="21"/>
        <v>0.70115474346180595</v>
      </c>
      <c r="V22" s="3">
        <f t="shared" si="21"/>
        <v>13.21928419854286</v>
      </c>
      <c r="W22" s="3">
        <f t="shared" si="21"/>
        <v>13.218231018812981</v>
      </c>
      <c r="X22" s="3">
        <f t="shared" si="21"/>
        <v>15.47988597864269</v>
      </c>
    </row>
    <row r="23" spans="1:24">
      <c r="A23" s="38">
        <f>[8]Input!A23</f>
        <v>21</v>
      </c>
      <c r="B23" s="38" t="str">
        <f>[8]Input!B23</f>
        <v>ELC_FT_MUN</v>
      </c>
      <c r="C23" s="38" t="str">
        <f>[8]Input!C23</f>
        <v>RNW_POT_BIO_MUN</v>
      </c>
      <c r="D23" s="3">
        <f>[8]Input!D23</f>
        <v>337.84736842105269</v>
      </c>
      <c r="E23" s="3">
        <f>[8]Input!E23</f>
        <v>405.41842105263157</v>
      </c>
      <c r="F23" s="3">
        <f>[8]Input!F23</f>
        <v>462.30526315789479</v>
      </c>
      <c r="G23" s="3">
        <f>[8]Input!G23</f>
        <v>131.0663209565607</v>
      </c>
      <c r="H23" s="3">
        <f>[8]Input!H23</f>
        <v>165.92315114865579</v>
      </c>
      <c r="I23" s="3">
        <f>[8]Input!I23</f>
        <v>109.62196480566919</v>
      </c>
      <c r="J23" s="3">
        <f>[8]Input!J23</f>
        <v>0</v>
      </c>
      <c r="K23" s="3">
        <f>[8]Input!K23</f>
        <v>0</v>
      </c>
      <c r="L23" s="3">
        <f>[8]Input!L23</f>
        <v>0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[8]Input!A24</f>
        <v>22</v>
      </c>
      <c r="B24" s="38" t="str">
        <f>[8]Input!B24</f>
        <v>ELC_FT_MUN</v>
      </c>
      <c r="C24" s="38" t="str">
        <f>[8]Input!C24</f>
        <v>RNW_POT_BIO_SLU</v>
      </c>
      <c r="D24" s="3">
        <f>[8]Input!D24</f>
        <v>24.1</v>
      </c>
      <c r="E24" s="3">
        <f>[8]Input!E24</f>
        <v>25.95</v>
      </c>
      <c r="F24" s="3">
        <f>[8]Input!F24</f>
        <v>27.8</v>
      </c>
      <c r="G24" s="3">
        <f>[8]Input!G24</f>
        <v>19.8303327529905</v>
      </c>
      <c r="H24" s="3">
        <f>[8]Input!H24</f>
        <v>0</v>
      </c>
      <c r="I24" s="3">
        <f>[8]Input!I24</f>
        <v>0</v>
      </c>
      <c r="J24" s="3">
        <f>[8]Input!J24</f>
        <v>0</v>
      </c>
      <c r="K24" s="3">
        <f>[8]Input!K24</f>
        <v>0</v>
      </c>
      <c r="L24" s="3">
        <f>[8]Input!L24</f>
        <v>0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836.0240044347255</v>
      </c>
      <c r="Q24" s="3">
        <f t="shared" ref="Q24:X24" si="23">SUMIFS(E:E,$B:$B,"*IND*",$C:$C,"*BIO*")-SUMIFS(E:E,$B:$B,"*IND*",$C:$C,"*BIO_ETH*")+SUMIFS(E:E,$B:$B,"*IND*",$C:$C,"*BIO_ETH*")*0.027</f>
        <v>981.27266149685136</v>
      </c>
      <c r="R24" s="3">
        <f t="shared" si="23"/>
        <v>707.01664839880277</v>
      </c>
      <c r="S24" s="3">
        <f t="shared" si="23"/>
        <v>914.60559301849014</v>
      </c>
      <c r="T24" s="3">
        <f t="shared" si="23"/>
        <v>918.26702358507816</v>
      </c>
      <c r="U24" s="3">
        <f t="shared" si="23"/>
        <v>921.98521594222052</v>
      </c>
      <c r="V24" s="3">
        <f t="shared" si="23"/>
        <v>921.31901618255051</v>
      </c>
      <c r="W24" s="3">
        <f t="shared" si="23"/>
        <v>921.64599525434141</v>
      </c>
      <c r="X24" s="3">
        <f t="shared" si="23"/>
        <v>921.66641857799766</v>
      </c>
    </row>
    <row r="25" spans="1:24">
      <c r="A25" s="38">
        <f>[8]Input!A25</f>
        <v>23</v>
      </c>
      <c r="B25" s="38" t="str">
        <f>[8]Input!B25</f>
        <v>ELC_FT_HYD</v>
      </c>
      <c r="C25" s="38" t="str">
        <f>[8]Input!C25</f>
        <v>RNW_POT_HYD</v>
      </c>
      <c r="D25" s="3">
        <f>[8]Input!D25</f>
        <v>2088.7800000000002</v>
      </c>
      <c r="E25" s="3">
        <f>[8]Input!E25</f>
        <v>2123.37</v>
      </c>
      <c r="F25" s="3">
        <f>[8]Input!F25</f>
        <v>2231.010000000002</v>
      </c>
      <c r="G25" s="3">
        <f>[8]Input!G25</f>
        <v>2306.2287772456448</v>
      </c>
      <c r="H25" s="3">
        <f>[8]Input!H25</f>
        <v>2296.070675155011</v>
      </c>
      <c r="I25" s="3">
        <f>[8]Input!I25</f>
        <v>2103.230129418851</v>
      </c>
      <c r="J25" s="3">
        <f>[8]Input!J25</f>
        <v>1662.766974646737</v>
      </c>
      <c r="K25" s="3">
        <f>[8]Input!K25</f>
        <v>1347.539484496767</v>
      </c>
      <c r="L25" s="3">
        <f>[8]Input!L25</f>
        <v>1319.1262722895169</v>
      </c>
      <c r="N25" s="38" t="s">
        <v>80</v>
      </c>
      <c r="O25" s="38" t="s">
        <v>34</v>
      </c>
      <c r="P25" s="3">
        <f>SUMIFS(D:D,$B:$B,"*IND*",$C:$C,"*COA_BCO*")+SUMIFS(D:D,$B:$B,"*IND*",$C:$C,"*COA_HCO*")</f>
        <v>630.28202070925215</v>
      </c>
      <c r="Q25" s="3">
        <f t="shared" ref="Q25:X25" si="24">SUMIFS(E:E,$B:$B,"*IND*",$C:$C,"*COA_BCO*")+SUMIFS(E:E,$B:$B,"*IND*",$C:$C,"*COA_HCO*")</f>
        <v>597.83126129597929</v>
      </c>
      <c r="R25" s="3">
        <f t="shared" si="24"/>
        <v>546.74894290785323</v>
      </c>
      <c r="S25" s="3">
        <f t="shared" si="24"/>
        <v>837.84233120339275</v>
      </c>
      <c r="T25" s="3">
        <f t="shared" si="24"/>
        <v>929.63739450925971</v>
      </c>
      <c r="U25" s="3">
        <f t="shared" si="24"/>
        <v>1069.4931975165223</v>
      </c>
      <c r="V25" s="3">
        <f t="shared" si="24"/>
        <v>1085.00860937211</v>
      </c>
      <c r="W25" s="3">
        <f t="shared" si="24"/>
        <v>1085.0086093721102</v>
      </c>
      <c r="X25" s="3">
        <f t="shared" si="24"/>
        <v>1038.0083118676398</v>
      </c>
    </row>
    <row r="26" spans="1:24">
      <c r="A26" s="38">
        <f>[8]Input!A26</f>
        <v>24</v>
      </c>
      <c r="B26" s="38" t="str">
        <f>[8]Input!B26</f>
        <v>ELC_FT_GEO</v>
      </c>
      <c r="C26" s="38" t="str">
        <f>[8]Input!C26</f>
        <v>RNW_POT_GEO</v>
      </c>
      <c r="D26" s="3">
        <f>[8]Input!D26</f>
        <v>173.64020960838701</v>
      </c>
      <c r="E26" s="3">
        <f>[8]Input!E26</f>
        <v>182.81413203023479</v>
      </c>
      <c r="F26" s="3">
        <f>[8]Input!F26</f>
        <v>201.0359836247444</v>
      </c>
      <c r="G26" s="3">
        <f>[8]Input!G26</f>
        <v>176.43471629976699</v>
      </c>
      <c r="H26" s="3">
        <f>[8]Input!H26</f>
        <v>263.43074529877458</v>
      </c>
      <c r="I26" s="3">
        <f>[8]Input!I26</f>
        <v>272.19747690880553</v>
      </c>
      <c r="J26" s="3">
        <f>[8]Input!J26</f>
        <v>348.49438496947198</v>
      </c>
      <c r="K26" s="3">
        <f>[8]Input!K26</f>
        <v>403.56839948818458</v>
      </c>
      <c r="L26" s="3">
        <f>[8]Input!L26</f>
        <v>463.70708967346678</v>
      </c>
      <c r="N26" s="38" t="s">
        <v>80</v>
      </c>
      <c r="O26" s="38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4244.099259622104</v>
      </c>
      <c r="T26" s="3">
        <f t="shared" si="25"/>
        <v>4318.6885317472879</v>
      </c>
      <c r="U26" s="3">
        <f t="shared" si="25"/>
        <v>4234.8521117868449</v>
      </c>
      <c r="V26" s="3">
        <f t="shared" si="25"/>
        <v>4270.909631192605</v>
      </c>
      <c r="W26" s="3">
        <f t="shared" si="25"/>
        <v>4268.8371299029377</v>
      </c>
      <c r="X26" s="3">
        <f t="shared" si="25"/>
        <v>4264.8828377948857</v>
      </c>
    </row>
    <row r="27" spans="1:24">
      <c r="A27" s="38">
        <f>[8]Input!A27</f>
        <v>25</v>
      </c>
      <c r="B27" s="38" t="str">
        <f>[8]Input!B27</f>
        <v>ELC_FT_SOL_PV</v>
      </c>
      <c r="C27" s="38" t="str">
        <f>[8]Input!C27</f>
        <v>RNW_POT_SOL_PV</v>
      </c>
      <c r="D27" s="3">
        <f>[8]Input!D27</f>
        <v>164.23</v>
      </c>
      <c r="E27" s="3">
        <f>[8]Input!E27</f>
        <v>361.67999999999989</v>
      </c>
      <c r="F27" s="3">
        <f>[8]Input!F27</f>
        <v>583.67999999999995</v>
      </c>
      <c r="G27" s="3">
        <f>[8]Input!G27</f>
        <v>1406.0947095720001</v>
      </c>
      <c r="H27" s="3">
        <f>[8]Input!H27</f>
        <v>2124.1629444192058</v>
      </c>
      <c r="I27" s="3">
        <f>[8]Input!I27</f>
        <v>2788.4319155515591</v>
      </c>
      <c r="J27" s="3">
        <f>[8]Input!J27</f>
        <v>2656.5186118902352</v>
      </c>
      <c r="K27" s="3">
        <f>[8]Input!K27</f>
        <v>2804.0186722928702</v>
      </c>
      <c r="L27" s="3">
        <f>[8]Input!L27</f>
        <v>2688.6983842671411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142.41889237785421</v>
      </c>
      <c r="R27" s="3">
        <f t="shared" si="26"/>
        <v>142.41889237785418</v>
      </c>
      <c r="S27" s="3">
        <f t="shared" si="26"/>
        <v>177.73613615528129</v>
      </c>
      <c r="T27" s="3">
        <f t="shared" si="26"/>
        <v>225.48342712744559</v>
      </c>
      <c r="U27" s="3">
        <f t="shared" si="26"/>
        <v>249.05775019908108</v>
      </c>
      <c r="V27" s="3">
        <f t="shared" si="26"/>
        <v>252.00007894229458</v>
      </c>
      <c r="W27" s="3">
        <f t="shared" si="26"/>
        <v>252.00007894229449</v>
      </c>
      <c r="X27" s="3">
        <f t="shared" si="26"/>
        <v>254.93065893983368</v>
      </c>
    </row>
    <row r="28" spans="1:24">
      <c r="A28" s="38">
        <f>[8]Input!A28</f>
        <v>26</v>
      </c>
      <c r="B28" s="38" t="str">
        <f>[8]Input!B28</f>
        <v>ELC_FT_SOL_TH</v>
      </c>
      <c r="C28" s="38" t="str">
        <f>[8]Input!C28</f>
        <v>RNW_POT_SOL_TH</v>
      </c>
      <c r="D28" s="3">
        <f>[8]Input!D28</f>
        <v>0.21202643928571421</v>
      </c>
      <c r="E28" s="3">
        <f>[8]Input!E28</f>
        <v>1.085192100765306</v>
      </c>
      <c r="F28" s="3">
        <f>[8]Input!F28</f>
        <v>2.9032557214285708</v>
      </c>
      <c r="G28" s="3">
        <f>[8]Input!G28</f>
        <v>2.883412271428571</v>
      </c>
      <c r="H28" s="3">
        <f>[8]Input!H28</f>
        <v>2.730916182142856</v>
      </c>
      <c r="I28" s="3">
        <f>[8]Input!I28</f>
        <v>1.8328099070667729</v>
      </c>
      <c r="J28" s="3">
        <f>[8]Input!J28</f>
        <v>0</v>
      </c>
      <c r="K28" s="3">
        <f>[8]Input!K28</f>
        <v>0</v>
      </c>
      <c r="L28" s="3">
        <f>[8]Input!L28</f>
        <v>0</v>
      </c>
      <c r="N28" s="38" t="s">
        <v>80</v>
      </c>
      <c r="O28" s="3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32.69051040259172</v>
      </c>
      <c r="R28" s="3">
        <f t="shared" si="27"/>
        <v>31.370797736543501</v>
      </c>
      <c r="S28" s="3">
        <f t="shared" si="27"/>
        <v>31.794543877666559</v>
      </c>
      <c r="T28" s="3">
        <f t="shared" si="27"/>
        <v>0.3142361111111111</v>
      </c>
      <c r="U28" s="3">
        <f t="shared" si="27"/>
        <v>31.49641318036949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[8]Input!A29</f>
        <v>27</v>
      </c>
      <c r="B29" s="38" t="str">
        <f>[8]Input!B29</f>
        <v>ELC_FT_SOL_CSP</v>
      </c>
      <c r="C29" s="38" t="str">
        <f>[8]Input!C29</f>
        <v>RNW_POT_SOL_CSP</v>
      </c>
      <c r="D29" s="3">
        <f>[8]Input!D29</f>
        <v>2.74</v>
      </c>
      <c r="E29" s="3">
        <f>[8]Input!E29</f>
        <v>20.13</v>
      </c>
      <c r="F29" s="3">
        <f>[8]Input!F29</f>
        <v>20.46</v>
      </c>
      <c r="G29" s="3">
        <f>[8]Input!G29</f>
        <v>17.38713216</v>
      </c>
      <c r="H29" s="3">
        <f>[8]Input!H29</f>
        <v>17.38713216</v>
      </c>
      <c r="I29" s="3">
        <f>[8]Input!I29</f>
        <v>14.57522588249026</v>
      </c>
      <c r="J29" s="3">
        <f>[8]Input!J29</f>
        <v>7.3284505743366868</v>
      </c>
      <c r="K29" s="3">
        <f>[8]Input!K29</f>
        <v>4.2387992454972023</v>
      </c>
      <c r="L29" s="3">
        <f>[8]Input!L29</f>
        <v>0.1409848416000033</v>
      </c>
      <c r="N29" s="38" t="s">
        <v>80</v>
      </c>
      <c r="O29" s="38" t="s">
        <v>216</v>
      </c>
      <c r="P29" s="3">
        <f>SUMIFS(D:D,$B:$B,"*IND*",$C:$C,"*HET*")</f>
        <v>1029.5942893754871</v>
      </c>
      <c r="Q29" s="3">
        <f t="shared" ref="Q29:X29" si="28">SUMIFS(E:E,$B:$B,"*IND*",$C:$C,"*HET*")</f>
        <v>1012.043078947368</v>
      </c>
      <c r="R29" s="3">
        <f t="shared" si="28"/>
        <v>964.41516257369835</v>
      </c>
      <c r="S29" s="3">
        <f t="shared" si="28"/>
        <v>1042.388881943843</v>
      </c>
      <c r="T29" s="3">
        <f t="shared" si="28"/>
        <v>745.7742824979814</v>
      </c>
      <c r="U29" s="3">
        <f t="shared" si="28"/>
        <v>934.47781958377459</v>
      </c>
      <c r="V29" s="3">
        <f t="shared" si="28"/>
        <v>612.46283986465585</v>
      </c>
      <c r="W29" s="3">
        <f t="shared" si="28"/>
        <v>590.31376731691807</v>
      </c>
      <c r="X29" s="3">
        <f t="shared" si="28"/>
        <v>598.98035615249273</v>
      </c>
    </row>
    <row r="30" spans="1:24">
      <c r="A30" s="38">
        <f>[8]Input!A30</f>
        <v>28</v>
      </c>
      <c r="B30" s="38" t="str">
        <f>[8]Input!B30</f>
        <v>ELC_FT_TDL</v>
      </c>
      <c r="C30" s="38" t="str">
        <f>[8]Input!C30</f>
        <v>RNW_POT_TDL</v>
      </c>
      <c r="D30" s="3">
        <f>[8]Input!D30</f>
        <v>1.72</v>
      </c>
      <c r="E30" s="3">
        <f>[8]Input!E30</f>
        <v>1.76</v>
      </c>
      <c r="F30" s="3">
        <f>[8]Input!F30</f>
        <v>1.85</v>
      </c>
      <c r="G30" s="3">
        <f>[8]Input!G30</f>
        <v>7.7945639040000012</v>
      </c>
      <c r="H30" s="3">
        <f>[8]Input!H30</f>
        <v>0.78814771200000078</v>
      </c>
      <c r="I30" s="3">
        <f>[8]Input!I30</f>
        <v>0.60422976000000062</v>
      </c>
      <c r="J30" s="3">
        <f>[8]Input!J30</f>
        <v>0</v>
      </c>
      <c r="K30" s="3">
        <f>[8]Input!K30</f>
        <v>0</v>
      </c>
      <c r="L30" s="3">
        <f>[8]Input!L30</f>
        <v>0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9.0000000000330621E-2</v>
      </c>
      <c r="R30" s="3">
        <f t="shared" si="29"/>
        <v>9.0000000000000024E-2</v>
      </c>
      <c r="S30" s="3">
        <f t="shared" si="29"/>
        <v>9.0001606961971445E-2</v>
      </c>
      <c r="T30" s="3">
        <f t="shared" si="29"/>
        <v>10.50527491073119</v>
      </c>
      <c r="U30" s="3">
        <f t="shared" si="29"/>
        <v>10.41527491073118</v>
      </c>
      <c r="V30" s="3">
        <f t="shared" si="29"/>
        <v>198.74730013792231</v>
      </c>
      <c r="W30" s="3">
        <f t="shared" si="29"/>
        <v>192.18776706893229</v>
      </c>
      <c r="X30" s="3">
        <f t="shared" si="29"/>
        <v>188.33202522718739</v>
      </c>
    </row>
    <row r="31" spans="1:24">
      <c r="A31" s="38">
        <f>[8]Input!A31</f>
        <v>29</v>
      </c>
      <c r="B31" s="38" t="str">
        <f>[8]Input!B31</f>
        <v>ELC_FT_WIN_ON</v>
      </c>
      <c r="C31" s="38" t="str">
        <f>[8]Input!C31</f>
        <v>RNW_POT_WIN_ON</v>
      </c>
      <c r="D31" s="3">
        <f>[8]Input!D31</f>
        <v>550.07999999999993</v>
      </c>
      <c r="E31" s="3">
        <f>[8]Input!E31</f>
        <v>983.01999999999987</v>
      </c>
      <c r="F31" s="3">
        <f>[8]Input!F31</f>
        <v>1530.69</v>
      </c>
      <c r="G31" s="3">
        <f>[8]Input!G31</f>
        <v>2446.83603936997</v>
      </c>
      <c r="H31" s="3">
        <f>[8]Input!H31</f>
        <v>3044.9243139628952</v>
      </c>
      <c r="I31" s="3">
        <f>[8]Input!I31</f>
        <v>3116.9032869223902</v>
      </c>
      <c r="J31" s="3">
        <f>[8]Input!J31</f>
        <v>3291.121341775226</v>
      </c>
      <c r="K31" s="3">
        <f>[8]Input!K31</f>
        <v>3206.5845380524802</v>
      </c>
      <c r="L31" s="3">
        <f>[8]Input!L31</f>
        <v>3478.0069855890411</v>
      </c>
      <c r="N31" s="38" t="s">
        <v>80</v>
      </c>
      <c r="O31" s="38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122.5792776024912</v>
      </c>
      <c r="S31" s="3">
        <f t="shared" si="30"/>
        <v>122.5792776024912</v>
      </c>
      <c r="T31" s="3">
        <f t="shared" si="30"/>
        <v>122.5792776024912</v>
      </c>
      <c r="U31" s="3">
        <f t="shared" si="30"/>
        <v>122.5792776024912</v>
      </c>
      <c r="V31" s="3">
        <f t="shared" si="30"/>
        <v>122.5792776024912</v>
      </c>
      <c r="W31" s="3">
        <f t="shared" si="30"/>
        <v>114.31211789126</v>
      </c>
      <c r="X31" s="3">
        <f t="shared" si="30"/>
        <v>122.5792776024912</v>
      </c>
    </row>
    <row r="32" spans="1:24">
      <c r="A32" s="38">
        <f>[8]Input!A32</f>
        <v>30</v>
      </c>
      <c r="B32" s="38" t="str">
        <f>[8]Input!B32</f>
        <v>ELC_FT_WIN_OFF</v>
      </c>
      <c r="C32" s="38" t="str">
        <f>[8]Input!C32</f>
        <v>RNW_POT_WIN_OFF</v>
      </c>
      <c r="D32" s="3">
        <f>[8]Input!D32</f>
        <v>0</v>
      </c>
      <c r="E32" s="3">
        <f>[8]Input!E32</f>
        <v>126.62</v>
      </c>
      <c r="F32" s="3">
        <f>[8]Input!F32</f>
        <v>259.57</v>
      </c>
      <c r="G32" s="3">
        <f>[8]Input!G32</f>
        <v>971.93318031035221</v>
      </c>
      <c r="H32" s="3">
        <f>[8]Input!H32</f>
        <v>2063.2071145407481</v>
      </c>
      <c r="I32" s="3">
        <f>[8]Input!I32</f>
        <v>2261.1149347511259</v>
      </c>
      <c r="J32" s="3">
        <f>[8]Input!J32</f>
        <v>3773.6374100537701</v>
      </c>
      <c r="K32" s="3">
        <f>[8]Input!K32</f>
        <v>4602.973682278327</v>
      </c>
      <c r="L32" s="3">
        <f>[8]Input!L32</f>
        <v>5378.5011603886742</v>
      </c>
      <c r="N32" s="38" t="s">
        <v>80</v>
      </c>
      <c r="O32" s="38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3278.307568167485</v>
      </c>
      <c r="R32" s="3">
        <f t="shared" si="31"/>
        <v>3277.0464794578079</v>
      </c>
      <c r="S32" s="3">
        <f t="shared" si="31"/>
        <v>3030.1523756870861</v>
      </c>
      <c r="T32" s="3">
        <f t="shared" si="31"/>
        <v>3399.3587293484338</v>
      </c>
      <c r="U32" s="3">
        <f t="shared" si="31"/>
        <v>3189.9506729725549</v>
      </c>
      <c r="V32" s="3">
        <f t="shared" si="31"/>
        <v>3497.1065446039279</v>
      </c>
      <c r="W32" s="3">
        <f t="shared" si="31"/>
        <v>3561.0928297419391</v>
      </c>
      <c r="X32" s="3">
        <f t="shared" si="31"/>
        <v>3623.4018097145122</v>
      </c>
    </row>
    <row r="33" spans="1:24">
      <c r="A33" s="38">
        <f>[8]Input!A33</f>
        <v>31</v>
      </c>
      <c r="B33" s="38" t="str">
        <f>[8]Input!B33</f>
        <v>AGR_FT_NGA</v>
      </c>
      <c r="C33" s="38" t="str">
        <f>[8]Input!C33</f>
        <v>PRI_GAS_NGA</v>
      </c>
      <c r="D33" s="3">
        <f>[8]Input!D33</f>
        <v>170.89616935483019</v>
      </c>
      <c r="E33" s="3">
        <f>[8]Input!E33</f>
        <v>144.23281019387539</v>
      </c>
      <c r="F33" s="3">
        <f>[8]Input!F33</f>
        <v>115.265892054874</v>
      </c>
      <c r="G33" s="3">
        <f>[8]Input!G33</f>
        <v>137.38475737956719</v>
      </c>
      <c r="H33" s="3">
        <f>[8]Input!H33</f>
        <v>104.82506376480021</v>
      </c>
      <c r="I33" s="3">
        <f>[8]Input!I33</f>
        <v>112.2736551270872</v>
      </c>
      <c r="J33" s="3">
        <f>[8]Input!J33</f>
        <v>105.3957071881122</v>
      </c>
      <c r="K33" s="3">
        <f>[8]Input!K33</f>
        <v>117.78547354481999</v>
      </c>
      <c r="L33" s="3">
        <f>[8]Input!L33</f>
        <v>165.84635969790659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996.28167360010957</v>
      </c>
      <c r="Q33" s="3">
        <f t="shared" ref="Q33:X33" si="32">SUMIFS(E:E,$B:$B,"*IND*",$C:$C,"*OIL*")-SUMIFS(E:E,$B:$B,"*IND*",$C:$C,"*OIL_PTC*")-SUMIFS(E:E,$B:$B,"*IND*",$C:$C,"*OIL_NAP*")</f>
        <v>854.03075816261537</v>
      </c>
      <c r="R33" s="3">
        <f t="shared" si="32"/>
        <v>844.25536912904261</v>
      </c>
      <c r="S33" s="3">
        <f t="shared" si="32"/>
        <v>1034.7334669532154</v>
      </c>
      <c r="T33" s="3">
        <f t="shared" si="32"/>
        <v>559.61142441849825</v>
      </c>
      <c r="U33" s="3">
        <f t="shared" si="32"/>
        <v>465.23102591730958</v>
      </c>
      <c r="V33" s="3">
        <f t="shared" si="32"/>
        <v>388.48196305517581</v>
      </c>
      <c r="W33" s="3">
        <f t="shared" si="32"/>
        <v>385.84271000470852</v>
      </c>
      <c r="X33" s="3">
        <f t="shared" si="32"/>
        <v>388.4428407598989</v>
      </c>
    </row>
    <row r="34" spans="1:24">
      <c r="A34" s="38">
        <f>[8]Input!A34</f>
        <v>32</v>
      </c>
      <c r="B34" s="38" t="str">
        <f>[8]Input!B34</f>
        <v>AGR_FT_DST</v>
      </c>
      <c r="C34" s="38" t="str">
        <f>[8]Input!C34</f>
        <v>PRI_OIL_DST_kt</v>
      </c>
      <c r="D34" s="3">
        <f>[8]Input!D34</f>
        <v>16200.96593949495</v>
      </c>
      <c r="E34" s="3">
        <f>[8]Input!E34</f>
        <v>16577.74886016954</v>
      </c>
      <c r="F34" s="3">
        <f>[8]Input!F34</f>
        <v>17022.34928623178</v>
      </c>
      <c r="G34" s="3">
        <f>[8]Input!G34</f>
        <v>16543.937630480781</v>
      </c>
      <c r="H34" s="3">
        <f>[8]Input!H34</f>
        <v>16224.00036871568</v>
      </c>
      <c r="I34" s="3">
        <f>[8]Input!I34</f>
        <v>17022.349286231791</v>
      </c>
      <c r="J34" s="3">
        <f>[8]Input!J34</f>
        <v>17022.349286231791</v>
      </c>
      <c r="K34" s="3">
        <f>[8]Input!K34</f>
        <v>17022.349286231791</v>
      </c>
      <c r="L34" s="3">
        <f>[8]Input!L34</f>
        <v>17022.34928623178</v>
      </c>
      <c r="N34" s="38" t="s">
        <v>74</v>
      </c>
      <c r="O34" s="38" t="s">
        <v>43</v>
      </c>
      <c r="P34" s="3">
        <f>SUMIFS(D:D,$B:$B,"*ELC*",$C:$C,"*BIO*")</f>
        <v>2170.4000716337869</v>
      </c>
      <c r="Q34" s="3">
        <f t="shared" ref="Q34:W34" si="33">SUMIFS(E:E,$B:$B,"*ELC*",$C:$C,"*BIO*")</f>
        <v>1907.7669005350538</v>
      </c>
      <c r="R34" s="3">
        <f t="shared" si="33"/>
        <v>2060.5545936081885</v>
      </c>
      <c r="S34" s="3">
        <f t="shared" si="33"/>
        <v>1385.7789603120809</v>
      </c>
      <c r="T34" s="3">
        <f t="shared" si="33"/>
        <v>1367.8208597098512</v>
      </c>
      <c r="U34" s="3">
        <f t="shared" si="33"/>
        <v>948.49326453107096</v>
      </c>
      <c r="V34" s="3">
        <f t="shared" si="33"/>
        <v>488.23510085192652</v>
      </c>
      <c r="W34" s="3">
        <f t="shared" si="33"/>
        <v>1009.9587201683717</v>
      </c>
      <c r="X34" s="3">
        <f>SUMIFS(L:L,$B:$B,"*ELC*",$C:$C,"*BIO*")</f>
        <v>1315.481557359165</v>
      </c>
    </row>
    <row r="35" spans="1:24">
      <c r="A35" s="38">
        <f>[8]Input!A35</f>
        <v>33</v>
      </c>
      <c r="B35" s="38" t="str">
        <f>[8]Input!B35</f>
        <v>AGR_FT_GSL</v>
      </c>
      <c r="C35" s="38" t="str">
        <f>[8]Input!C35</f>
        <v>PRI_OIL_GSL_kt</v>
      </c>
      <c r="D35" s="3">
        <f>[8]Input!D35</f>
        <v>121.4954954838869</v>
      </c>
      <c r="E35" s="3">
        <f>[8]Input!E35</f>
        <v>127.1084867608177</v>
      </c>
      <c r="F35" s="3">
        <f>[8]Input!F35</f>
        <v>149.5079451655364</v>
      </c>
      <c r="G35" s="3">
        <f>[8]Input!G35</f>
        <v>144.63733384258239</v>
      </c>
      <c r="H35" s="3">
        <f>[8]Input!H35</f>
        <v>149.5079451655364</v>
      </c>
      <c r="I35" s="3">
        <f>[8]Input!I35</f>
        <v>115.2508745369697</v>
      </c>
      <c r="J35" s="3">
        <f>[8]Input!J35</f>
        <v>149.5079451655364</v>
      </c>
      <c r="K35" s="3">
        <f>[8]Input!K35</f>
        <v>149.5079451655364</v>
      </c>
      <c r="L35" s="3">
        <f>[8]Input!L35</f>
        <v>149.5079451655364</v>
      </c>
      <c r="N35" s="38" t="s">
        <v>74</v>
      </c>
      <c r="O35" s="38" t="s">
        <v>34</v>
      </c>
      <c r="P35" s="3">
        <f>SUMIFS(D:D,$B:$B,"*ELC*",$C:$C,"*COA*")+SUMIFS(D:D,$B:$B,"*ELC*",$C:$C,"*COG*")</f>
        <v>9182.4175558481747</v>
      </c>
      <c r="Q35" s="3">
        <f t="shared" ref="Q35:X35" si="34">SUMIFS(E:E,$B:$B,"*ELC*",$C:$C,"*COA*")+SUMIFS(E:E,$B:$B,"*ELC*",$C:$C,"*COG*")</f>
        <v>8689.7516918973561</v>
      </c>
      <c r="R35" s="3">
        <f t="shared" si="34"/>
        <v>4859.240650755155</v>
      </c>
      <c r="S35" s="3">
        <f t="shared" si="34"/>
        <v>2626.3792816647988</v>
      </c>
      <c r="T35" s="3">
        <f t="shared" si="34"/>
        <v>1532.8174274647363</v>
      </c>
      <c r="U35" s="3">
        <f t="shared" si="34"/>
        <v>515.68546994362976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8">
        <f>[8]Input!A36</f>
        <v>34</v>
      </c>
      <c r="B36" s="38" t="str">
        <f>[8]Input!B36</f>
        <v>AGR_FT_HFO</v>
      </c>
      <c r="C36" s="38" t="str">
        <f>[8]Input!C36</f>
        <v>PRI_OIL_HFO</v>
      </c>
      <c r="D36" s="3">
        <f>[8]Input!D36</f>
        <v>28.233472222222211</v>
      </c>
      <c r="E36" s="3">
        <f>[8]Input!E36</f>
        <v>21.175104166666671</v>
      </c>
      <c r="F36" s="3">
        <f>[8]Input!F36</f>
        <v>14.11673611111112</v>
      </c>
      <c r="G36" s="3">
        <f>[8]Input!G36</f>
        <v>7.0583680555555564</v>
      </c>
      <c r="H36" s="3">
        <f>[8]Input!H36</f>
        <v>0</v>
      </c>
      <c r="I36" s="3">
        <f>[8]Input!I36</f>
        <v>0</v>
      </c>
      <c r="J36" s="3">
        <f>[8]Input!J36</f>
        <v>0</v>
      </c>
      <c r="K36" s="3">
        <f>[8]Input!K36</f>
        <v>0</v>
      </c>
      <c r="L36" s="3">
        <f>[8]Input!L36</f>
        <v>0</v>
      </c>
      <c r="N36" s="38" t="s">
        <v>74</v>
      </c>
      <c r="O36" s="38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182.81413203023479</v>
      </c>
      <c r="R36" s="3">
        <f t="shared" si="35"/>
        <v>201.0359836247444</v>
      </c>
      <c r="S36" s="3">
        <f t="shared" si="35"/>
        <v>176.43471629976699</v>
      </c>
      <c r="T36" s="3">
        <f t="shared" si="35"/>
        <v>263.43074529877458</v>
      </c>
      <c r="U36" s="3">
        <f t="shared" si="35"/>
        <v>272.19747690880553</v>
      </c>
      <c r="V36" s="3">
        <f t="shared" si="35"/>
        <v>348.49438496947198</v>
      </c>
      <c r="W36" s="3">
        <f t="shared" si="35"/>
        <v>403.56839948818458</v>
      </c>
      <c r="X36" s="3">
        <f t="shared" si="35"/>
        <v>463.70708967346678</v>
      </c>
    </row>
    <row r="37" spans="1:24">
      <c r="A37" s="38">
        <f>[8]Input!A37</f>
        <v>35</v>
      </c>
      <c r="B37" s="38" t="str">
        <f>[8]Input!B37</f>
        <v>AGR_FT_KER</v>
      </c>
      <c r="C37" s="38" t="str">
        <f>[8]Input!C37</f>
        <v>PRI_OIL_KER</v>
      </c>
      <c r="D37" s="3">
        <f>[8]Input!D37</f>
        <v>2.908172221624048</v>
      </c>
      <c r="E37" s="3">
        <f>[8]Input!E37</f>
        <v>15.2724101156782</v>
      </c>
      <c r="F37" s="3">
        <f>[8]Input!F37</f>
        <v>19.532078996277939</v>
      </c>
      <c r="G37" s="3">
        <f>[8]Input!G37</f>
        <v>0.1880208333333333</v>
      </c>
      <c r="H37" s="3">
        <f>[8]Input!H37</f>
        <v>0</v>
      </c>
      <c r="I37" s="3">
        <f>[8]Input!I37</f>
        <v>0</v>
      </c>
      <c r="J37" s="3">
        <f>[8]Input!J37</f>
        <v>0</v>
      </c>
      <c r="K37" s="3">
        <f>[8]Input!K37</f>
        <v>0</v>
      </c>
      <c r="L37" s="3">
        <f>[8]Input!L37</f>
        <v>19.532078996277932</v>
      </c>
      <c r="N37" s="38" t="s">
        <v>74</v>
      </c>
      <c r="O37" s="38" t="s">
        <v>8</v>
      </c>
      <c r="P37" s="3">
        <f>SUMIFS(D:D,$B:$B,"*ELC*",$C:$C,"*NGA*")</f>
        <v>7902.500436191599</v>
      </c>
      <c r="Q37" s="3">
        <f t="shared" ref="Q37:X37" si="36">SUMIFS(E:E,$B:$B,"*ELC*",$C:$C,"*NGA*")</f>
        <v>5208.5246624879519</v>
      </c>
      <c r="R37" s="3">
        <f t="shared" si="36"/>
        <v>6011.4233002474957</v>
      </c>
      <c r="S37" s="3">
        <f t="shared" si="36"/>
        <v>1894.3261039383081</v>
      </c>
      <c r="T37" s="3">
        <f t="shared" si="36"/>
        <v>1027.1922133259191</v>
      </c>
      <c r="U37" s="3">
        <f t="shared" si="36"/>
        <v>294.09557967162988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[8]Input!A38</f>
        <v>36</v>
      </c>
      <c r="B38" s="38" t="str">
        <f>[8]Input!B38</f>
        <v>AGR_FT_COA</v>
      </c>
      <c r="C38" s="50" t="str">
        <f>[8]Input!C38</f>
        <v>PRI_COA_BCO</v>
      </c>
      <c r="D38" s="52">
        <f>[8]Input!D38</f>
        <v>3.664258461538461</v>
      </c>
      <c r="E38" s="52">
        <f>[8]Input!E38</f>
        <v>5.2215683076923067</v>
      </c>
      <c r="F38" s="52">
        <f>[8]Input!F38</f>
        <v>3.481045538461538</v>
      </c>
      <c r="G38" s="52">
        <f>[8]Input!G38</f>
        <v>1.7405227692307681</v>
      </c>
      <c r="H38" s="52">
        <f>[8]Input!H38</f>
        <v>0</v>
      </c>
      <c r="I38" s="52">
        <f>[8]Input!I38</f>
        <v>0</v>
      </c>
      <c r="J38" s="52">
        <f>[8]Input!J38</f>
        <v>0</v>
      </c>
      <c r="K38" s="52">
        <f>[8]Input!K38</f>
        <v>0</v>
      </c>
      <c r="L38" s="52">
        <f>[8]Input!L38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736.38645235858917</v>
      </c>
      <c r="R38" s="3">
        <f t="shared" si="37"/>
        <v>539.07513861832933</v>
      </c>
      <c r="S38" s="3">
        <f t="shared" si="37"/>
        <v>417.04577331286407</v>
      </c>
      <c r="T38" s="3">
        <f t="shared" si="37"/>
        <v>258.20860942339942</v>
      </c>
      <c r="U38" s="3">
        <f t="shared" si="37"/>
        <v>97.706103593249992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[8]Input!A39</f>
        <v>37</v>
      </c>
      <c r="B39" s="38" t="str">
        <f>[8]Input!B39</f>
        <v>AGR_FT_COA</v>
      </c>
      <c r="C39" s="50" t="str">
        <f>[8]Input!C39</f>
        <v>PRI_COA_HCO</v>
      </c>
      <c r="D39" s="52">
        <f>[8]Input!D39</f>
        <v>17.769446153846161</v>
      </c>
      <c r="E39" s="52">
        <f>[8]Input!E39</f>
        <v>25.321460769230772</v>
      </c>
      <c r="F39" s="52">
        <f>[8]Input!F39</f>
        <v>16.88097384615385</v>
      </c>
      <c r="G39" s="52">
        <f>[8]Input!G39</f>
        <v>8.4404869230769197</v>
      </c>
      <c r="H39" s="52">
        <f>[8]Input!H39</f>
        <v>0</v>
      </c>
      <c r="I39" s="52">
        <f>[8]Input!I39</f>
        <v>0</v>
      </c>
      <c r="J39" s="52">
        <f>[8]Input!J39</f>
        <v>0</v>
      </c>
      <c r="K39" s="52">
        <f>[8]Input!K39</f>
        <v>0</v>
      </c>
      <c r="L39" s="52">
        <f>[8]Input!L39</f>
        <v>0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1426.3652540034286</v>
      </c>
      <c r="T39" s="3">
        <f t="shared" si="38"/>
        <v>2144.2809927613484</v>
      </c>
      <c r="U39" s="3">
        <f t="shared" si="38"/>
        <v>2804.8399513411164</v>
      </c>
      <c r="V39" s="3">
        <f t="shared" si="38"/>
        <v>2663.847062464572</v>
      </c>
      <c r="W39" s="3">
        <f t="shared" si="38"/>
        <v>2808.2574715383676</v>
      </c>
      <c r="X39" s="3">
        <f t="shared" si="38"/>
        <v>2688.8393691087413</v>
      </c>
    </row>
    <row r="40" spans="1:24">
      <c r="A40" s="38">
        <f>[8]Input!A40</f>
        <v>38</v>
      </c>
      <c r="B40" s="38" t="str">
        <f>[8]Input!B40</f>
        <v>AGR_FT_COA</v>
      </c>
      <c r="C40" s="38" t="str">
        <f>[8]Input!C40</f>
        <v>PRI_COA_OVC</v>
      </c>
      <c r="D40" s="3">
        <f>[8]Input!D40</f>
        <v>0.64014153846154009</v>
      </c>
      <c r="E40" s="3">
        <f>[8]Input!E40</f>
        <v>0.91220169230769299</v>
      </c>
      <c r="F40" s="3">
        <f>[8]Input!F40</f>
        <v>0.60813446153846162</v>
      </c>
      <c r="G40" s="3">
        <f>[8]Input!G40</f>
        <v>0.30406723076923081</v>
      </c>
      <c r="H40" s="3">
        <f>[8]Input!H40</f>
        <v>0</v>
      </c>
      <c r="I40" s="3">
        <f>[8]Input!I40</f>
        <v>0</v>
      </c>
      <c r="J40" s="3">
        <f>[8]Input!J40</f>
        <v>0</v>
      </c>
      <c r="K40" s="3">
        <f>[8]Input!K40</f>
        <v>0</v>
      </c>
      <c r="L40" s="3">
        <f>[8]Input!L40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7.7945639040000012</v>
      </c>
      <c r="T40" s="3">
        <f t="shared" si="39"/>
        <v>0.78814771200000078</v>
      </c>
      <c r="U40" s="3">
        <f t="shared" si="39"/>
        <v>0.60422976000000062</v>
      </c>
      <c r="V40" s="3">
        <f t="shared" si="39"/>
        <v>0</v>
      </c>
      <c r="W40" s="3">
        <f t="shared" si="39"/>
        <v>0</v>
      </c>
      <c r="X40" s="3">
        <f t="shared" si="39"/>
        <v>0</v>
      </c>
    </row>
    <row r="41" spans="1:24">
      <c r="A41" s="38">
        <f>[8]Input!A41</f>
        <v>39</v>
      </c>
      <c r="B41" s="38" t="str">
        <f>[8]Input!B41</f>
        <v>AGR_FT_LPG</v>
      </c>
      <c r="C41" s="38" t="str">
        <f>[8]Input!C41</f>
        <v>PRI_OIL_LPG</v>
      </c>
      <c r="D41" s="3">
        <f>[8]Input!D41</f>
        <v>32.816105553162849</v>
      </c>
      <c r="E41" s="3">
        <f>[8]Input!E41</f>
        <v>38.722323942526202</v>
      </c>
      <c r="F41" s="3">
        <f>[8]Input!F41</f>
        <v>38.722323942526202</v>
      </c>
      <c r="G41" s="3">
        <f>[8]Input!G41</f>
        <v>9.0626187268850611</v>
      </c>
      <c r="H41" s="3">
        <f>[8]Input!H41</f>
        <v>0</v>
      </c>
      <c r="I41" s="3">
        <f>[8]Input!I41</f>
        <v>0</v>
      </c>
      <c r="J41" s="3">
        <f>[8]Input!J41</f>
        <v>0</v>
      </c>
      <c r="K41" s="3">
        <f>[8]Input!K41</f>
        <v>0</v>
      </c>
      <c r="L41" s="3">
        <f>[8]Input!L41</f>
        <v>38.722323942526202</v>
      </c>
      <c r="N41" s="38" t="s">
        <v>74</v>
      </c>
      <c r="O41" s="38" t="s">
        <v>47</v>
      </c>
      <c r="P41" s="3">
        <f>SUMIFS(D:D,$B:$B,"*ELC*",$C:$C,"*WIN*")</f>
        <v>550.07999999999993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3418.7692196803223</v>
      </c>
      <c r="T41" s="3">
        <f t="shared" si="40"/>
        <v>5108.1314285036433</v>
      </c>
      <c r="U41" s="3">
        <f t="shared" si="40"/>
        <v>5378.0182216735157</v>
      </c>
      <c r="V41" s="3">
        <f t="shared" si="40"/>
        <v>7064.7587518289965</v>
      </c>
      <c r="W41" s="3">
        <f t="shared" si="40"/>
        <v>7809.5582203308077</v>
      </c>
      <c r="X41" s="3">
        <f t="shared" si="40"/>
        <v>8856.5081459777157</v>
      </c>
    </row>
    <row r="42" spans="1:24">
      <c r="A42" s="38">
        <f>[8]Input!A42</f>
        <v>40</v>
      </c>
      <c r="B42" s="38" t="str">
        <f>[8]Input!B42</f>
        <v>AGR_FT_BIO</v>
      </c>
      <c r="C42" s="38" t="str">
        <f>[8]Input!C42</f>
        <v>RNW_POT_BIO_GAS</v>
      </c>
      <c r="D42" s="3">
        <f>[8]Input!D42</f>
        <v>22.75739618016949</v>
      </c>
      <c r="E42" s="3">
        <f>[8]Input!E42</f>
        <v>0</v>
      </c>
      <c r="F42" s="3">
        <f>[8]Input!F42</f>
        <v>5.6694354712091313</v>
      </c>
      <c r="G42" s="3">
        <f>[8]Input!G42</f>
        <v>0</v>
      </c>
      <c r="H42" s="3">
        <f>[8]Input!H42</f>
        <v>0</v>
      </c>
      <c r="I42" s="3">
        <f>[8]Input!I42</f>
        <v>0</v>
      </c>
      <c r="J42" s="3">
        <f>[8]Input!J42</f>
        <v>0</v>
      </c>
      <c r="K42" s="3">
        <f>[8]Input!K42</f>
        <v>0</v>
      </c>
      <c r="L42" s="3">
        <f>[8]Input!L42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2231.010000000002</v>
      </c>
      <c r="S42" s="3">
        <f t="shared" si="41"/>
        <v>2306.2287772456448</v>
      </c>
      <c r="T42" s="3">
        <f t="shared" si="41"/>
        <v>2296.070675155011</v>
      </c>
      <c r="U42" s="3">
        <f t="shared" si="41"/>
        <v>2103.230129418851</v>
      </c>
      <c r="V42" s="3">
        <f t="shared" si="41"/>
        <v>1662.766974646737</v>
      </c>
      <c r="W42" s="3">
        <f t="shared" si="41"/>
        <v>1347.539484496767</v>
      </c>
      <c r="X42" s="3">
        <f t="shared" si="41"/>
        <v>1319.1262722895169</v>
      </c>
    </row>
    <row r="43" spans="1:24">
      <c r="A43" s="38">
        <f>[8]Input!A43</f>
        <v>41</v>
      </c>
      <c r="B43" s="38" t="str">
        <f>[8]Input!B43</f>
        <v>AGR_FT_BIO</v>
      </c>
      <c r="C43" s="38" t="str">
        <f>[8]Input!C43</f>
        <v>RNW_POT_BIO_WOD</v>
      </c>
      <c r="D43" s="3">
        <f>[8]Input!D43</f>
        <v>31.472686015177899</v>
      </c>
      <c r="E43" s="3">
        <f>[8]Input!E43</f>
        <v>12.75509470916454</v>
      </c>
      <c r="F43" s="3">
        <f>[8]Input!F43</f>
        <v>0</v>
      </c>
      <c r="G43" s="3">
        <f>[8]Input!G43</f>
        <v>19.117745643973219</v>
      </c>
      <c r="H43" s="3">
        <f>[8]Input!H43</f>
        <v>3.4525633815790231</v>
      </c>
      <c r="I43" s="3">
        <f>[8]Input!I43</f>
        <v>0</v>
      </c>
      <c r="J43" s="3">
        <f>[8]Input!J43</f>
        <v>0</v>
      </c>
      <c r="K43" s="3">
        <f>[8]Input!K43</f>
        <v>0</v>
      </c>
      <c r="L43" s="3">
        <f>[8]Input!L43</f>
        <v>0</v>
      </c>
      <c r="N43" s="38" t="s">
        <v>76</v>
      </c>
      <c r="O43" s="38" t="s">
        <v>43</v>
      </c>
      <c r="P43" s="3">
        <f>SUMIFS(D:D,$B:$B,"*RES*",$C:$C,"*BIO*")</f>
        <v>1887.6220000000001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1692.553000000001</v>
      </c>
      <c r="T43" s="3">
        <f t="shared" si="42"/>
        <v>1988.5292467774016</v>
      </c>
      <c r="U43" s="3">
        <f t="shared" si="42"/>
        <v>1887.6220000000001</v>
      </c>
      <c r="V43" s="3">
        <f t="shared" si="42"/>
        <v>1887.6220000000001</v>
      </c>
      <c r="W43" s="3">
        <f t="shared" si="42"/>
        <v>1887.6220000000001</v>
      </c>
      <c r="X43" s="3">
        <f t="shared" si="42"/>
        <v>1887.6220000000001</v>
      </c>
    </row>
    <row r="44" spans="1:24">
      <c r="A44" s="38">
        <f>[8]Input!A44</f>
        <v>42</v>
      </c>
      <c r="B44" s="38" t="str">
        <f>[8]Input!B44</f>
        <v>AGR_FT_BIO</v>
      </c>
      <c r="C44" s="38" t="str">
        <f>[8]Input!C44</f>
        <v>RNW_POT_BIO_SLU</v>
      </c>
      <c r="D44" s="3">
        <f>[8]Input!D44</f>
        <v>0</v>
      </c>
      <c r="E44" s="3">
        <f>[8]Input!E44</f>
        <v>0</v>
      </c>
      <c r="F44" s="3">
        <f>[8]Input!F44</f>
        <v>0</v>
      </c>
      <c r="G44" s="3">
        <f>[8]Input!G44</f>
        <v>11.519667247009499</v>
      </c>
      <c r="H44" s="3">
        <f>[8]Input!H44</f>
        <v>1.437753022923842</v>
      </c>
      <c r="I44" s="3">
        <f>[8]Input!I44</f>
        <v>0</v>
      </c>
      <c r="J44" s="3">
        <f>[8]Input!J44</f>
        <v>0</v>
      </c>
      <c r="K44" s="3">
        <f>[8]Input!K44</f>
        <v>0</v>
      </c>
      <c r="L44" s="3">
        <f>[8]Input!L44</f>
        <v>0</v>
      </c>
      <c r="N44" s="38" t="s">
        <v>76</v>
      </c>
      <c r="O44" s="38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472.55062500000003</v>
      </c>
      <c r="R44" s="3">
        <f t="shared" si="43"/>
        <v>355.14302499999997</v>
      </c>
      <c r="S44" s="3">
        <f t="shared" si="43"/>
        <v>641.87599999999998</v>
      </c>
      <c r="T44" s="3">
        <f t="shared" si="43"/>
        <v>641.87599999999998</v>
      </c>
      <c r="U44" s="3">
        <f t="shared" si="43"/>
        <v>641.87599999999998</v>
      </c>
      <c r="V44" s="3">
        <f t="shared" si="43"/>
        <v>614.46183133563466</v>
      </c>
      <c r="W44" s="3">
        <f t="shared" si="43"/>
        <v>641.87600000000009</v>
      </c>
      <c r="X44" s="3">
        <f t="shared" si="43"/>
        <v>641.87599999999998</v>
      </c>
    </row>
    <row r="45" spans="1:24">
      <c r="A45" s="38">
        <f>[8]Input!A45</f>
        <v>43</v>
      </c>
      <c r="B45" s="38" t="str">
        <f>[8]Input!B45</f>
        <v>AGR_FT_BIO</v>
      </c>
      <c r="C45" s="38" t="str">
        <f>[8]Input!C45</f>
        <v>RNW_POT_BIO_LIQ</v>
      </c>
      <c r="D45" s="3">
        <f>[8]Input!D45</f>
        <v>1.1795762820789131</v>
      </c>
      <c r="E45" s="3">
        <f>[8]Input!E45</f>
        <v>48.04999999999999</v>
      </c>
      <c r="F45" s="3">
        <f>[8]Input!F45</f>
        <v>40.051818328864492</v>
      </c>
      <c r="G45" s="3">
        <f>[8]Input!G45</f>
        <v>0</v>
      </c>
      <c r="H45" s="3">
        <f>[8]Input!H45</f>
        <v>0</v>
      </c>
      <c r="I45" s="3">
        <f>[8]Input!I45</f>
        <v>0</v>
      </c>
      <c r="J45" s="3">
        <f>[8]Input!J45</f>
        <v>0</v>
      </c>
      <c r="K45" s="3">
        <f>[8]Input!K45</f>
        <v>0</v>
      </c>
      <c r="L45" s="3">
        <f>[8]Input!L45</f>
        <v>0</v>
      </c>
      <c r="N45" s="38" t="s">
        <v>76</v>
      </c>
      <c r="O45" s="38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3264.4140000000002</v>
      </c>
      <c r="S45" s="3">
        <f t="shared" si="44"/>
        <v>2977.99888928767</v>
      </c>
      <c r="T45" s="3">
        <f t="shared" si="44"/>
        <v>3117.2486910755342</v>
      </c>
      <c r="U45" s="3">
        <f t="shared" si="44"/>
        <v>2975.211675132306</v>
      </c>
      <c r="V45" s="3">
        <f t="shared" si="44"/>
        <v>3011.7463528797439</v>
      </c>
      <c r="W45" s="3">
        <f t="shared" si="44"/>
        <v>3085.3905036095739</v>
      </c>
      <c r="X45" s="3">
        <f t="shared" si="44"/>
        <v>3159.207528952184</v>
      </c>
    </row>
    <row r="46" spans="1:24">
      <c r="A46" s="38">
        <f>[8]Input!A46</f>
        <v>44</v>
      </c>
      <c r="B46" s="38" t="str">
        <f>[8]Input!B46</f>
        <v>AGR_FT_GEO</v>
      </c>
      <c r="C46" s="38" t="str">
        <f>[8]Input!C46</f>
        <v>RNW_POT_GEO</v>
      </c>
      <c r="D46" s="3">
        <f>[8]Input!D46</f>
        <v>1.813684210526316</v>
      </c>
      <c r="E46" s="3">
        <f>[8]Input!E46</f>
        <v>2.5844999999999998</v>
      </c>
      <c r="F46" s="3">
        <f>[8]Input!F46</f>
        <v>1.7230000000000001</v>
      </c>
      <c r="G46" s="3">
        <f>[8]Input!G46</f>
        <v>0.86150000000000004</v>
      </c>
      <c r="H46" s="3">
        <f>[8]Input!H46</f>
        <v>0</v>
      </c>
      <c r="I46" s="3">
        <f>[8]Input!I46</f>
        <v>0</v>
      </c>
      <c r="J46" s="3">
        <f>[8]Input!J46</f>
        <v>0</v>
      </c>
      <c r="K46" s="3">
        <f>[8]Input!K46</f>
        <v>0</v>
      </c>
      <c r="L46" s="3">
        <f>[8]Input!L46</f>
        <v>0</v>
      </c>
      <c r="N46" s="38" t="s">
        <v>76</v>
      </c>
      <c r="O46" s="38" t="s">
        <v>45</v>
      </c>
      <c r="P46" s="3">
        <f>SUMIFS(D:D,$B:$B,"*RES*",$C:$C,"*GEO*")</f>
        <v>43.613904556245473</v>
      </c>
      <c r="Q46" s="3">
        <f t="shared" ref="Q46:X46" si="45">SUMIFS(E:E,$B:$B,"*RES*",$C:$C,"*GEO*")</f>
        <v>43.613904556245473</v>
      </c>
      <c r="R46" s="3">
        <f t="shared" si="45"/>
        <v>34.0432488962253</v>
      </c>
      <c r="S46" s="3">
        <f t="shared" si="45"/>
        <v>16.019653405938168</v>
      </c>
      <c r="T46" s="3">
        <f t="shared" si="45"/>
        <v>1.060317008667617</v>
      </c>
      <c r="U46" s="3">
        <f t="shared" si="45"/>
        <v>1.042126730318927</v>
      </c>
      <c r="V46" s="3">
        <f t="shared" si="45"/>
        <v>1.1733426711329371</v>
      </c>
      <c r="W46" s="3">
        <f t="shared" si="45"/>
        <v>1.0330992048813079</v>
      </c>
      <c r="X46" s="3">
        <f t="shared" si="45"/>
        <v>0.89440901959929497</v>
      </c>
    </row>
    <row r="47" spans="1:24">
      <c r="A47" s="38">
        <f>[8]Input!A47</f>
        <v>45</v>
      </c>
      <c r="B47" s="38" t="str">
        <f>[8]Input!B47</f>
        <v>AGR_FT_ELC</v>
      </c>
      <c r="C47" s="38" t="str">
        <f>[8]Input!C47</f>
        <v>ELC</v>
      </c>
      <c r="D47" s="3">
        <f>[8]Input!D47</f>
        <v>207.48599999999999</v>
      </c>
      <c r="E47" s="3">
        <f>[8]Input!E47</f>
        <v>217.79</v>
      </c>
      <c r="F47" s="3">
        <f>[8]Input!F47</f>
        <v>246.315</v>
      </c>
      <c r="G47" s="3">
        <f>[8]Input!G47</f>
        <v>311.31388307668982</v>
      </c>
      <c r="H47" s="3">
        <f>[8]Input!H47</f>
        <v>324.73605396045542</v>
      </c>
      <c r="I47" s="3">
        <f>[8]Input!I47</f>
        <v>324.73605396045542</v>
      </c>
      <c r="J47" s="3">
        <f>[8]Input!J47</f>
        <v>324.73605396045542</v>
      </c>
      <c r="K47" s="3">
        <f>[8]Input!K47</f>
        <v>324.73605396045542</v>
      </c>
      <c r="L47" s="3">
        <f>[8]Input!L47</f>
        <v>324.73605396045542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521.47850527721164</v>
      </c>
      <c r="T47" s="3">
        <f t="shared" si="46"/>
        <v>669.70853789326804</v>
      </c>
      <c r="U47" s="3">
        <f t="shared" si="46"/>
        <v>542.07894826902884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[8]Input!A48</f>
        <v>46</v>
      </c>
      <c r="B48" s="38" t="str">
        <f>[8]Input!B48</f>
        <v>AGR_FT_HET</v>
      </c>
      <c r="C48" s="38" t="str">
        <f>[8]Input!C48</f>
        <v>HET</v>
      </c>
      <c r="D48" s="3">
        <f>[8]Input!D48</f>
        <v>21.256</v>
      </c>
      <c r="E48" s="3">
        <f>[8]Input!E48</f>
        <v>9.0339210526315785</v>
      </c>
      <c r="F48" s="3">
        <f>[8]Input!F48</f>
        <v>13.151837426301491</v>
      </c>
      <c r="G48" s="3">
        <f>[8]Input!G48</f>
        <v>8.1035874263014929</v>
      </c>
      <c r="H48" s="3">
        <f>[8]Input!H48</f>
        <v>1.992337426301491</v>
      </c>
      <c r="I48" s="3">
        <f>[8]Input!I48</f>
        <v>1.992337426301491</v>
      </c>
      <c r="J48" s="3">
        <f>[8]Input!J48</f>
        <v>0</v>
      </c>
      <c r="K48" s="3">
        <f>[8]Input!K48</f>
        <v>0</v>
      </c>
      <c r="L48" s="3">
        <f>[8]Input!L48</f>
        <v>0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5882.633064516127</v>
      </c>
      <c r="Q48" s="3">
        <f t="shared" ref="Q48:X48" si="47">SUMIFS(E:E,$B:$B,"*RES*",$C:$C,"*GAS*")-SUMIFS(E:E,$B:$B,"*RES*",$C:$C,"*BIO_GAS*")</f>
        <v>5281.9961469397158</v>
      </c>
      <c r="R48" s="3">
        <f t="shared" si="47"/>
        <v>5270.8117643062178</v>
      </c>
      <c r="S48" s="3">
        <f t="shared" si="47"/>
        <v>5415.3790796617486</v>
      </c>
      <c r="T48" s="3">
        <f t="shared" si="47"/>
        <v>4290.0759136351362</v>
      </c>
      <c r="U48" s="3">
        <f t="shared" si="47"/>
        <v>5098.3083865967355</v>
      </c>
      <c r="V48" s="3">
        <f t="shared" si="47"/>
        <v>5631.3270052248372</v>
      </c>
      <c r="W48" s="3">
        <f t="shared" si="47"/>
        <v>5673.7307570798766</v>
      </c>
      <c r="X48" s="3">
        <f t="shared" si="47"/>
        <v>5737.5038512515057</v>
      </c>
    </row>
    <row r="49" spans="1:24">
      <c r="A49" s="38">
        <f>[8]Input!A49</f>
        <v>47</v>
      </c>
      <c r="B49" s="38" t="str">
        <f>[8]Input!B49</f>
        <v>COM_FT_NGA</v>
      </c>
      <c r="C49" s="38" t="str">
        <f>[8]Input!C49</f>
        <v>PRI_GAS_NGA</v>
      </c>
      <c r="D49" s="3">
        <f>[8]Input!D49</f>
        <v>2036.593102239575</v>
      </c>
      <c r="E49" s="3">
        <f>[8]Input!E49</f>
        <v>2084.9571231212381</v>
      </c>
      <c r="F49" s="3">
        <f>[8]Input!F49</f>
        <v>2048.971835272936</v>
      </c>
      <c r="G49" s="3">
        <f>[8]Input!G49</f>
        <v>2160.0157385239932</v>
      </c>
      <c r="H49" s="3">
        <f>[8]Input!H49</f>
        <v>1300.6343815465621</v>
      </c>
      <c r="I49" s="3">
        <f>[8]Input!I49</f>
        <v>1516.780655941812</v>
      </c>
      <c r="J49" s="3">
        <f>[8]Input!J49</f>
        <v>1579.330200501362</v>
      </c>
      <c r="K49" s="3">
        <f>[8]Input!K49</f>
        <v>1553.5862783626401</v>
      </c>
      <c r="L49" s="3">
        <f>[8]Input!L49</f>
        <v>1658.362174005784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2004.657061605699</v>
      </c>
      <c r="Q49" s="3">
        <f t="shared" ref="Q49:X49" si="48">SUMIFS(E:E,$B:$B,"*RES*",$C:$C,"*OIL*")-SUMIFS(E:E,$B:$B,"*RES*",$C:$C,"*kt*")+SUMIFS(E:E,$B:$B,"*RES*",$C:$C,"*DST_kt*")/23.2</f>
        <v>1511.0837761664552</v>
      </c>
      <c r="R49" s="3">
        <f t="shared" si="48"/>
        <v>1428.2213479607617</v>
      </c>
      <c r="S49" s="3">
        <f t="shared" si="48"/>
        <v>1581.7870453578464</v>
      </c>
      <c r="T49" s="3">
        <f t="shared" si="48"/>
        <v>1807.4851038114632</v>
      </c>
      <c r="U49" s="3">
        <f t="shared" si="48"/>
        <v>1145.1990789649262</v>
      </c>
      <c r="V49" s="3">
        <f t="shared" si="48"/>
        <v>1318.0600103751622</v>
      </c>
      <c r="W49" s="3">
        <f t="shared" si="48"/>
        <v>1477.1001204099723</v>
      </c>
      <c r="X49" s="3">
        <f t="shared" si="48"/>
        <v>1606.5658056563386</v>
      </c>
    </row>
    <row r="50" spans="1:24">
      <c r="A50" s="38">
        <f>[8]Input!A50</f>
        <v>48</v>
      </c>
      <c r="B50" s="38" t="str">
        <f>[8]Input!B50</f>
        <v>COM_FT_DST</v>
      </c>
      <c r="C50" s="38" t="str">
        <f>[8]Input!C50</f>
        <v>PRI_OIL_DST_kt</v>
      </c>
      <c r="D50" s="3">
        <f>[8]Input!D50</f>
        <v>16910.280406640119</v>
      </c>
      <c r="E50" s="3">
        <f>[8]Input!E50</f>
        <v>14825.291700328929</v>
      </c>
      <c r="F50" s="3">
        <f>[8]Input!F50</f>
        <v>12017.648381927211</v>
      </c>
      <c r="G50" s="3">
        <f>[8]Input!G50</f>
        <v>21455.883720930229</v>
      </c>
      <c r="H50" s="3">
        <f>[8]Input!H50</f>
        <v>21455.883720930229</v>
      </c>
      <c r="I50" s="3">
        <f>[8]Input!I50</f>
        <v>21455.883720930229</v>
      </c>
      <c r="J50" s="3">
        <f>[8]Input!J50</f>
        <v>21455.883720930229</v>
      </c>
      <c r="K50" s="3">
        <f>[8]Input!K50</f>
        <v>21455.883720930229</v>
      </c>
      <c r="L50" s="3">
        <f>[8]Input!L50</f>
        <v>21455.883720930229</v>
      </c>
      <c r="N50" s="38" t="s">
        <v>76</v>
      </c>
      <c r="O50" s="38" t="s">
        <v>46</v>
      </c>
      <c r="P50" s="3">
        <f>SUMIFS(D:D,$B:$B,"*RES*",$C:$C,"*SOL*")</f>
        <v>82.60509544375455</v>
      </c>
      <c r="Q50" s="3">
        <f t="shared" ref="Q50:X50" si="49">SUMIFS(E:E,$B:$B,"*RES*",$C:$C,"*SOL*")</f>
        <v>111.9570954437545</v>
      </c>
      <c r="R50" s="3">
        <f t="shared" si="49"/>
        <v>135.02975110377469</v>
      </c>
      <c r="S50" s="3">
        <f t="shared" si="49"/>
        <v>135.02975110377469</v>
      </c>
      <c r="T50" s="3">
        <f t="shared" si="49"/>
        <v>135.02975110377469</v>
      </c>
      <c r="U50" s="3">
        <f t="shared" si="49"/>
        <v>135.02975110377469</v>
      </c>
      <c r="V50" s="3">
        <f t="shared" si="49"/>
        <v>135.02975110377469</v>
      </c>
      <c r="W50" s="3">
        <f t="shared" si="49"/>
        <v>135.02975110377469</v>
      </c>
      <c r="X50" s="3">
        <f t="shared" si="49"/>
        <v>135.02975110377469</v>
      </c>
    </row>
    <row r="51" spans="1:24">
      <c r="A51" s="38">
        <f>[8]Input!A51</f>
        <v>49</v>
      </c>
      <c r="B51" s="38" t="str">
        <f>[8]Input!B51</f>
        <v>COM_FT_HFO</v>
      </c>
      <c r="C51" s="38" t="str">
        <f>[8]Input!C51</f>
        <v>PRI_OIL_HFO</v>
      </c>
      <c r="D51" s="3">
        <f>[8]Input!D51</f>
        <v>19.37985714285719</v>
      </c>
      <c r="E51" s="3">
        <f>[8]Input!E51</f>
        <v>14.534892857142861</v>
      </c>
      <c r="F51" s="3">
        <f>[8]Input!F51</f>
        <v>9.6899285714285703</v>
      </c>
      <c r="G51" s="3">
        <f>[8]Input!G51</f>
        <v>40.698</v>
      </c>
      <c r="H51" s="3">
        <f>[8]Input!H51</f>
        <v>35.853035714285717</v>
      </c>
      <c r="I51" s="3">
        <f>[8]Input!I51</f>
        <v>35.853035714285717</v>
      </c>
      <c r="J51" s="3">
        <f>[8]Input!J51</f>
        <v>40.698</v>
      </c>
      <c r="K51" s="3">
        <f>[8]Input!K51</f>
        <v>4.8449642857140853</v>
      </c>
      <c r="L51" s="3">
        <f>[8]Input!L51</f>
        <v>40.698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0</v>
      </c>
      <c r="U51" s="3">
        <f t="shared" si="50"/>
        <v>0</v>
      </c>
      <c r="V51" s="3">
        <f t="shared" si="50"/>
        <v>0</v>
      </c>
      <c r="W51" s="3">
        <f t="shared" si="50"/>
        <v>0</v>
      </c>
      <c r="X51" s="3">
        <f t="shared" si="50"/>
        <v>0</v>
      </c>
    </row>
    <row r="52" spans="1:24">
      <c r="A52" s="38">
        <f>[8]Input!A52</f>
        <v>50</v>
      </c>
      <c r="B52" s="38" t="str">
        <f>[8]Input!B52</f>
        <v>COM_FT_KER</v>
      </c>
      <c r="C52" s="38" t="str">
        <f>[8]Input!C52</f>
        <v>PRI_OIL_KER</v>
      </c>
      <c r="D52" s="3">
        <f>[8]Input!D52</f>
        <v>1.4620853716176301</v>
      </c>
      <c r="E52" s="3">
        <f>[8]Input!E52</f>
        <v>1.096564028713146</v>
      </c>
      <c r="F52" s="3">
        <f>[8]Input!F52</f>
        <v>0.73104268580880227</v>
      </c>
      <c r="G52" s="3">
        <f>[8]Input!G52</f>
        <v>0.3655213429044073</v>
      </c>
      <c r="H52" s="3">
        <f>[8]Input!H52</f>
        <v>0</v>
      </c>
      <c r="I52" s="3">
        <f>[8]Input!I52</f>
        <v>0</v>
      </c>
      <c r="J52" s="3">
        <f>[8]Input!J52</f>
        <v>0</v>
      </c>
      <c r="K52" s="3">
        <f>[8]Input!K52</f>
        <v>0</v>
      </c>
      <c r="L52" s="3">
        <f>[8]Input!L52</f>
        <v>0</v>
      </c>
      <c r="N52" s="38" t="s">
        <v>78</v>
      </c>
      <c r="O52" s="38" t="s">
        <v>34</v>
      </c>
      <c r="P52" s="3">
        <f>SUMIFS(D:D,$B:$B,"*TRA*",$C:$C,"*COA*")</f>
        <v>0.58199999999999985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0.13875706032556354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[8]Input!A53</f>
        <v>51</v>
      </c>
      <c r="B53" s="38" t="str">
        <f>[8]Input!B53</f>
        <v>COM_FT_COA</v>
      </c>
      <c r="C53" s="38" t="str">
        <f>[8]Input!C53</f>
        <v>PRI_COA_BCO</v>
      </c>
      <c r="D53" s="3">
        <f>[8]Input!D53</f>
        <v>40.349329999999988</v>
      </c>
      <c r="E53" s="3">
        <f>[8]Input!E53</f>
        <v>4.5718100000000046</v>
      </c>
      <c r="F53" s="3">
        <f>[8]Input!F53</f>
        <v>0</v>
      </c>
      <c r="G53" s="3">
        <f>[8]Input!G53</f>
        <v>10.19116</v>
      </c>
      <c r="H53" s="3">
        <f>[8]Input!H53</f>
        <v>0</v>
      </c>
      <c r="I53" s="3">
        <f>[8]Input!I53</f>
        <v>0</v>
      </c>
      <c r="J53" s="3">
        <f>[8]Input!J53</f>
        <v>0</v>
      </c>
      <c r="K53" s="3">
        <f>[8]Input!K53</f>
        <v>0</v>
      </c>
      <c r="L53" s="3">
        <f>[8]Input!L53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227.32705139785011</v>
      </c>
      <c r="T53" s="3">
        <f t="shared" si="52"/>
        <v>275.44200000000029</v>
      </c>
      <c r="U53" s="3">
        <f t="shared" si="52"/>
        <v>364.11191769135928</v>
      </c>
      <c r="V53" s="3">
        <f t="shared" si="52"/>
        <v>594.28654454670573</v>
      </c>
      <c r="W53" s="3">
        <f t="shared" si="52"/>
        <v>808.59618973106603</v>
      </c>
      <c r="X53" s="3">
        <f t="shared" si="52"/>
        <v>1615.0825408468975</v>
      </c>
    </row>
    <row r="54" spans="1:24">
      <c r="A54" s="38">
        <f>[8]Input!A54</f>
        <v>52</v>
      </c>
      <c r="B54" s="38" t="str">
        <f>[8]Input!B54</f>
        <v>COM_FT_COA</v>
      </c>
      <c r="C54" s="38" t="str">
        <f>[8]Input!C54</f>
        <v>PRI_COA_HCO</v>
      </c>
      <c r="D54" s="3">
        <f>[8]Input!D54</f>
        <v>181.33463599999999</v>
      </c>
      <c r="E54" s="3">
        <f>[8]Input!E54</f>
        <v>186.238786</v>
      </c>
      <c r="F54" s="3">
        <f>[8]Input!F54</f>
        <v>180.13404199999999</v>
      </c>
      <c r="G54" s="3">
        <f>[8]Input!G54</f>
        <v>211.49280599999989</v>
      </c>
      <c r="H54" s="3">
        <f>[8]Input!H54</f>
        <v>221.683966</v>
      </c>
      <c r="I54" s="3">
        <f>[8]Input!I54</f>
        <v>221.68396599999991</v>
      </c>
      <c r="J54" s="3">
        <f>[8]Input!J54</f>
        <v>221.68396599999991</v>
      </c>
      <c r="K54" s="3">
        <f>[8]Input!K54</f>
        <v>221.68396599999991</v>
      </c>
      <c r="L54" s="3">
        <f>[8]Input!L54</f>
        <v>221.683966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8.7146823294001596E-3</v>
      </c>
      <c r="U54" s="3">
        <f t="shared" ref="U54" si="58">SUMIFS(I:I,$B:$B,"*TRA*",$C:$C,"*HH2*")</f>
        <v>5.4108407617604493E-2</v>
      </c>
      <c r="V54" s="3">
        <f t="shared" ref="V54" si="59">SUMIFS(J:J,$B:$B,"*TRA*",$C:$C,"*HH2*")</f>
        <v>0.35071139596980472</v>
      </c>
      <c r="W54" s="3">
        <f t="shared" ref="W54" si="60">SUMIFS(K:K,$B:$B,"*TRA*",$C:$C,"*HH2*")</f>
        <v>43.265282819794152</v>
      </c>
      <c r="X54" s="3">
        <f t="shared" ref="X54" si="61">SUMIFS(L:L,$B:$B,"*TRA*",$C:$C,"*HH2*")</f>
        <v>254.63477447645212</v>
      </c>
    </row>
    <row r="55" spans="1:24">
      <c r="A55" s="38">
        <f>[8]Input!A55</f>
        <v>53</v>
      </c>
      <c r="B55" s="38" t="str">
        <f>[8]Input!B55</f>
        <v>COM_FT_COA</v>
      </c>
      <c r="C55" s="38" t="str">
        <f>[8]Input!C55</f>
        <v>PRI_COA_OVC</v>
      </c>
      <c r="D55" s="3">
        <f>[8]Input!D55</f>
        <v>15.665034</v>
      </c>
      <c r="E55" s="3">
        <f>[8]Input!E55</f>
        <v>13.483404</v>
      </c>
      <c r="F55" s="3">
        <f>[8]Input!F55</f>
        <v>12.728958</v>
      </c>
      <c r="G55" s="3">
        <f>[8]Input!G55</f>
        <v>15.665034</v>
      </c>
      <c r="H55" s="3">
        <f>[8]Input!H55</f>
        <v>15.665034</v>
      </c>
      <c r="I55" s="3">
        <f>[8]Input!I55</f>
        <v>15.665034</v>
      </c>
      <c r="J55" s="3">
        <f>[8]Input!J55</f>
        <v>15.665034</v>
      </c>
      <c r="K55" s="3">
        <f>[8]Input!K55</f>
        <v>15.665034</v>
      </c>
      <c r="L55" s="3">
        <f>[8]Input!L55</f>
        <v>15.665034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347.74287080216351</v>
      </c>
      <c r="R55" s="3">
        <f t="shared" si="62"/>
        <v>205.07923461154678</v>
      </c>
      <c r="S55" s="3">
        <f t="shared" si="62"/>
        <v>362.43294513080087</v>
      </c>
      <c r="T55" s="3">
        <f t="shared" si="62"/>
        <v>381.84496190241578</v>
      </c>
      <c r="U55" s="3">
        <f t="shared" si="62"/>
        <v>398.91493120472251</v>
      </c>
      <c r="V55" s="3">
        <f t="shared" si="62"/>
        <v>416.23713460601624</v>
      </c>
      <c r="W55" s="3">
        <f t="shared" si="62"/>
        <v>431.83380268843837</v>
      </c>
      <c r="X55" s="3">
        <f t="shared" si="62"/>
        <v>444.86047625257248</v>
      </c>
    </row>
    <row r="56" spans="1:24">
      <c r="A56" s="38">
        <f>[8]Input!A56</f>
        <v>54</v>
      </c>
      <c r="B56" s="38" t="str">
        <f>[8]Input!B56</f>
        <v>COM_FT_LPG</v>
      </c>
      <c r="C56" s="38" t="str">
        <f>[8]Input!C56</f>
        <v>PRI_OIL_LPG</v>
      </c>
      <c r="D56" s="3">
        <f>[8]Input!D56</f>
        <v>66.025999999999996</v>
      </c>
      <c r="E56" s="3">
        <f>[8]Input!E56</f>
        <v>66.025999999999996</v>
      </c>
      <c r="F56" s="3">
        <f>[8]Input!F56</f>
        <v>13.65014831989247</v>
      </c>
      <c r="G56" s="3">
        <f>[8]Input!G56</f>
        <v>66.025999999999996</v>
      </c>
      <c r="H56" s="3">
        <f>[8]Input!H56</f>
        <v>66.025999999999996</v>
      </c>
      <c r="I56" s="3">
        <f>[8]Input!I56</f>
        <v>66.025999999999996</v>
      </c>
      <c r="J56" s="3">
        <f>[8]Input!J56</f>
        <v>66.025999999999996</v>
      </c>
      <c r="K56" s="3">
        <f>[8]Input!K56</f>
        <v>66.025999999999996</v>
      </c>
      <c r="L56" s="3">
        <f>[8]Input!L56</f>
        <v>66.025999999999996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 s="38">
        <f>[8]Input!A57</f>
        <v>55</v>
      </c>
      <c r="B57" s="38" t="str">
        <f>[8]Input!B57</f>
        <v>COM_FT_BIO</v>
      </c>
      <c r="C57" s="38" t="str">
        <f>[8]Input!C57</f>
        <v>RNW_POT_BIO_MUN</v>
      </c>
      <c r="D57" s="3">
        <f>[8]Input!D57</f>
        <v>0</v>
      </c>
      <c r="E57" s="3">
        <f>[8]Input!E57</f>
        <v>0</v>
      </c>
      <c r="F57" s="3">
        <f>[8]Input!F57</f>
        <v>0</v>
      </c>
      <c r="G57" s="3">
        <f>[8]Input!G57</f>
        <v>0</v>
      </c>
      <c r="H57" s="3">
        <f>[8]Input!H57</f>
        <v>0</v>
      </c>
      <c r="I57" s="3">
        <f>[8]Input!I57</f>
        <v>19.384251468439231</v>
      </c>
      <c r="J57" s="3">
        <f>[8]Input!J57</f>
        <v>176.40361693421869</v>
      </c>
      <c r="K57" s="3">
        <f>[8]Input!K57</f>
        <v>56.364028291316558</v>
      </c>
      <c r="L57" s="3">
        <f>[8]Input!L57</f>
        <v>56.364028291316558</v>
      </c>
      <c r="N57" s="38" t="s">
        <v>78</v>
      </c>
      <c r="O57" s="38" t="s">
        <v>8</v>
      </c>
      <c r="P57" s="3">
        <f>SUMIFS(D:D,$B:$B,"*TRA*",$C:$C,"*NGA*")+SUMIFS(D:D,$B:$B,"*TRA*",$C:$C,"*LNG*")</f>
        <v>10.236304722524579</v>
      </c>
      <c r="Q57" s="3">
        <f t="shared" ref="Q57:X57" si="64">SUMIFS(E:E,$B:$B,"*TRA*",$C:$C,"*NGA*")+SUMIFS(E:E,$B:$B,"*TRA*",$C:$C,"*LNG*")</f>
        <v>5.190823895803538</v>
      </c>
      <c r="R57" s="3">
        <f t="shared" si="64"/>
        <v>0</v>
      </c>
      <c r="S57" s="3">
        <f t="shared" si="64"/>
        <v>17.52352150537634</v>
      </c>
      <c r="T57" s="3">
        <f t="shared" si="64"/>
        <v>18.005418346774189</v>
      </c>
      <c r="U57" s="3">
        <f t="shared" si="64"/>
        <v>10.514112903225801</v>
      </c>
      <c r="V57" s="3">
        <f t="shared" si="64"/>
        <v>7.0094086021505362</v>
      </c>
      <c r="W57" s="3">
        <f t="shared" si="64"/>
        <v>3.504704301075269</v>
      </c>
      <c r="X57" s="3">
        <f t="shared" si="64"/>
        <v>18.005418346774199</v>
      </c>
    </row>
    <row r="58" spans="1:24">
      <c r="A58" s="38">
        <f>[8]Input!A58</f>
        <v>56</v>
      </c>
      <c r="B58" s="38" t="str">
        <f>[8]Input!B58</f>
        <v>COM_FT_BIO</v>
      </c>
      <c r="C58" s="38" t="str">
        <f>[8]Input!C58</f>
        <v>RNW_POT_BIO_GAS</v>
      </c>
      <c r="D58" s="3">
        <f>[8]Input!D58</f>
        <v>143.94902829131661</v>
      </c>
      <c r="E58" s="3">
        <f>[8]Input!E58</f>
        <v>0</v>
      </c>
      <c r="F58" s="3">
        <f>[8]Input!F58</f>
        <v>19.384251468439231</v>
      </c>
      <c r="G58" s="3">
        <f>[8]Input!G58</f>
        <v>0</v>
      </c>
      <c r="H58" s="3">
        <f>[8]Input!H58</f>
        <v>0</v>
      </c>
      <c r="I58" s="3">
        <f>[8]Input!I58</f>
        <v>0</v>
      </c>
      <c r="J58" s="3">
        <f>[8]Input!J58</f>
        <v>0</v>
      </c>
      <c r="K58" s="3">
        <f>[8]Input!K58</f>
        <v>0</v>
      </c>
      <c r="L58" s="3">
        <f>[8]Input!L58</f>
        <v>0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14503.24254990408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14873.533737783062</v>
      </c>
      <c r="R58" s="3">
        <f t="shared" si="65"/>
        <v>14027.910938979438</v>
      </c>
      <c r="S58" s="3">
        <f t="shared" si="65"/>
        <v>14525.096945024367</v>
      </c>
      <c r="T58" s="3">
        <f t="shared" si="65"/>
        <v>13356.465767244499</v>
      </c>
      <c r="U58" s="3">
        <f t="shared" si="65"/>
        <v>12656.181184676279</v>
      </c>
      <c r="V58" s="3">
        <f t="shared" si="65"/>
        <v>11575.502335084984</v>
      </c>
      <c r="W58" s="3">
        <f t="shared" si="65"/>
        <v>11356.188057822892</v>
      </c>
      <c r="X58" s="3">
        <f t="shared" si="65"/>
        <v>8756.7776028907811</v>
      </c>
    </row>
    <row r="59" spans="1:24">
      <c r="A59" s="38">
        <f>[8]Input!A59</f>
        <v>57</v>
      </c>
      <c r="B59" s="38" t="str">
        <f>[8]Input!B59</f>
        <v>COM_FT_BIO</v>
      </c>
      <c r="C59" s="38" t="str">
        <f>[8]Input!C59</f>
        <v>RNW_POT_BIO_WOD</v>
      </c>
      <c r="D59" s="3">
        <f>[8]Input!D59</f>
        <v>0</v>
      </c>
      <c r="E59" s="3">
        <f>[8]Input!E59</f>
        <v>163.33327975975581</v>
      </c>
      <c r="F59" s="3">
        <f>[8]Input!F59</f>
        <v>157.01936546577949</v>
      </c>
      <c r="G59" s="3">
        <f>[8]Input!G59</f>
        <v>61.341344583080783</v>
      </c>
      <c r="H59" s="3">
        <f>[8]Input!H59</f>
        <v>163.33327975975581</v>
      </c>
      <c r="I59" s="3">
        <f>[8]Input!I59</f>
        <v>157.01936546577949</v>
      </c>
      <c r="J59" s="3">
        <f>[8]Input!J59</f>
        <v>0</v>
      </c>
      <c r="K59" s="3">
        <f>[8]Input!K59</f>
        <v>120.0395886429022</v>
      </c>
      <c r="L59" s="3">
        <f>[8]Input!L59</f>
        <v>120.0395886429022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460.33215332422338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218.61894097106514</v>
      </c>
      <c r="R59" s="3">
        <f t="shared" si="66"/>
        <v>198.54821937481884</v>
      </c>
      <c r="S59" s="3">
        <f t="shared" si="66"/>
        <v>603.67724551116464</v>
      </c>
      <c r="T59" s="3">
        <f t="shared" si="66"/>
        <v>734.04062420455409</v>
      </c>
      <c r="U59" s="3">
        <f t="shared" si="66"/>
        <v>725.47077168673763</v>
      </c>
      <c r="V59" s="3">
        <f t="shared" si="66"/>
        <v>799.7738858618884</v>
      </c>
      <c r="W59" s="3">
        <f t="shared" si="66"/>
        <v>957.81520090425511</v>
      </c>
      <c r="X59" s="3">
        <f t="shared" si="66"/>
        <v>1062.8485124768745</v>
      </c>
    </row>
    <row r="60" spans="1:24">
      <c r="A60" s="38">
        <f>[8]Input!A60</f>
        <v>58</v>
      </c>
      <c r="B60" s="38" t="str">
        <f>[8]Input!B60</f>
        <v>COM_FT_BIO</v>
      </c>
      <c r="C60" s="38" t="str">
        <f>[8]Input!C60</f>
        <v>RNW_POT_BIO_SLU</v>
      </c>
      <c r="D60" s="3">
        <f>[8]Input!D60</f>
        <v>0</v>
      </c>
      <c r="E60" s="3">
        <f>[8]Input!E60</f>
        <v>0</v>
      </c>
      <c r="F60" s="3">
        <f>[8]Input!F60</f>
        <v>0</v>
      </c>
      <c r="G60" s="3">
        <f>[8]Input!G60</f>
        <v>0</v>
      </c>
      <c r="H60" s="3">
        <f>[8]Input!H60</f>
        <v>13.070337174462971</v>
      </c>
      <c r="I60" s="3">
        <f>[8]Input!I60</f>
        <v>0</v>
      </c>
      <c r="J60" s="3">
        <f>[8]Input!J60</f>
        <v>0</v>
      </c>
      <c r="K60" s="3">
        <f>[8]Input!K60</f>
        <v>0</v>
      </c>
      <c r="L60" s="3">
        <f>[8]Input!L60</f>
        <v>0</v>
      </c>
      <c r="N60" s="38" t="s">
        <v>73</v>
      </c>
      <c r="O60" s="38" t="s">
        <v>14</v>
      </c>
      <c r="P60" s="3">
        <f>SUMIFS(D:D,$B:$B,"*ups*",$C:$C,"*ELC*")</f>
        <v>220.1636215110797</v>
      </c>
      <c r="Q60" s="3">
        <f t="shared" ref="Q60:X60" si="67">SUMIFS(E:E,$B:$B,"*ups*",$C:$C,"*ELC*")</f>
        <v>220.16362151107981</v>
      </c>
      <c r="R60" s="3">
        <f t="shared" si="67"/>
        <v>220.1636215110797</v>
      </c>
      <c r="S60" s="3">
        <f t="shared" si="67"/>
        <v>174.31598416495461</v>
      </c>
      <c r="T60" s="3">
        <f t="shared" si="67"/>
        <v>158.26066069684759</v>
      </c>
      <c r="U60" s="3">
        <f t="shared" si="67"/>
        <v>145.6864909612589</v>
      </c>
      <c r="V60" s="3">
        <f t="shared" si="67"/>
        <v>136.19971429816391</v>
      </c>
      <c r="W60" s="3">
        <f t="shared" si="67"/>
        <v>134.10113117070611</v>
      </c>
      <c r="X60" s="3">
        <f t="shared" si="67"/>
        <v>115.777586677332</v>
      </c>
    </row>
    <row r="61" spans="1:24">
      <c r="A61" s="38">
        <f>[8]Input!A61</f>
        <v>59</v>
      </c>
      <c r="B61" s="38" t="str">
        <f>[8]Input!B61</f>
        <v>COM_FT_BIO_PLT</v>
      </c>
      <c r="C61" s="38" t="str">
        <f>[8]Input!C61</f>
        <v>RNW_POT_BIO_WOD</v>
      </c>
      <c r="D61" s="3">
        <f>[8]Input!D61</f>
        <v>0.25597170868347341</v>
      </c>
      <c r="E61" s="3">
        <f>[8]Input!E61</f>
        <v>1.448720240244215</v>
      </c>
      <c r="F61" s="3">
        <f>[8]Input!F61</f>
        <v>12.60338306578126</v>
      </c>
      <c r="G61" s="3">
        <f>[8]Input!G61</f>
        <v>12.60338306578126</v>
      </c>
      <c r="H61" s="3">
        <f>[8]Input!H61</f>
        <v>12.60338306578126</v>
      </c>
      <c r="I61" s="3">
        <f>[8]Input!I61</f>
        <v>12.60338306578126</v>
      </c>
      <c r="J61" s="3">
        <f>[8]Input!J61</f>
        <v>12.60338306578126</v>
      </c>
      <c r="K61" s="3">
        <f>[8]Input!K61</f>
        <v>12.60338306578126</v>
      </c>
      <c r="L61" s="3">
        <f>[8]Input!L61</f>
        <v>12.60338306578126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0</v>
      </c>
      <c r="U61" s="3">
        <f t="shared" si="68"/>
        <v>0</v>
      </c>
      <c r="V61" s="3">
        <f t="shared" si="68"/>
        <v>0</v>
      </c>
      <c r="W61" s="3">
        <f t="shared" si="68"/>
        <v>0</v>
      </c>
      <c r="X61" s="3">
        <f t="shared" si="68"/>
        <v>0</v>
      </c>
    </row>
    <row r="62" spans="1:24">
      <c r="A62" s="38">
        <f>[8]Input!A62</f>
        <v>60</v>
      </c>
      <c r="B62" s="38" t="str">
        <f>[8]Input!B62</f>
        <v>COM_FT_GEO</v>
      </c>
      <c r="C62" s="38" t="str">
        <f>[8]Input!C62</f>
        <v>RNW_POT_GEO</v>
      </c>
      <c r="D62" s="3">
        <f>[8]Input!D62</f>
        <v>5.6493971472930324</v>
      </c>
      <c r="E62" s="3">
        <f>[8]Input!E62</f>
        <v>7.6744023410516364</v>
      </c>
      <c r="F62" s="3">
        <f>[8]Input!F62</f>
        <v>9.4269999999999996</v>
      </c>
      <c r="G62" s="3">
        <f>[8]Input!G62</f>
        <v>4.8895864166282959</v>
      </c>
      <c r="H62" s="3">
        <f>[8]Input!H62</f>
        <v>0.1947015814467149</v>
      </c>
      <c r="I62" s="3">
        <f>[8]Input!I62</f>
        <v>0.2639831805060916</v>
      </c>
      <c r="J62" s="3">
        <f>[8]Input!J62</f>
        <v>0.3322723593951088</v>
      </c>
      <c r="K62" s="3">
        <f>[8]Input!K62</f>
        <v>0.39850130693383329</v>
      </c>
      <c r="L62" s="3">
        <f>[8]Input!L62</f>
        <v>0.39850130693383329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[8]Input!A63</f>
        <v>61</v>
      </c>
      <c r="B63" s="38" t="str">
        <f>[8]Input!B63</f>
        <v>COM_FT_SOL</v>
      </c>
      <c r="C63" s="38" t="str">
        <f>[8]Input!C63</f>
        <v>RNW_POT_SOL_TH</v>
      </c>
      <c r="D63" s="3">
        <f>[8]Input!D63</f>
        <v>181.7295367611745</v>
      </c>
      <c r="E63" s="3">
        <f>[8]Input!E63</f>
        <v>479.06226312535682</v>
      </c>
      <c r="F63" s="3">
        <f>[8]Input!F63</f>
        <v>736.83596291728486</v>
      </c>
      <c r="G63" s="3">
        <f>[8]Input!G63</f>
        <v>758.60890359216239</v>
      </c>
      <c r="H63" s="3">
        <f>[8]Input!H63</f>
        <v>758.60890359216239</v>
      </c>
      <c r="I63" s="3">
        <f>[8]Input!I63</f>
        <v>758.60890359216205</v>
      </c>
      <c r="J63" s="3">
        <f>[8]Input!J63</f>
        <v>758.60890359216251</v>
      </c>
      <c r="K63" s="3">
        <f>[8]Input!K63</f>
        <v>758.60890359216239</v>
      </c>
      <c r="L63" s="3">
        <f>[8]Input!L63</f>
        <v>758.60890359216205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[8]Input!A64</f>
        <v>62</v>
      </c>
      <c r="B64" s="38" t="str">
        <f>[8]Input!B64</f>
        <v>COM_FT_ELC</v>
      </c>
      <c r="C64" s="38" t="str">
        <f>[8]Input!C64</f>
        <v>ELC</v>
      </c>
      <c r="D64" s="3">
        <f>[8]Input!D64</f>
        <v>3268.4160000000011</v>
      </c>
      <c r="E64" s="3">
        <f>[8]Input!E64</f>
        <v>3261.2</v>
      </c>
      <c r="F64" s="3">
        <f>[8]Input!F64</f>
        <v>3036.0450000000001</v>
      </c>
      <c r="G64" s="3">
        <f>[8]Input!G64</f>
        <v>3351.5260804611949</v>
      </c>
      <c r="H64" s="3">
        <f>[8]Input!H64</f>
        <v>4019.3269041887829</v>
      </c>
      <c r="I64" s="3">
        <f>[8]Input!I64</f>
        <v>3823.8671590864628</v>
      </c>
      <c r="J64" s="3">
        <f>[8]Input!J64</f>
        <v>3903.1694677727351</v>
      </c>
      <c r="K64" s="3">
        <f>[8]Input!K64</f>
        <v>3863.2917986393759</v>
      </c>
      <c r="L64" s="3">
        <f>[8]Input!L64</f>
        <v>3767.9019885554389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[8]Input!A65</f>
        <v>63</v>
      </c>
      <c r="B65" s="38" t="str">
        <f>[8]Input!B65</f>
        <v>COM_FT_HET</v>
      </c>
      <c r="C65" s="38" t="str">
        <f>[8]Input!C65</f>
        <v>HET</v>
      </c>
      <c r="D65" s="3">
        <f>[8]Input!D65</f>
        <v>517.22799999999995</v>
      </c>
      <c r="E65" s="3">
        <f>[8]Input!E65</f>
        <v>379.37099999999998</v>
      </c>
      <c r="F65" s="3">
        <f>[8]Input!F65</f>
        <v>384.23200000000003</v>
      </c>
      <c r="G65" s="3">
        <f>[8]Input!G65</f>
        <v>363.92838486164641</v>
      </c>
      <c r="H65" s="3">
        <f>[8]Input!H65</f>
        <v>502.42381047296823</v>
      </c>
      <c r="I65" s="3">
        <f>[8]Input!I65</f>
        <v>185.32714309639189</v>
      </c>
      <c r="J65" s="3">
        <f>[8]Input!J65</f>
        <v>0</v>
      </c>
      <c r="K65" s="3">
        <f>[8]Input!K65</f>
        <v>0</v>
      </c>
      <c r="L65" s="3">
        <f>[8]Input!L65</f>
        <v>0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[8]Input!A66</f>
        <v>64</v>
      </c>
      <c r="B66" s="38" t="str">
        <f>[8]Input!B66</f>
        <v>RES_FT_NGA</v>
      </c>
      <c r="C66" s="38" t="str">
        <f>[8]Input!C66</f>
        <v>PRI_GAS_NGA</v>
      </c>
      <c r="D66" s="3">
        <f>[8]Input!D66</f>
        <v>5882.6330645161279</v>
      </c>
      <c r="E66" s="3">
        <f>[8]Input!E66</f>
        <v>5202.9609300683996</v>
      </c>
      <c r="F66" s="3">
        <f>[8]Input!F66</f>
        <v>5199.1088784327476</v>
      </c>
      <c r="G66" s="3">
        <f>[8]Input!G66</f>
        <v>5397.6592505683921</v>
      </c>
      <c r="H66" s="3">
        <f>[8]Input!H66</f>
        <v>4209.2141678630469</v>
      </c>
      <c r="I66" s="3">
        <f>[8]Input!I66</f>
        <v>5021.8762176243263</v>
      </c>
      <c r="J66" s="3">
        <f>[8]Input!J66</f>
        <v>5533.2416393871354</v>
      </c>
      <c r="K66" s="3">
        <f>[8]Input!K66</f>
        <v>5596.5547341969741</v>
      </c>
      <c r="L66" s="3">
        <f>[8]Input!L66</f>
        <v>5678.1590325732914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[8]Input!A67</f>
        <v>65</v>
      </c>
      <c r="B67" s="38" t="str">
        <f>[8]Input!B67</f>
        <v>RES_FT_NGA</v>
      </c>
      <c r="C67" s="38" t="str">
        <f>[8]Input!C67</f>
        <v>PRI_GAS_COG</v>
      </c>
      <c r="D67" s="3">
        <f>[8]Input!D67</f>
        <v>0</v>
      </c>
      <c r="E67" s="3">
        <f>[8]Input!E67</f>
        <v>79.035216871316536</v>
      </c>
      <c r="F67" s="3">
        <f>[8]Input!F67</f>
        <v>71.702885873470535</v>
      </c>
      <c r="G67" s="3">
        <f>[8]Input!G67</f>
        <v>17.719829093356939</v>
      </c>
      <c r="H67" s="3">
        <f>[8]Input!H67</f>
        <v>80.861745772089634</v>
      </c>
      <c r="I67" s="3">
        <f>[8]Input!I67</f>
        <v>76.432168972408846</v>
      </c>
      <c r="J67" s="3">
        <f>[8]Input!J67</f>
        <v>98.085365837702</v>
      </c>
      <c r="K67" s="3">
        <f>[8]Input!K67</f>
        <v>77.176022882902188</v>
      </c>
      <c r="L67" s="3">
        <f>[8]Input!L67</f>
        <v>59.344818678214018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[8]Input!A68</f>
        <v>66</v>
      </c>
      <c r="B68" s="38" t="str">
        <f>[8]Input!B68</f>
        <v>RES_FT_NGA</v>
      </c>
      <c r="C68" s="38" t="str">
        <f>[8]Input!C68</f>
        <v>RNW_POT_BIO_GAS</v>
      </c>
      <c r="D68" s="3">
        <f>[8]Input!D68</f>
        <v>0</v>
      </c>
      <c r="E68" s="3">
        <f>[8]Input!E68</f>
        <v>0</v>
      </c>
      <c r="F68" s="3">
        <f>[8]Input!F68</f>
        <v>0</v>
      </c>
      <c r="G68" s="3">
        <f>[8]Input!G68</f>
        <v>0</v>
      </c>
      <c r="H68" s="3">
        <f>[8]Input!H68</f>
        <v>100.9072467774015</v>
      </c>
      <c r="I68" s="3">
        <f>[8]Input!I68</f>
        <v>0</v>
      </c>
      <c r="J68" s="3">
        <f>[8]Input!J68</f>
        <v>0</v>
      </c>
      <c r="K68" s="3">
        <f>[8]Input!K68</f>
        <v>0</v>
      </c>
      <c r="L68" s="3">
        <f>[8]Input!L68</f>
        <v>0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[8]Input!A69</f>
        <v>67</v>
      </c>
      <c r="B69" s="38" t="str">
        <f>[8]Input!B69</f>
        <v>RES_FT_DST</v>
      </c>
      <c r="C69" s="38" t="str">
        <f>[8]Input!C69</f>
        <v>PRI_OIL_DST_kt</v>
      </c>
      <c r="D69" s="3">
        <f>[8]Input!D69</f>
        <v>42118.262188357417</v>
      </c>
      <c r="E69" s="3">
        <f>[8]Input!E69</f>
        <v>28224.50294240941</v>
      </c>
      <c r="F69" s="3">
        <f>[8]Input!F69</f>
        <v>27195.69695403731</v>
      </c>
      <c r="G69" s="3">
        <f>[8]Input!G69</f>
        <v>27131.711426078451</v>
      </c>
      <c r="H69" s="3">
        <f>[8]Input!H69</f>
        <v>32717.060008425949</v>
      </c>
      <c r="I69" s="3">
        <f>[8]Input!I69</f>
        <v>20769.180703890292</v>
      </c>
      <c r="J69" s="3">
        <f>[8]Input!J69</f>
        <v>21362.397840703768</v>
      </c>
      <c r="K69" s="3">
        <f>[8]Input!K69</f>
        <v>25052.128393511361</v>
      </c>
      <c r="L69" s="3">
        <f>[8]Input!L69</f>
        <v>28055.732291227061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[8]Input!A70</f>
        <v>68</v>
      </c>
      <c r="B70" s="38" t="str">
        <f>[8]Input!B70</f>
        <v>RES_FT_HFO</v>
      </c>
      <c r="C70" s="38" t="str">
        <f>[8]Input!C70</f>
        <v>PRI_OIL_HFO</v>
      </c>
      <c r="D70" s="3">
        <f>[8]Input!D70</f>
        <v>15.380062941176419</v>
      </c>
      <c r="E70" s="3">
        <f>[8]Input!E70</f>
        <v>11.53504720588235</v>
      </c>
      <c r="F70" s="3">
        <f>[8]Input!F70</f>
        <v>11.535047205882361</v>
      </c>
      <c r="G70" s="3">
        <f>[8]Input!G70</f>
        <v>3.845015735294115</v>
      </c>
      <c r="H70" s="3">
        <f>[8]Input!H70</f>
        <v>0</v>
      </c>
      <c r="I70" s="3">
        <f>[8]Input!I70</f>
        <v>0</v>
      </c>
      <c r="J70" s="3">
        <f>[8]Input!J70</f>
        <v>0</v>
      </c>
      <c r="K70" s="3">
        <f>[8]Input!K70</f>
        <v>0</v>
      </c>
      <c r="L70" s="3">
        <f>[8]Input!L70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[8]Input!A71</f>
        <v>69</v>
      </c>
      <c r="B71" s="38" t="str">
        <f>[8]Input!B71</f>
        <v>RES_FT_KER</v>
      </c>
      <c r="C71" s="38" t="str">
        <f>[8]Input!C71</f>
        <v>PRI_OIL_KER</v>
      </c>
      <c r="D71" s="3">
        <f>[8]Input!D71</f>
        <v>46.973977245168633</v>
      </c>
      <c r="E71" s="3">
        <f>[8]Input!E71</f>
        <v>33.614128598901097</v>
      </c>
      <c r="F71" s="3">
        <f>[8]Input!F71</f>
        <v>26.811957527472529</v>
      </c>
      <c r="G71" s="3">
        <f>[8]Input!G71</f>
        <v>11.204709532967049</v>
      </c>
      <c r="H71" s="3">
        <f>[8]Input!H71</f>
        <v>0</v>
      </c>
      <c r="I71" s="3">
        <f>[8]Input!I71</f>
        <v>0</v>
      </c>
      <c r="J71" s="3">
        <f>[8]Input!J71</f>
        <v>0</v>
      </c>
      <c r="K71" s="3">
        <f>[8]Input!K71</f>
        <v>0</v>
      </c>
      <c r="L71" s="3">
        <f>[8]Input!L71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[8]Input!A72</f>
        <v>70</v>
      </c>
      <c r="B72" s="38" t="str">
        <f>[8]Input!B72</f>
        <v>RES_FT_COA</v>
      </c>
      <c r="C72" s="38" t="str">
        <f>[8]Input!C72</f>
        <v>PRI_COA_BCO</v>
      </c>
      <c r="D72" s="3">
        <f>[8]Input!D72</f>
        <v>63.329929999999983</v>
      </c>
      <c r="E72" s="3">
        <f>[8]Input!E72</f>
        <v>0</v>
      </c>
      <c r="F72" s="3">
        <f>[8]Input!F72</f>
        <v>0</v>
      </c>
      <c r="G72" s="3">
        <f>[8]Input!G72</f>
        <v>0</v>
      </c>
      <c r="H72" s="3">
        <f>[8]Input!H72</f>
        <v>0</v>
      </c>
      <c r="I72" s="3">
        <f>[8]Input!I72</f>
        <v>0</v>
      </c>
      <c r="J72" s="3">
        <f>[8]Input!J72</f>
        <v>0</v>
      </c>
      <c r="K72" s="3">
        <f>[8]Input!K72</f>
        <v>0</v>
      </c>
      <c r="L72" s="3">
        <f>[8]Input!L72</f>
        <v>0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[8]Input!A73</f>
        <v>71</v>
      </c>
      <c r="B73" s="38" t="str">
        <f>[8]Input!B73</f>
        <v>RES_FT_COA</v>
      </c>
      <c r="C73" s="38" t="str">
        <f>[8]Input!C73</f>
        <v>PRI_COA_HCO</v>
      </c>
      <c r="D73" s="3">
        <f>[8]Input!D73</f>
        <v>559.28979000000004</v>
      </c>
      <c r="E73" s="3">
        <f>[8]Input!E73</f>
        <v>458.37410625000001</v>
      </c>
      <c r="F73" s="3">
        <f>[8]Input!F73</f>
        <v>344.48873424999999</v>
      </c>
      <c r="G73" s="3">
        <f>[8]Input!G73</f>
        <v>622.61972000000003</v>
      </c>
      <c r="H73" s="3">
        <f>[8]Input!H73</f>
        <v>622.61972000000003</v>
      </c>
      <c r="I73" s="3">
        <f>[8]Input!I73</f>
        <v>622.61972000000003</v>
      </c>
      <c r="J73" s="3">
        <f>[8]Input!J73</f>
        <v>596.02797639556559</v>
      </c>
      <c r="K73" s="3">
        <f>[8]Input!K73</f>
        <v>622.61972000000014</v>
      </c>
      <c r="L73" s="3">
        <f>[8]Input!L73</f>
        <v>622.61972000000003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[8]Input!A74</f>
        <v>72</v>
      </c>
      <c r="B74" s="38" t="str">
        <f>[8]Input!B74</f>
        <v>RES_FT_COA</v>
      </c>
      <c r="C74" s="38" t="str">
        <f>[8]Input!C74</f>
        <v>PRI_COA_OVC</v>
      </c>
      <c r="D74" s="3">
        <f>[8]Input!D74</f>
        <v>19.25628</v>
      </c>
      <c r="E74" s="3">
        <f>[8]Input!E74</f>
        <v>14.17651875</v>
      </c>
      <c r="F74" s="3">
        <f>[8]Input!F74</f>
        <v>10.654290749999999</v>
      </c>
      <c r="G74" s="3">
        <f>[8]Input!G74</f>
        <v>19.25628</v>
      </c>
      <c r="H74" s="3">
        <f>[8]Input!H74</f>
        <v>19.25628</v>
      </c>
      <c r="I74" s="3">
        <f>[8]Input!I74</f>
        <v>19.25628</v>
      </c>
      <c r="J74" s="3">
        <f>[8]Input!J74</f>
        <v>18.433854940069029</v>
      </c>
      <c r="K74" s="3">
        <f>[8]Input!K74</f>
        <v>19.25628</v>
      </c>
      <c r="L74" s="3">
        <f>[8]Input!L74</f>
        <v>19.25628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[8]Input!A75</f>
        <v>73</v>
      </c>
      <c r="B75" s="38" t="str">
        <f>[8]Input!B75</f>
        <v>RES_FT_LPG</v>
      </c>
      <c r="C75" s="38" t="str">
        <f>[8]Input!C75</f>
        <v>PRI_OIL_LPG</v>
      </c>
      <c r="D75" s="3">
        <f>[8]Input!D75</f>
        <v>126.86068571428601</v>
      </c>
      <c r="E75" s="3">
        <f>[8]Input!E75</f>
        <v>249.36119767161219</v>
      </c>
      <c r="F75" s="3">
        <f>[8]Input!F75</f>
        <v>217.64602624304081</v>
      </c>
      <c r="G75" s="3">
        <f>[8]Input!G75</f>
        <v>397.267</v>
      </c>
      <c r="H75" s="3">
        <f>[8]Input!H75</f>
        <v>397.267</v>
      </c>
      <c r="I75" s="3">
        <f>[8]Input!I75</f>
        <v>249.97577276276019</v>
      </c>
      <c r="J75" s="3">
        <f>[8]Input!J75</f>
        <v>397.267</v>
      </c>
      <c r="K75" s="3">
        <f>[8]Input!K75</f>
        <v>397.267</v>
      </c>
      <c r="L75" s="3">
        <f>[8]Input!L75</f>
        <v>397.267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[8]Input!A76</f>
        <v>74</v>
      </c>
      <c r="B76" s="38" t="str">
        <f>[8]Input!B76</f>
        <v>RES_FT_BIO</v>
      </c>
      <c r="C76" s="38" t="str">
        <f>[8]Input!C76</f>
        <v>RNW_POT_BIO_MUN</v>
      </c>
      <c r="D76" s="3">
        <f>[8]Input!D76</f>
        <v>0</v>
      </c>
      <c r="E76" s="3">
        <f>[8]Input!E76</f>
        <v>0</v>
      </c>
      <c r="F76" s="3">
        <f>[8]Input!F76</f>
        <v>0</v>
      </c>
      <c r="G76" s="3">
        <f>[8]Input!G76</f>
        <v>0</v>
      </c>
      <c r="H76" s="3">
        <f>[8]Input!H76</f>
        <v>0</v>
      </c>
      <c r="I76" s="3">
        <f>[8]Input!I76</f>
        <v>0</v>
      </c>
      <c r="J76" s="3">
        <f>[8]Input!J76</f>
        <v>0</v>
      </c>
      <c r="K76" s="3">
        <f>[8]Input!K76</f>
        <v>0</v>
      </c>
      <c r="L76" s="3">
        <f>[8]Input!L76</f>
        <v>702.53597170868352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[8]Input!A77</f>
        <v>75</v>
      </c>
      <c r="B77" s="38" t="str">
        <f>[8]Input!B77</f>
        <v>RES_FT_BIO</v>
      </c>
      <c r="C77" s="38" t="str">
        <f>[8]Input!C77</f>
        <v>RNW_POT_BIO_GAS</v>
      </c>
      <c r="D77" s="3">
        <f>[8]Input!D77</f>
        <v>449.44643456336189</v>
      </c>
      <c r="E77" s="3">
        <f>[8]Input!E77</f>
        <v>962.14190570127562</v>
      </c>
      <c r="F77" s="3">
        <f>[8]Input!F77</f>
        <v>0</v>
      </c>
      <c r="G77" s="3">
        <f>[8]Input!G77</f>
        <v>0</v>
      </c>
      <c r="H77" s="3">
        <f>[8]Input!H77</f>
        <v>0</v>
      </c>
      <c r="I77" s="3">
        <f>[8]Input!I77</f>
        <v>0</v>
      </c>
      <c r="J77" s="3">
        <f>[8]Input!J77</f>
        <v>0</v>
      </c>
      <c r="K77" s="3">
        <f>[8]Input!K77</f>
        <v>0</v>
      </c>
      <c r="L77" s="3">
        <f>[8]Input!L77</f>
        <v>0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[8]Input!A78</f>
        <v>76</v>
      </c>
      <c r="B78" s="38" t="str">
        <f>[8]Input!B78</f>
        <v>RES_FT_BIO</v>
      </c>
      <c r="C78" s="38" t="str">
        <f>[8]Input!C78</f>
        <v>RNW_POT_BIO_WOD</v>
      </c>
      <c r="D78" s="3">
        <f>[8]Input!D78</f>
        <v>914.20556543663815</v>
      </c>
      <c r="E78" s="3">
        <f>[8]Input!E78</f>
        <v>242.19309429872439</v>
      </c>
      <c r="F78" s="3">
        <f>[8]Input!F78</f>
        <v>1168.5830000000001</v>
      </c>
      <c r="G78" s="3">
        <f>[8]Input!G78</f>
        <v>1168.583000000001</v>
      </c>
      <c r="H78" s="3">
        <f>[8]Input!H78</f>
        <v>1363.652</v>
      </c>
      <c r="I78" s="3">
        <f>[8]Input!I78</f>
        <v>1363.652</v>
      </c>
      <c r="J78" s="3">
        <f>[8]Input!J78</f>
        <v>1363.652</v>
      </c>
      <c r="K78" s="3">
        <f>[8]Input!K78</f>
        <v>1363.652</v>
      </c>
      <c r="L78" s="3">
        <f>[8]Input!L78</f>
        <v>661.11602829131652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[8]Input!A79</f>
        <v>77</v>
      </c>
      <c r="B79" s="38" t="str">
        <f>[8]Input!B79</f>
        <v>RES_FT_BIO_PLT</v>
      </c>
      <c r="C79" s="38" t="str">
        <f>[8]Input!C79</f>
        <v>RNW_POT_BIO_WOD</v>
      </c>
      <c r="D79" s="3">
        <f>[8]Input!D79</f>
        <v>523.97</v>
      </c>
      <c r="E79" s="3">
        <f>[8]Input!E79</f>
        <v>523.97</v>
      </c>
      <c r="F79" s="3">
        <f>[8]Input!F79</f>
        <v>523.97</v>
      </c>
      <c r="G79" s="3">
        <f>[8]Input!G79</f>
        <v>523.97</v>
      </c>
      <c r="H79" s="3">
        <f>[8]Input!H79</f>
        <v>523.97</v>
      </c>
      <c r="I79" s="3">
        <f>[8]Input!I79</f>
        <v>523.97</v>
      </c>
      <c r="J79" s="3">
        <f>[8]Input!J79</f>
        <v>523.97</v>
      </c>
      <c r="K79" s="3">
        <f>[8]Input!K79</f>
        <v>523.97</v>
      </c>
      <c r="L79" s="3">
        <f>[8]Input!L79</f>
        <v>523.97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[8]Input!A80</f>
        <v>78</v>
      </c>
      <c r="B80" s="38" t="str">
        <f>[8]Input!B80</f>
        <v>RES_FT_GEO</v>
      </c>
      <c r="C80" s="38" t="str">
        <f>[8]Input!C80</f>
        <v>RNW_POT_GEO</v>
      </c>
      <c r="D80" s="3">
        <f>[8]Input!D80</f>
        <v>43.613904556245473</v>
      </c>
      <c r="E80" s="3">
        <f>[8]Input!E80</f>
        <v>43.613904556245473</v>
      </c>
      <c r="F80" s="3">
        <f>[8]Input!F80</f>
        <v>34.0432488962253</v>
      </c>
      <c r="G80" s="3">
        <f>[8]Input!G80</f>
        <v>16.019653405938168</v>
      </c>
      <c r="H80" s="3">
        <f>[8]Input!H80</f>
        <v>1.060317008667617</v>
      </c>
      <c r="I80" s="3">
        <f>[8]Input!I80</f>
        <v>1.042126730318927</v>
      </c>
      <c r="J80" s="3">
        <f>[8]Input!J80</f>
        <v>1.1733426711329371</v>
      </c>
      <c r="K80" s="3">
        <f>[8]Input!K80</f>
        <v>1.0330992048813079</v>
      </c>
      <c r="L80" s="3">
        <f>[8]Input!L80</f>
        <v>0.89440901959929497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[8]Input!A81</f>
        <v>79</v>
      </c>
      <c r="B81" s="38" t="str">
        <f>[8]Input!B81</f>
        <v>RES_FT_SOL</v>
      </c>
      <c r="C81" s="38" t="str">
        <f>[8]Input!C81</f>
        <v>RNW_POT_SOL_TH</v>
      </c>
      <c r="D81" s="3">
        <f>[8]Input!D81</f>
        <v>82.60509544375455</v>
      </c>
      <c r="E81" s="3">
        <f>[8]Input!E81</f>
        <v>111.9570954437545</v>
      </c>
      <c r="F81" s="3">
        <f>[8]Input!F81</f>
        <v>135.02975110377469</v>
      </c>
      <c r="G81" s="3">
        <f>[8]Input!G81</f>
        <v>135.02975110377469</v>
      </c>
      <c r="H81" s="3">
        <f>[8]Input!H81</f>
        <v>135.02975110377469</v>
      </c>
      <c r="I81" s="3">
        <f>[8]Input!I81</f>
        <v>135.02975110377469</v>
      </c>
      <c r="J81" s="3">
        <f>[8]Input!J81</f>
        <v>135.02975110377469</v>
      </c>
      <c r="K81" s="3">
        <f>[8]Input!K81</f>
        <v>135.02975110377469</v>
      </c>
      <c r="L81" s="3">
        <f>[8]Input!L81</f>
        <v>135.02975110377469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[8]Input!A82</f>
        <v>80</v>
      </c>
      <c r="B82" s="38" t="str">
        <f>[8]Input!B82</f>
        <v>RES_FT_ELC</v>
      </c>
      <c r="C82" s="38" t="str">
        <f>[8]Input!C82</f>
        <v>ELC</v>
      </c>
      <c r="D82" s="3">
        <f>[8]Input!D82</f>
        <v>3307.7469999999998</v>
      </c>
      <c r="E82" s="3">
        <f>[8]Input!E82</f>
        <v>3150.42</v>
      </c>
      <c r="F82" s="3">
        <f>[8]Input!F82</f>
        <v>3264.4140000000002</v>
      </c>
      <c r="G82" s="3">
        <f>[8]Input!G82</f>
        <v>2977.99888928767</v>
      </c>
      <c r="H82" s="3">
        <f>[8]Input!H82</f>
        <v>3117.2486910755342</v>
      </c>
      <c r="I82" s="3">
        <f>[8]Input!I82</f>
        <v>2975.211675132306</v>
      </c>
      <c r="J82" s="3">
        <f>[8]Input!J82</f>
        <v>3011.7463528797439</v>
      </c>
      <c r="K82" s="3">
        <f>[8]Input!K82</f>
        <v>3085.3905036095739</v>
      </c>
      <c r="L82" s="3">
        <f>[8]Input!L82</f>
        <v>3159.207528952184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[8]Input!A83</f>
        <v>81</v>
      </c>
      <c r="B83" s="38" t="str">
        <f>[8]Input!B83</f>
        <v>RES_FT_HET</v>
      </c>
      <c r="C83" s="38" t="str">
        <f>[8]Input!C83</f>
        <v>HET</v>
      </c>
      <c r="D83" s="3">
        <f>[8]Input!D83</f>
        <v>949.69099999999992</v>
      </c>
      <c r="E83" s="3">
        <f>[8]Input!E83</f>
        <v>866.5870000000001</v>
      </c>
      <c r="F83" s="3">
        <f>[8]Input!F83</f>
        <v>847.41300000000001</v>
      </c>
      <c r="G83" s="3">
        <f>[8]Input!G83</f>
        <v>521.47850527721164</v>
      </c>
      <c r="H83" s="3">
        <f>[8]Input!H83</f>
        <v>669.70853789326804</v>
      </c>
      <c r="I83" s="3">
        <f>[8]Input!I83</f>
        <v>542.07894826902884</v>
      </c>
      <c r="J83" s="3">
        <f>[8]Input!J83</f>
        <v>0</v>
      </c>
      <c r="K83" s="3">
        <f>[8]Input!K83</f>
        <v>0</v>
      </c>
      <c r="L83" s="3">
        <f>[8]Input!L83</f>
        <v>0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[8]Input!A84</f>
        <v>82</v>
      </c>
      <c r="B84" s="38" t="str">
        <f>[8]Input!B84</f>
        <v>TRA_FT_GSL</v>
      </c>
      <c r="C84" s="38" t="str">
        <f>[8]Input!C84</f>
        <v>PRI_OIL_GSL_kt</v>
      </c>
      <c r="D84" s="3">
        <f>[8]Input!D84</f>
        <v>79217.141867487488</v>
      </c>
      <c r="E84" s="3">
        <f>[8]Input!E84</f>
        <v>70720.613816237645</v>
      </c>
      <c r="F84" s="3">
        <f>[8]Input!F84</f>
        <v>64227.975325187523</v>
      </c>
      <c r="G84" s="3">
        <f>[8]Input!G84</f>
        <v>72919.246827636642</v>
      </c>
      <c r="H84" s="3">
        <f>[8]Input!H84</f>
        <v>53669.122129933457</v>
      </c>
      <c r="I84" s="3">
        <f>[8]Input!I84</f>
        <v>49908.771499770417</v>
      </c>
      <c r="J84" s="3">
        <f>[8]Input!J84</f>
        <v>44856.311965364453</v>
      </c>
      <c r="K84" s="3">
        <f>[8]Input!K84</f>
        <v>66891.536607413742</v>
      </c>
      <c r="L84" s="3">
        <f>[8]Input!L84</f>
        <v>77603.84341784018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[8]Input!A85</f>
        <v>83</v>
      </c>
      <c r="B85" s="38" t="str">
        <f>[8]Input!B85</f>
        <v>TRA_FT_GSL</v>
      </c>
      <c r="C85" s="38" t="str">
        <f>[8]Input!C85</f>
        <v>RNW_BIO_ETH</v>
      </c>
      <c r="D85" s="3">
        <f>[8]Input!D85</f>
        <v>344.4223559455977</v>
      </c>
      <c r="E85" s="3">
        <f>[8]Input!E85</f>
        <v>307.48092963581593</v>
      </c>
      <c r="F85" s="3">
        <f>[8]Input!F85</f>
        <v>279.25206663124999</v>
      </c>
      <c r="G85" s="3">
        <f>[8]Input!G85</f>
        <v>317.04020359842008</v>
      </c>
      <c r="H85" s="3">
        <f>[8]Input!H85</f>
        <v>3265.744515369086</v>
      </c>
      <c r="I85" s="3">
        <f>[8]Input!I85</f>
        <v>216.99465869465399</v>
      </c>
      <c r="J85" s="3">
        <f>[8]Input!J85</f>
        <v>195.02744332767151</v>
      </c>
      <c r="K85" s="3">
        <f>[8]Input!K85</f>
        <v>290.83276785832061</v>
      </c>
      <c r="L85" s="3">
        <f>[8]Input!L85</f>
        <v>337.40801486017477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[8]Input!A86</f>
        <v>84</v>
      </c>
      <c r="B86" s="38" t="str">
        <f>[8]Input!B86</f>
        <v>TRA_FT_GSL</v>
      </c>
      <c r="C86" s="38" t="str">
        <f>[8]Input!C86</f>
        <v>RNW_BIO_ETBE</v>
      </c>
      <c r="D86" s="3">
        <f>[8]Input!D86</f>
        <v>6544.0247629663581</v>
      </c>
      <c r="E86" s="3">
        <f>[8]Input!E86</f>
        <v>5842.1376630805034</v>
      </c>
      <c r="F86" s="3">
        <f>[8]Input!F86</f>
        <v>5305.7892659937525</v>
      </c>
      <c r="G86" s="3">
        <f>[8]Input!G86</f>
        <v>6023.7638683699824</v>
      </c>
      <c r="H86" s="3">
        <f>[8]Input!H86</f>
        <v>4682.9543993971793</v>
      </c>
      <c r="I86" s="3">
        <f>[8]Input!I86</f>
        <v>4122.898515198427</v>
      </c>
      <c r="J86" s="3">
        <f>[8]Input!J86</f>
        <v>3705.521423225759</v>
      </c>
      <c r="K86" s="3">
        <f>[8]Input!K86</f>
        <v>5525.8225893080917</v>
      </c>
      <c r="L86" s="3">
        <f>[8]Input!L86</f>
        <v>6410.7522823433192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[8]Input!A87</f>
        <v>85</v>
      </c>
      <c r="B87" s="38" t="str">
        <f>[8]Input!B87</f>
        <v>TRA_FT_DST</v>
      </c>
      <c r="C87" s="38" t="str">
        <f>[8]Input!C87</f>
        <v>PRI_OIL_DST_kt</v>
      </c>
      <c r="D87" s="3">
        <f>[8]Input!D87</f>
        <v>207130.00724743851</v>
      </c>
      <c r="E87" s="3">
        <f>[8]Input!E87</f>
        <v>219100.3696534287</v>
      </c>
      <c r="F87" s="3">
        <f>[8]Input!F87</f>
        <v>210419.4264362689</v>
      </c>
      <c r="G87" s="3">
        <f>[8]Input!G87</f>
        <v>210507.3487231961</v>
      </c>
      <c r="H87" s="3">
        <f>[8]Input!H87</f>
        <v>200044.07690948789</v>
      </c>
      <c r="I87" s="3">
        <f>[8]Input!I87</f>
        <v>186974.0519282415</v>
      </c>
      <c r="J87" s="3">
        <f>[8]Input!J87</f>
        <v>165990.77789311329</v>
      </c>
      <c r="K87" s="3">
        <f>[8]Input!K87</f>
        <v>144215.48848572461</v>
      </c>
      <c r="L87" s="3">
        <f>[8]Input!L87</f>
        <v>70920.359195159632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[8]Input!A88</f>
        <v>86</v>
      </c>
      <c r="B88" s="38" t="str">
        <f>[8]Input!B88</f>
        <v>TRA_FT_DST</v>
      </c>
      <c r="C88" s="38" t="str">
        <f>[8]Input!C88</f>
        <v>RNW_BIO_EMHV</v>
      </c>
      <c r="D88" s="3">
        <f>[8]Input!D88</f>
        <v>3815.3324650313111</v>
      </c>
      <c r="E88" s="3">
        <f>[8]Input!E88</f>
        <v>0</v>
      </c>
      <c r="F88" s="3">
        <f>[8]Input!F88</f>
        <v>0</v>
      </c>
      <c r="G88" s="3">
        <f>[8]Input!G88</f>
        <v>9597.3999999999942</v>
      </c>
      <c r="H88" s="3">
        <f>[8]Input!H88</f>
        <v>12181.8</v>
      </c>
      <c r="I88" s="3">
        <f>[8]Input!I88</f>
        <v>14426.4</v>
      </c>
      <c r="J88" s="3">
        <f>[8]Input!J88</f>
        <v>16671</v>
      </c>
      <c r="K88" s="3">
        <f>[8]Input!K88</f>
        <v>13015.40788915904</v>
      </c>
      <c r="L88" s="3">
        <f>[8]Input!L88</f>
        <v>21160.3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[8]Input!A89</f>
        <v>87</v>
      </c>
      <c r="B89" s="38" t="str">
        <f>[8]Input!B89</f>
        <v>TRA_FT_JTK</v>
      </c>
      <c r="C89" s="38" t="str">
        <f>[8]Input!C89</f>
        <v>PRI_OIL_KER_kt</v>
      </c>
      <c r="D89" s="3">
        <f>[8]Input!D89</f>
        <v>7440.4384913022022</v>
      </c>
      <c r="E89" s="3">
        <f>[8]Input!E89</f>
        <v>8087.0435070270587</v>
      </c>
      <c r="F89" s="3">
        <f>[8]Input!F89</f>
        <v>4769.2845258499256</v>
      </c>
      <c r="G89" s="3">
        <f>[8]Input!G89</f>
        <v>8428.6731425767648</v>
      </c>
      <c r="H89" s="3">
        <f>[8]Input!H89</f>
        <v>8880.1153930794371</v>
      </c>
      <c r="I89" s="3">
        <f>[8]Input!I89</f>
        <v>9277.0914233656404</v>
      </c>
      <c r="J89" s="3">
        <f>[8]Input!J89</f>
        <v>9679.9333629306111</v>
      </c>
      <c r="K89" s="3">
        <f>[8]Input!K89</f>
        <v>10042.64657414973</v>
      </c>
      <c r="L89" s="3">
        <f>[8]Input!L89</f>
        <v>10345.592470990059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[8]Input!A90</f>
        <v>88</v>
      </c>
      <c r="B90" s="38" t="str">
        <f>[8]Input!B90</f>
        <v>TRA_FT_COA</v>
      </c>
      <c r="C90" s="38" t="str">
        <f>[8]Input!C90</f>
        <v>PRI_COA_BCO</v>
      </c>
      <c r="D90" s="3">
        <f>[8]Input!D90</f>
        <v>0</v>
      </c>
      <c r="E90" s="3">
        <f>[8]Input!E90</f>
        <v>0.439</v>
      </c>
      <c r="F90" s="3">
        <f>[8]Input!F90</f>
        <v>0</v>
      </c>
      <c r="G90" s="3">
        <f>[8]Input!G90</f>
        <v>0.105</v>
      </c>
      <c r="H90" s="3">
        <f>[8]Input!H90</f>
        <v>6.9378530162781782E-2</v>
      </c>
      <c r="I90" s="3">
        <f>[8]Input!I90</f>
        <v>0</v>
      </c>
      <c r="J90" s="3">
        <f>[8]Input!J90</f>
        <v>0</v>
      </c>
      <c r="K90" s="3">
        <f>[8]Input!K90</f>
        <v>0</v>
      </c>
      <c r="L90" s="3">
        <f>[8]Input!L90</f>
        <v>0</v>
      </c>
      <c r="R90" s="38"/>
      <c r="S90" s="38"/>
      <c r="T90" s="38"/>
      <c r="U90" s="38"/>
      <c r="V90" s="38"/>
      <c r="W90" s="38"/>
      <c r="X90" s="38"/>
    </row>
    <row r="91" spans="1:29">
      <c r="A91" s="38">
        <f>[8]Input!A91</f>
        <v>89</v>
      </c>
      <c r="B91" s="38" t="str">
        <f>[8]Input!B91</f>
        <v>TRA_FT_COA</v>
      </c>
      <c r="C91" s="38" t="str">
        <f>[8]Input!C91</f>
        <v>PRI_COA_HCO</v>
      </c>
      <c r="D91" s="3">
        <f>[8]Input!D91</f>
        <v>0.58199999999999985</v>
      </c>
      <c r="E91" s="3">
        <f>[8]Input!E91</f>
        <v>0</v>
      </c>
      <c r="F91" s="3">
        <f>[8]Input!F91</f>
        <v>0.36899999999999999</v>
      </c>
      <c r="G91" s="3">
        <f>[8]Input!G91</f>
        <v>3.3757060325563547E-2</v>
      </c>
      <c r="H91" s="3">
        <f>[8]Input!H91</f>
        <v>0</v>
      </c>
      <c r="I91" s="3">
        <f>[8]Input!I91</f>
        <v>0</v>
      </c>
      <c r="J91" s="3">
        <f>[8]Input!J91</f>
        <v>0</v>
      </c>
      <c r="K91" s="3">
        <f>[8]Input!K91</f>
        <v>0</v>
      </c>
      <c r="L91" s="3">
        <f>[8]Input!L91</f>
        <v>0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[8]Input!A92</f>
        <v>90</v>
      </c>
      <c r="B92" s="38" t="str">
        <f>[8]Input!B92</f>
        <v>TRA_FT_ELC</v>
      </c>
      <c r="C92" s="38" t="str">
        <f>[8]Input!C92</f>
        <v>ELC</v>
      </c>
      <c r="D92" s="3">
        <f>[8]Input!D92</f>
        <v>225.29599999999999</v>
      </c>
      <c r="E92" s="3">
        <f>[8]Input!E92</f>
        <v>231.63399999999999</v>
      </c>
      <c r="F92" s="3">
        <f>[8]Input!F92</f>
        <v>225.51300000000009</v>
      </c>
      <c r="G92" s="3">
        <f>[8]Input!G92</f>
        <v>227.32705139785011</v>
      </c>
      <c r="H92" s="3">
        <f>[8]Input!H92</f>
        <v>275.44200000000029</v>
      </c>
      <c r="I92" s="3">
        <f>[8]Input!I92</f>
        <v>364.11191769135928</v>
      </c>
      <c r="J92" s="3">
        <f>[8]Input!J92</f>
        <v>594.28654454670573</v>
      </c>
      <c r="K92" s="3">
        <f>[8]Input!K92</f>
        <v>803.51840609022327</v>
      </c>
      <c r="L92" s="3">
        <f>[8]Input!L92</f>
        <v>1585.2042026297081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[8]Input!A93</f>
        <v>91</v>
      </c>
      <c r="B93" s="38" t="str">
        <f>[8]Input!B93</f>
        <v>TRA_FT_HFO</v>
      </c>
      <c r="C93" s="50" t="str">
        <f>[8]Input!C93</f>
        <v>PRI_OIL_HFO</v>
      </c>
      <c r="D93" s="52">
        <f>[8]Input!D93</f>
        <v>66.912345640312452</v>
      </c>
      <c r="E93" s="52">
        <f>[8]Input!E93</f>
        <v>102.5820087418906</v>
      </c>
      <c r="F93" s="52">
        <f>[8]Input!F93</f>
        <v>102.5820087418906</v>
      </c>
      <c r="G93" s="52">
        <f>[8]Input!G93</f>
        <v>102.5820087418906</v>
      </c>
      <c r="H93" s="52">
        <f>[8]Input!H93</f>
        <v>102.5820087418906</v>
      </c>
      <c r="I93" s="52">
        <f>[8]Input!I93</f>
        <v>102.5820087418906</v>
      </c>
      <c r="J93" s="52">
        <f>[8]Input!J93</f>
        <v>102.5820087418906</v>
      </c>
      <c r="K93" s="52">
        <f>[8]Input!K93</f>
        <v>99.365909736154038</v>
      </c>
      <c r="L93" s="52">
        <f>[8]Input!L93</f>
        <v>102.5820087418906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[8]Input!A94</f>
        <v>92</v>
      </c>
      <c r="B94" s="38" t="str">
        <f>[8]Input!B94</f>
        <v>TRA_FT_LPG</v>
      </c>
      <c r="C94" s="38" t="str">
        <f>[8]Input!C94</f>
        <v>PRI_OIL_LPG</v>
      </c>
      <c r="D94" s="3">
        <f>[8]Input!D94</f>
        <v>229.1565474368436</v>
      </c>
      <c r="E94" s="3">
        <f>[8]Input!E94</f>
        <v>284.06691109139081</v>
      </c>
      <c r="F94" s="3">
        <f>[8]Input!F94</f>
        <v>252.4097255083492</v>
      </c>
      <c r="G94" s="3">
        <f>[8]Input!G94</f>
        <v>205.76536830199049</v>
      </c>
      <c r="H94" s="3">
        <f>[8]Input!H94</f>
        <v>284.06691109139081</v>
      </c>
      <c r="I94" s="3">
        <f>[8]Input!I94</f>
        <v>284.06691109139081</v>
      </c>
      <c r="J94" s="3">
        <f>[8]Input!J94</f>
        <v>284.06691109139081</v>
      </c>
      <c r="K94" s="3">
        <f>[8]Input!K94</f>
        <v>284.06691109139081</v>
      </c>
      <c r="L94" s="3">
        <f>[8]Input!L94</f>
        <v>284.06691109139081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[8]Input!A95</f>
        <v>93</v>
      </c>
      <c r="B95" s="38" t="str">
        <f>[8]Input!B95</f>
        <v>TRA_FT_NGA</v>
      </c>
      <c r="C95" s="38" t="str">
        <f>[8]Input!C95</f>
        <v>PRI_GAS_NGA</v>
      </c>
      <c r="D95" s="3">
        <f>[8]Input!D95</f>
        <v>10.236304722524579</v>
      </c>
      <c r="E95" s="3">
        <f>[8]Input!E95</f>
        <v>5.190823895803538</v>
      </c>
      <c r="F95" s="3">
        <f>[8]Input!F95</f>
        <v>0</v>
      </c>
      <c r="G95" s="3">
        <f>[8]Input!G95</f>
        <v>17.52352150537634</v>
      </c>
      <c r="H95" s="3">
        <f>[8]Input!H95</f>
        <v>18.005418346774189</v>
      </c>
      <c r="I95" s="3">
        <f>[8]Input!I95</f>
        <v>10.514112903225801</v>
      </c>
      <c r="J95" s="3">
        <f>[8]Input!J95</f>
        <v>7.0094086021505362</v>
      </c>
      <c r="K95" s="3">
        <f>[8]Input!K95</f>
        <v>3.504704301075269</v>
      </c>
      <c r="L95" s="3">
        <f>[8]Input!L95</f>
        <v>18.005418346774199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[8]Input!A96</f>
        <v>94</v>
      </c>
      <c r="B96" s="38" t="str">
        <f>[8]Input!B96</f>
        <v>TRA_FT_NGA</v>
      </c>
      <c r="C96" s="38" t="str">
        <f>[8]Input!C96</f>
        <v>RNW_POT_BIO_GAS</v>
      </c>
      <c r="D96" s="3">
        <f>[8]Input!D96</f>
        <v>0.14534306908249911</v>
      </c>
      <c r="E96" s="3">
        <f>[8]Input!E96</f>
        <v>0</v>
      </c>
      <c r="F96" s="3">
        <f>[8]Input!F96</f>
        <v>0</v>
      </c>
      <c r="G96" s="3">
        <f>[8]Input!G96</f>
        <v>8.761760752688172</v>
      </c>
      <c r="H96" s="3">
        <f>[8]Input!H96</f>
        <v>8.2798639112903203</v>
      </c>
      <c r="I96" s="3">
        <f>[8]Input!I96</f>
        <v>15.77116935483871</v>
      </c>
      <c r="J96" s="3">
        <f>[8]Input!J96</f>
        <v>19.27587365591398</v>
      </c>
      <c r="K96" s="3">
        <f>[8]Input!K96</f>
        <v>22.780577956989251</v>
      </c>
      <c r="L96" s="3">
        <f>[8]Input!L96</f>
        <v>8.2798639112901498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[8]Input!A97</f>
        <v>95</v>
      </c>
      <c r="B97" s="38" t="str">
        <f>[8]Input!B97</f>
        <v>TRA_FT_AMM_ELCSYS_CU</v>
      </c>
      <c r="C97" s="38" t="str">
        <f>[8]Input!C97</f>
        <v>ELC</v>
      </c>
      <c r="D97" s="3">
        <f>[8]Input!D97</f>
        <v>0</v>
      </c>
      <c r="E97" s="3">
        <f>[8]Input!E97</f>
        <v>0</v>
      </c>
      <c r="F97" s="3">
        <f>[8]Input!F97</f>
        <v>0</v>
      </c>
      <c r="G97" s="3">
        <f>[8]Input!G97</f>
        <v>0</v>
      </c>
      <c r="H97" s="3">
        <f>[8]Input!H97</f>
        <v>0</v>
      </c>
      <c r="I97" s="3">
        <f>[8]Input!I97</f>
        <v>0</v>
      </c>
      <c r="J97" s="3">
        <f>[8]Input!J97</f>
        <v>0</v>
      </c>
      <c r="K97" s="3">
        <f>[8]Input!K97</f>
        <v>0</v>
      </c>
      <c r="L97" s="3">
        <f>[8]Input!L97</f>
        <v>2.443238547983166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[8]Input!A98</f>
        <v>96</v>
      </c>
      <c r="B98" s="38" t="str">
        <f>[8]Input!B98</f>
        <v>TRA_FT_AMM_ELCSYS_CU</v>
      </c>
      <c r="C98" s="38" t="str">
        <f>[8]Input!C98</f>
        <v>HH2_WE_CU</v>
      </c>
      <c r="D98" s="3">
        <f>[8]Input!D98</f>
        <v>0</v>
      </c>
      <c r="E98" s="3">
        <f>[8]Input!E98</f>
        <v>0</v>
      </c>
      <c r="F98" s="3">
        <f>[8]Input!F98</f>
        <v>0</v>
      </c>
      <c r="G98" s="3">
        <f>[8]Input!G98</f>
        <v>0</v>
      </c>
      <c r="H98" s="3">
        <f>[8]Input!H98</f>
        <v>0</v>
      </c>
      <c r="I98" s="3">
        <f>[8]Input!I98</f>
        <v>0</v>
      </c>
      <c r="J98" s="3">
        <f>[8]Input!J98</f>
        <v>0</v>
      </c>
      <c r="K98" s="3">
        <f>[8]Input!K98</f>
        <v>0</v>
      </c>
      <c r="L98" s="3">
        <f>[8]Input!L98</f>
        <v>19.76802097913653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[8]Input!A99</f>
        <v>97</v>
      </c>
      <c r="B99" s="38" t="str">
        <f>[8]Input!B99</f>
        <v>TRA_FT_AMM_ELCSYS_DT</v>
      </c>
      <c r="C99" s="38" t="str">
        <f>[8]Input!C99</f>
        <v>ELC</v>
      </c>
      <c r="D99" s="3">
        <f>[8]Input!D99</f>
        <v>0</v>
      </c>
      <c r="E99" s="3">
        <f>[8]Input!E99</f>
        <v>0</v>
      </c>
      <c r="F99" s="3">
        <f>[8]Input!F99</f>
        <v>1.7002200368097641E-2</v>
      </c>
      <c r="G99" s="3">
        <f>[8]Input!G99</f>
        <v>0</v>
      </c>
      <c r="H99" s="3">
        <f>[8]Input!H99</f>
        <v>0</v>
      </c>
      <c r="I99" s="3">
        <f>[8]Input!I99</f>
        <v>0</v>
      </c>
      <c r="J99" s="3">
        <f>[8]Input!J99</f>
        <v>0</v>
      </c>
      <c r="K99" s="3">
        <f>[8]Input!K99</f>
        <v>0.49937961111806101</v>
      </c>
      <c r="L99" s="3">
        <f>[8]Input!L99</f>
        <v>0.49937961111806112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[8]Input!A100</f>
        <v>98</v>
      </c>
      <c r="B100" s="38" t="str">
        <f>[8]Input!B100</f>
        <v>TRA_FT_AMM_ELCSYS_DT</v>
      </c>
      <c r="C100" s="38" t="str">
        <f>[8]Input!C100</f>
        <v>HH2_WE_DT</v>
      </c>
      <c r="D100" s="3">
        <f>[8]Input!D100</f>
        <v>0</v>
      </c>
      <c r="E100" s="3">
        <f>[8]Input!E100</f>
        <v>0</v>
      </c>
      <c r="F100" s="3">
        <f>[8]Input!F100</f>
        <v>0</v>
      </c>
      <c r="G100" s="3">
        <f>[8]Input!G100</f>
        <v>0</v>
      </c>
      <c r="H100" s="3">
        <f>[8]Input!H100</f>
        <v>0</v>
      </c>
      <c r="I100" s="3">
        <f>[8]Input!I100</f>
        <v>0</v>
      </c>
      <c r="J100" s="3">
        <f>[8]Input!J100</f>
        <v>0</v>
      </c>
      <c r="K100" s="3">
        <f>[8]Input!K100</f>
        <v>4.0404350354097671</v>
      </c>
      <c r="L100" s="3">
        <f>[8]Input!L100</f>
        <v>4.0404350354097662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[8]Input!A101</f>
        <v>99</v>
      </c>
      <c r="B101" s="38" t="str">
        <f>[8]Input!B101</f>
        <v>HH2_DEL_TRA_LH2_C_1_NEW</v>
      </c>
      <c r="C101" s="38" t="str">
        <f>[8]Input!C101</f>
        <v>HH2_CU</v>
      </c>
      <c r="D101" s="3">
        <f>[8]Input!D101</f>
        <v>0</v>
      </c>
      <c r="E101" s="3">
        <f>[8]Input!E101</f>
        <v>0</v>
      </c>
      <c r="F101" s="3">
        <f>[8]Input!F101</f>
        <v>0</v>
      </c>
      <c r="G101" s="3">
        <f>[8]Input!G101</f>
        <v>0</v>
      </c>
      <c r="H101" s="3">
        <f>[8]Input!H101</f>
        <v>0</v>
      </c>
      <c r="I101" s="3">
        <f>[8]Input!I101</f>
        <v>4.5392959410741812E-2</v>
      </c>
      <c r="J101" s="3">
        <f>[8]Input!J101</f>
        <v>0.34199458860012188</v>
      </c>
      <c r="K101" s="3">
        <f>[8]Input!K101</f>
        <v>2.1726876772429908</v>
      </c>
      <c r="L101" s="3">
        <f>[8]Input!L101</f>
        <v>12.891856173736841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[8]Input!A102</f>
        <v>100</v>
      </c>
      <c r="B102" s="38" t="str">
        <f>[8]Input!B102</f>
        <v>HH2_DEL_TRA_LH2_C_2_NEW</v>
      </c>
      <c r="C102" s="38" t="str">
        <f>[8]Input!C102</f>
        <v>HH2_CT</v>
      </c>
      <c r="D102" s="3">
        <f>[8]Input!D102</f>
        <v>0</v>
      </c>
      <c r="E102" s="3">
        <f>[8]Input!E102</f>
        <v>0</v>
      </c>
      <c r="F102" s="3">
        <f>[8]Input!F102</f>
        <v>0</v>
      </c>
      <c r="G102" s="3">
        <f>[8]Input!G102</f>
        <v>0</v>
      </c>
      <c r="H102" s="3">
        <f>[8]Input!H102</f>
        <v>8.7146823294001596E-3</v>
      </c>
      <c r="I102" s="3">
        <f>[8]Input!I102</f>
        <v>8.7154482068626787E-3</v>
      </c>
      <c r="J102" s="3">
        <f>[8]Input!J102</f>
        <v>8.7168073696828503E-3</v>
      </c>
      <c r="K102" s="3">
        <f>[8]Input!K102</f>
        <v>8.7093211871029138E-3</v>
      </c>
      <c r="L102" s="3">
        <f>[8]Input!L102</f>
        <v>0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[8]Input!A103</f>
        <v>101</v>
      </c>
      <c r="B103" s="38" t="str">
        <f>[8]Input!B103</f>
        <v>TRA_FT_DST_INT</v>
      </c>
      <c r="C103" s="38" t="str">
        <f>[8]Input!C103</f>
        <v>PRI_OIL_DST_kt</v>
      </c>
      <c r="D103" s="3">
        <f>[8]Input!D103</f>
        <v>1925.0190445097401</v>
      </c>
      <c r="E103" s="3">
        <f>[8]Input!E103</f>
        <v>3878.6634593995268</v>
      </c>
      <c r="F103" s="3">
        <f>[8]Input!F103</f>
        <v>2109.6004770423378</v>
      </c>
      <c r="G103" s="3">
        <f>[8]Input!G103</f>
        <v>3990.8362626663938</v>
      </c>
      <c r="H103" s="3">
        <f>[8]Input!H103</f>
        <v>4705.7974120022</v>
      </c>
      <c r="I103" s="3">
        <f>[8]Input!I103</f>
        <v>5250.4850567088724</v>
      </c>
      <c r="J103" s="3">
        <f>[8]Input!J103</f>
        <v>6154.1523566786846</v>
      </c>
      <c r="K103" s="3">
        <f>[8]Input!K103</f>
        <v>868.67809280067638</v>
      </c>
      <c r="L103" s="3">
        <f>[8]Input!L103</f>
        <v>2925.3016441512009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[8]Input!A104</f>
        <v>102</v>
      </c>
      <c r="B104" s="38" t="str">
        <f>[8]Input!B104</f>
        <v>TRA_FT_DST_INT</v>
      </c>
      <c r="C104" s="38" t="str">
        <f>[8]Input!C104</f>
        <v>RNW_BIO_EMHV</v>
      </c>
      <c r="D104" s="3">
        <f>[8]Input!D104</f>
        <v>1776.9406564705289</v>
      </c>
      <c r="E104" s="3">
        <f>[8]Input!E104</f>
        <v>0</v>
      </c>
      <c r="F104" s="3">
        <f>[8]Input!F104</f>
        <v>0</v>
      </c>
      <c r="G104" s="3">
        <f>[8]Input!G104</f>
        <v>0</v>
      </c>
      <c r="H104" s="3">
        <f>[8]Input!H104</f>
        <v>0</v>
      </c>
      <c r="I104" s="3">
        <f>[8]Input!I104</f>
        <v>0</v>
      </c>
      <c r="J104" s="3">
        <f>[8]Input!J104</f>
        <v>0</v>
      </c>
      <c r="K104" s="3">
        <f>[8]Input!K104</f>
        <v>5900.242110840958</v>
      </c>
      <c r="L104" s="3">
        <f>[8]Input!L104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[8]Input!A105</f>
        <v>103</v>
      </c>
      <c r="B105" s="38" t="str">
        <f>[8]Input!B105</f>
        <v>TRA_FT_HFO_INT</v>
      </c>
      <c r="C105" s="38" t="str">
        <f>[8]Input!C105</f>
        <v>PRI_OIL_HFO</v>
      </c>
      <c r="D105" s="3">
        <f>[8]Input!D105</f>
        <v>1811.4704259711821</v>
      </c>
      <c r="E105" s="3">
        <f>[8]Input!E105</f>
        <v>1857.8</v>
      </c>
      <c r="F105" s="3">
        <f>[8]Input!F105</f>
        <v>1772.368108473762</v>
      </c>
      <c r="G105" s="3">
        <f>[8]Input!G105</f>
        <v>1857.8</v>
      </c>
      <c r="H105" s="3">
        <f>[8]Input!H105</f>
        <v>1857.8</v>
      </c>
      <c r="I105" s="3">
        <f>[8]Input!I105</f>
        <v>1857.8</v>
      </c>
      <c r="J105" s="3">
        <f>[8]Input!J105</f>
        <v>1857.8</v>
      </c>
      <c r="K105" s="3">
        <f>[8]Input!K105</f>
        <v>1857.8</v>
      </c>
      <c r="L105" s="3">
        <f>[8]Input!L105</f>
        <v>1857.8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[8]Input!A106</f>
        <v>104</v>
      </c>
      <c r="B106" s="38" t="str">
        <f>[8]Input!B106</f>
        <v>TRA_FT_AMM_INT_ELCSYS_CU</v>
      </c>
      <c r="C106" s="38" t="str">
        <f>[8]Input!C106</f>
        <v>ELC</v>
      </c>
      <c r="D106" s="3">
        <f>[8]Input!D106</f>
        <v>0</v>
      </c>
      <c r="E106" s="3">
        <f>[8]Input!E106</f>
        <v>0</v>
      </c>
      <c r="F106" s="3">
        <f>[8]Input!F106</f>
        <v>0.1558802970586208</v>
      </c>
      <c r="G106" s="3">
        <f>[8]Input!G106</f>
        <v>0</v>
      </c>
      <c r="H106" s="3">
        <f>[8]Input!H106</f>
        <v>0</v>
      </c>
      <c r="I106" s="3">
        <f>[8]Input!I106</f>
        <v>0</v>
      </c>
      <c r="J106" s="3">
        <f>[8]Input!J106</f>
        <v>0</v>
      </c>
      <c r="K106" s="3">
        <f>[8]Input!K106</f>
        <v>4.5784040297246884</v>
      </c>
      <c r="L106" s="3">
        <f>[8]Input!L106</f>
        <v>26.935720058088311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[8]Input!A107</f>
        <v>105</v>
      </c>
      <c r="B107" s="38" t="str">
        <f>[8]Input!B107</f>
        <v>TRA_FT_AMM_INT_ELCSYS_CU</v>
      </c>
      <c r="C107" s="38" t="str">
        <f>[8]Input!C107</f>
        <v>HH2_WE_CU</v>
      </c>
      <c r="D107" s="3">
        <f>[8]Input!D107</f>
        <v>0</v>
      </c>
      <c r="E107" s="3">
        <f>[8]Input!E107</f>
        <v>0</v>
      </c>
      <c r="F107" s="3">
        <f>[8]Input!F107</f>
        <v>0</v>
      </c>
      <c r="G107" s="3">
        <f>[8]Input!G107</f>
        <v>0</v>
      </c>
      <c r="H107" s="3">
        <f>[8]Input!H107</f>
        <v>0</v>
      </c>
      <c r="I107" s="3">
        <f>[8]Input!I107</f>
        <v>0</v>
      </c>
      <c r="J107" s="3">
        <f>[8]Input!J107</f>
        <v>0</v>
      </c>
      <c r="K107" s="3">
        <f>[8]Input!K107</f>
        <v>37.043450785954292</v>
      </c>
      <c r="L107" s="3">
        <f>[8]Input!L107</f>
        <v>217.93446228816899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9.2994036105311384</v>
      </c>
      <c r="Q107" s="3">
        <f t="shared" si="69"/>
        <v>8.3019851001670304</v>
      </c>
      <c r="R107" s="3">
        <f t="shared" si="69"/>
        <v>7.5398057990437497</v>
      </c>
      <c r="S107" s="3">
        <f t="shared" si="69"/>
        <v>8.5600854971573419</v>
      </c>
      <c r="T107" s="3">
        <f t="shared" si="69"/>
        <v>88.175101914965325</v>
      </c>
      <c r="U107" s="3">
        <f t="shared" si="69"/>
        <v>5.8588557847556579</v>
      </c>
      <c r="V107" s="3">
        <f t="shared" si="69"/>
        <v>5.2657409698471307</v>
      </c>
      <c r="W107" s="3">
        <f t="shared" si="69"/>
        <v>7.8524847321746565</v>
      </c>
      <c r="X107" s="3">
        <f t="shared" si="69"/>
        <v>9.1100164012247191</v>
      </c>
      <c r="Y107" s="3"/>
    </row>
    <row r="108" spans="1:29">
      <c r="A108" s="38">
        <f>[8]Input!A108</f>
        <v>106</v>
      </c>
      <c r="B108" s="38" t="str">
        <f>[8]Input!B108</f>
        <v>IND_FT_NGA</v>
      </c>
      <c r="C108" s="38" t="str">
        <f>[8]Input!C108</f>
        <v>PRI_GAS_NGA</v>
      </c>
      <c r="D108" s="3">
        <f>[8]Input!D108</f>
        <v>3415.8014112903229</v>
      </c>
      <c r="E108" s="3">
        <f>[8]Input!E108</f>
        <v>3278.307568167485</v>
      </c>
      <c r="F108" s="3">
        <f>[8]Input!F108</f>
        <v>3277.0464794578079</v>
      </c>
      <c r="G108" s="3">
        <f>[8]Input!G108</f>
        <v>3030.1523756870861</v>
      </c>
      <c r="H108" s="3">
        <f>[8]Input!H108</f>
        <v>3399.3587293484338</v>
      </c>
      <c r="I108" s="3">
        <f>[8]Input!I108</f>
        <v>3189.9506729725549</v>
      </c>
      <c r="J108" s="3">
        <f>[8]Input!J108</f>
        <v>3497.1065446039279</v>
      </c>
      <c r="K108" s="3">
        <f>[8]Input!K108</f>
        <v>3561.0928297419391</v>
      </c>
      <c r="L108" s="3">
        <f>[8]Input!L108</f>
        <v>3623.4018097145122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235.58489146678889</v>
      </c>
      <c r="Q108" s="3">
        <f t="shared" si="70"/>
        <v>210.31695587089811</v>
      </c>
      <c r="R108" s="3">
        <f t="shared" si="70"/>
        <v>191.00841357577508</v>
      </c>
      <c r="S108" s="3">
        <f t="shared" si="70"/>
        <v>216.85549926131935</v>
      </c>
      <c r="T108" s="3">
        <f t="shared" si="70"/>
        <v>168.58635837829843</v>
      </c>
      <c r="U108" s="3">
        <f t="shared" si="70"/>
        <v>148.42434654714336</v>
      </c>
      <c r="V108" s="3">
        <f t="shared" si="70"/>
        <v>133.39877123612732</v>
      </c>
      <c r="W108" s="3">
        <f t="shared" si="70"/>
        <v>198.92961321509128</v>
      </c>
      <c r="X108" s="3">
        <f t="shared" si="70"/>
        <v>230.78708216435948</v>
      </c>
      <c r="Y108" s="3"/>
    </row>
    <row r="109" spans="1:29">
      <c r="A109" s="38">
        <f>[8]Input!A109</f>
        <v>107</v>
      </c>
      <c r="B109" s="38" t="str">
        <f>[8]Input!B109</f>
        <v>IND_FT_LPG</v>
      </c>
      <c r="C109" s="38" t="str">
        <f>[8]Input!C109</f>
        <v>PRI_OIL_LPG</v>
      </c>
      <c r="D109" s="3">
        <f>[8]Input!D109</f>
        <v>198.398</v>
      </c>
      <c r="E109" s="3">
        <f>[8]Input!E109</f>
        <v>153.3928948562347</v>
      </c>
      <c r="F109" s="3">
        <f>[8]Input!F109</f>
        <v>119.1336823162919</v>
      </c>
      <c r="G109" s="3">
        <f>[8]Input!G109</f>
        <v>198.398</v>
      </c>
      <c r="H109" s="3">
        <f>[8]Input!H109</f>
        <v>240.45126203675531</v>
      </c>
      <c r="I109" s="3">
        <f>[8]Input!I109</f>
        <v>240.45126203675531</v>
      </c>
      <c r="J109" s="3">
        <f>[8]Input!J109</f>
        <v>240.45126203675531</v>
      </c>
      <c r="K109" s="3">
        <f>[8]Input!K109</f>
        <v>240.45126203675531</v>
      </c>
      <c r="L109" s="3">
        <f>[8]Input!L109</f>
        <v>240.45126203675531</v>
      </c>
      <c r="O109" s="2" t="s">
        <v>70</v>
      </c>
      <c r="P109" s="3">
        <f t="shared" ref="P109:X109" si="71">SUMIFS(D:D,$B:$B,"*TRA*",$C:$C,"*BIO_EMHV*")*0.0385</f>
        <v>215.30251517782085</v>
      </c>
      <c r="Q109" s="3">
        <f t="shared" si="71"/>
        <v>0</v>
      </c>
      <c r="R109" s="3">
        <f t="shared" si="71"/>
        <v>0</v>
      </c>
      <c r="S109" s="3">
        <f t="shared" si="71"/>
        <v>369.4998999999998</v>
      </c>
      <c r="T109" s="3">
        <f t="shared" si="71"/>
        <v>468.99929999999995</v>
      </c>
      <c r="U109" s="3">
        <f t="shared" si="71"/>
        <v>555.41639999999995</v>
      </c>
      <c r="V109" s="3">
        <f t="shared" si="71"/>
        <v>641.83349999999996</v>
      </c>
      <c r="W109" s="3">
        <f t="shared" si="71"/>
        <v>728.25252499999988</v>
      </c>
      <c r="X109" s="3">
        <f t="shared" si="71"/>
        <v>814.67154999999991</v>
      </c>
      <c r="Y109" s="3"/>
    </row>
    <row r="110" spans="1:29">
      <c r="A110" s="38">
        <f>[8]Input!A110</f>
        <v>108</v>
      </c>
      <c r="B110" s="38" t="str">
        <f>[8]Input!B110</f>
        <v>IND_FT_COA</v>
      </c>
      <c r="C110" s="38" t="str">
        <f>[8]Input!C110</f>
        <v>PRI_COA_BCO</v>
      </c>
      <c r="D110" s="3">
        <f>[8]Input!D110</f>
        <v>0</v>
      </c>
      <c r="E110" s="3">
        <f>[8]Input!E110</f>
        <v>0</v>
      </c>
      <c r="F110" s="3">
        <f>[8]Input!F110</f>
        <v>0</v>
      </c>
      <c r="G110" s="3">
        <f>[8]Input!G110</f>
        <v>837.84233120339275</v>
      </c>
      <c r="H110" s="3">
        <f>[8]Input!H110</f>
        <v>929.63739450925971</v>
      </c>
      <c r="I110" s="3">
        <f>[8]Input!I110</f>
        <v>1049.559648980339</v>
      </c>
      <c r="J110" s="3">
        <f>[8]Input!J110</f>
        <v>1085.00860937211</v>
      </c>
      <c r="K110" s="3">
        <f>[8]Input!K110</f>
        <v>708.55239083041135</v>
      </c>
      <c r="L110" s="3">
        <f>[8]Input!L110</f>
        <v>627.21515265467576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0</v>
      </c>
      <c r="X110" s="3">
        <f t="shared" si="72"/>
        <v>0</v>
      </c>
      <c r="Y110" s="3"/>
    </row>
    <row r="111" spans="1:29">
      <c r="A111" s="38">
        <f>[8]Input!A111</f>
        <v>109</v>
      </c>
      <c r="B111" s="38" t="str">
        <f>[8]Input!B111</f>
        <v>IND_FT_COA</v>
      </c>
      <c r="C111" s="38" t="str">
        <f>[8]Input!C111</f>
        <v>PRI_COA_HCO</v>
      </c>
      <c r="D111" s="3">
        <f>[8]Input!D111</f>
        <v>630.28202070925215</v>
      </c>
      <c r="E111" s="3">
        <f>[8]Input!E111</f>
        <v>597.83126129597929</v>
      </c>
      <c r="F111" s="3">
        <f>[8]Input!F111</f>
        <v>546.74894290785323</v>
      </c>
      <c r="G111" s="3">
        <f>[8]Input!G111</f>
        <v>0</v>
      </c>
      <c r="H111" s="3">
        <f>[8]Input!H111</f>
        <v>0</v>
      </c>
      <c r="I111" s="3">
        <f>[8]Input!I111</f>
        <v>19.93354853618326</v>
      </c>
      <c r="J111" s="3">
        <f>[8]Input!J111</f>
        <v>0</v>
      </c>
      <c r="K111" s="3">
        <f>[8]Input!K111</f>
        <v>376.45621854169889</v>
      </c>
      <c r="L111" s="3">
        <f>[8]Input!L111</f>
        <v>410.79315921296399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0</v>
      </c>
      <c r="U111" s="3">
        <f t="shared" si="73"/>
        <v>0</v>
      </c>
      <c r="V111" s="3">
        <f t="shared" si="73"/>
        <v>0</v>
      </c>
      <c r="W111" s="3">
        <f t="shared" si="73"/>
        <v>0</v>
      </c>
      <c r="X111" s="3">
        <f t="shared" si="73"/>
        <v>0</v>
      </c>
      <c r="Y111" s="3"/>
    </row>
    <row r="112" spans="1:29">
      <c r="A112" s="38">
        <f>[8]Input!A112</f>
        <v>110</v>
      </c>
      <c r="B112" s="38" t="str">
        <f>[8]Input!B112</f>
        <v>IND_FT_COK</v>
      </c>
      <c r="C112" s="38" t="str">
        <f>[8]Input!C112</f>
        <v>PRI_COA_OVC</v>
      </c>
      <c r="D112" s="3">
        <f>[8]Input!D112</f>
        <v>335.64198670290472</v>
      </c>
      <c r="E112" s="3">
        <f>[8]Input!E112</f>
        <v>316.99340918291227</v>
      </c>
      <c r="F112" s="3">
        <f>[8]Input!F112</f>
        <v>264.25090927860128</v>
      </c>
      <c r="G112" s="3">
        <f>[8]Input!G112</f>
        <v>335.92018625801092</v>
      </c>
      <c r="H112" s="3">
        <f>[8]Input!H112</f>
        <v>330.85437495125723</v>
      </c>
      <c r="I112" s="3">
        <f>[8]Input!I112</f>
        <v>343.11612442023971</v>
      </c>
      <c r="J112" s="3">
        <f>[8]Input!J112</f>
        <v>382.75199766411771</v>
      </c>
      <c r="K112" s="3">
        <f>[8]Input!K112</f>
        <v>290.84327377068672</v>
      </c>
      <c r="L112" s="3">
        <f>[8]Input!L112</f>
        <v>213.16240096627541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0</v>
      </c>
      <c r="U112" s="3">
        <f t="shared" si="74"/>
        <v>0</v>
      </c>
      <c r="V112" s="3">
        <f t="shared" si="74"/>
        <v>0</v>
      </c>
      <c r="W112" s="3">
        <f t="shared" si="74"/>
        <v>0</v>
      </c>
      <c r="X112" s="3">
        <f t="shared" si="74"/>
        <v>0</v>
      </c>
      <c r="Y112" s="3"/>
    </row>
    <row r="113" spans="1:25">
      <c r="A113" s="38">
        <f>[8]Input!A113</f>
        <v>111</v>
      </c>
      <c r="B113" s="38" t="str">
        <f>[8]Input!B113</f>
        <v>IND_FT_COG</v>
      </c>
      <c r="C113" s="38" t="str">
        <f>[8]Input!C113</f>
        <v>PRI_GAS_COG</v>
      </c>
      <c r="D113" s="3">
        <f>[8]Input!D113</f>
        <v>122.6855908066109</v>
      </c>
      <c r="E113" s="3">
        <f>[8]Input!E113</f>
        <v>63.393518518518533</v>
      </c>
      <c r="F113" s="3">
        <f>[8]Input!F113</f>
        <v>50.714814814815178</v>
      </c>
      <c r="G113" s="3">
        <f>[8]Input!G113</f>
        <v>103.46471254237289</v>
      </c>
      <c r="H113" s="3">
        <f>[8]Input!H113</f>
        <v>25.357407407407411</v>
      </c>
      <c r="I113" s="3">
        <f>[8]Input!I113</f>
        <v>12.678703703703709</v>
      </c>
      <c r="J113" s="3">
        <f>[8]Input!J113</f>
        <v>0</v>
      </c>
      <c r="K113" s="3">
        <f>[8]Input!K113</f>
        <v>0</v>
      </c>
      <c r="L113" s="3">
        <f>[8]Input!L113</f>
        <v>0</v>
      </c>
      <c r="N113" s="38"/>
      <c r="O113" s="2" t="s">
        <v>141</v>
      </c>
      <c r="P113" s="3">
        <f t="shared" ref="P113:X113" si="75">SUMIFS(D:D,$B:$B,"*TRA*",$C:$C,"*BIO_GAS*")</f>
        <v>0.14534306908249911</v>
      </c>
      <c r="Q113" s="3">
        <f t="shared" si="75"/>
        <v>0</v>
      </c>
      <c r="R113" s="3">
        <f t="shared" si="75"/>
        <v>0</v>
      </c>
      <c r="S113" s="3">
        <f t="shared" si="75"/>
        <v>8.761760752688172</v>
      </c>
      <c r="T113" s="3">
        <f t="shared" si="75"/>
        <v>8.2798639112903203</v>
      </c>
      <c r="U113" s="3">
        <f t="shared" si="75"/>
        <v>15.77116935483871</v>
      </c>
      <c r="V113" s="3">
        <f t="shared" si="75"/>
        <v>19.27587365591398</v>
      </c>
      <c r="W113" s="3">
        <f t="shared" si="75"/>
        <v>22.780577956989251</v>
      </c>
      <c r="X113" s="3">
        <f t="shared" si="75"/>
        <v>8.2798639112901498</v>
      </c>
      <c r="Y113" s="3"/>
    </row>
    <row r="114" spans="1:25">
      <c r="A114" s="38">
        <f>[8]Input!A114</f>
        <v>112</v>
      </c>
      <c r="B114" s="38" t="str">
        <f>[8]Input!B114</f>
        <v>IND_FT_BFG</v>
      </c>
      <c r="C114" s="38" t="str">
        <f>[8]Input!C114</f>
        <v>PRI_GAS_BFG</v>
      </c>
      <c r="D114" s="3">
        <f>[8]Input!D114</f>
        <v>175.228921231177</v>
      </c>
      <c r="E114" s="3">
        <f>[8]Input!E114</f>
        <v>153.2189611228842</v>
      </c>
      <c r="F114" s="3">
        <f>[8]Input!F114</f>
        <v>128.8994619022601</v>
      </c>
      <c r="G114" s="3">
        <f>[8]Input!G114</f>
        <v>108.0261230627175</v>
      </c>
      <c r="H114" s="3">
        <f>[8]Input!H114</f>
        <v>81.895224420703627</v>
      </c>
      <c r="I114" s="3">
        <f>[8]Input!I114</f>
        <v>59.576814553029813</v>
      </c>
      <c r="J114" s="3">
        <f>[8]Input!J114</f>
        <v>36.467924428301728</v>
      </c>
      <c r="K114" s="3">
        <f>[8]Input!K114</f>
        <v>35.507647012986467</v>
      </c>
      <c r="L114" s="3">
        <f>[8]Input!L114</f>
        <v>35.518562540372628</v>
      </c>
      <c r="N114" s="2" t="s">
        <v>226</v>
      </c>
      <c r="O114" s="3"/>
      <c r="P114" s="14" cm="1">
        <f t="array" ref="P114:X114">'Primary energy supply'!P14:X14*1000</f>
        <v>5713.4919999999993</v>
      </c>
      <c r="Q114" s="14">
        <v>6309.2429999999995</v>
      </c>
      <c r="R114" s="14">
        <v>7059.6339999999991</v>
      </c>
      <c r="S114" s="14">
        <v>7425.5075004532646</v>
      </c>
      <c r="T114" s="14">
        <v>6890.3156714509214</v>
      </c>
      <c r="U114" s="14">
        <v>6470.8361527980724</v>
      </c>
      <c r="V114" s="14">
        <v>5666.7285503911444</v>
      </c>
      <c r="W114" s="14">
        <v>6224.1698860623228</v>
      </c>
      <c r="X114" s="14">
        <v>6443.227759698917</v>
      </c>
    </row>
    <row r="115" spans="1:25">
      <c r="A115" s="38">
        <f>[8]Input!A115</f>
        <v>113</v>
      </c>
      <c r="B115" s="38" t="str">
        <f>[8]Input!B115</f>
        <v>IND_FT_HFO</v>
      </c>
      <c r="C115" s="38" t="str">
        <f>[8]Input!C115</f>
        <v>PRI_OIL_CRD</v>
      </c>
      <c r="D115" s="3">
        <f>[8]Input!D115</f>
        <v>27.03905787008804</v>
      </c>
      <c r="E115" s="3">
        <f>[8]Input!E115</f>
        <v>295.90620584844032</v>
      </c>
      <c r="F115" s="3">
        <f>[8]Input!F115</f>
        <v>332.82461988074101</v>
      </c>
      <c r="G115" s="3">
        <f>[8]Input!G115</f>
        <v>356.87968146123183</v>
      </c>
      <c r="H115" s="3">
        <f>[8]Input!H115</f>
        <v>204.98651942859851</v>
      </c>
      <c r="I115" s="3">
        <f>[8]Input!I115</f>
        <v>173.907298711235</v>
      </c>
      <c r="J115" s="3">
        <f>[8]Input!J115</f>
        <v>140.98545523076609</v>
      </c>
      <c r="K115" s="3">
        <f>[8]Input!K115</f>
        <v>138.34620218029889</v>
      </c>
      <c r="L115" s="3">
        <f>[8]Input!L115</f>
        <v>134.60275230629489</v>
      </c>
      <c r="O115" s="3"/>
      <c r="P115" s="38"/>
      <c r="Q115" s="38"/>
      <c r="T115" s="38"/>
      <c r="U115" s="38"/>
    </row>
    <row r="116" spans="1:25">
      <c r="A116" s="38">
        <f>[8]Input!A116</f>
        <v>114</v>
      </c>
      <c r="B116" s="38" t="str">
        <f>[8]Input!B116</f>
        <v>IND_FT_HFO</v>
      </c>
      <c r="C116" s="38" t="str">
        <f>[8]Input!C116</f>
        <v>PRI_OIL_HFO</v>
      </c>
      <c r="D116" s="3">
        <f>[8]Input!D116</f>
        <v>310.9491655060126</v>
      </c>
      <c r="E116" s="3">
        <f>[8]Input!E116</f>
        <v>0</v>
      </c>
      <c r="F116" s="3">
        <f>[8]Input!F116</f>
        <v>0</v>
      </c>
      <c r="G116" s="3">
        <f>[8]Input!G116</f>
        <v>0</v>
      </c>
      <c r="H116" s="3">
        <f>[8]Input!H116</f>
        <v>0</v>
      </c>
      <c r="I116" s="3">
        <f>[8]Input!I116</f>
        <v>0</v>
      </c>
      <c r="J116" s="3">
        <f>[8]Input!J116</f>
        <v>0</v>
      </c>
      <c r="K116" s="3">
        <f>[8]Input!K116</f>
        <v>0</v>
      </c>
      <c r="L116" s="3">
        <f>[8]Input!L116</f>
        <v>0</v>
      </c>
      <c r="O116" s="3"/>
      <c r="P116" s="3"/>
      <c r="Q116" s="3"/>
      <c r="S116" s="3"/>
      <c r="T116" s="3"/>
      <c r="U116" s="3"/>
    </row>
    <row r="117" spans="1:25">
      <c r="A117" s="38">
        <f>[8]Input!A117</f>
        <v>115</v>
      </c>
      <c r="B117" s="38" t="str">
        <f>[8]Input!B117</f>
        <v>IND_FT_OIL</v>
      </c>
      <c r="C117" s="38" t="str">
        <f>[8]Input!C117</f>
        <v>PRI_OIL_DST</v>
      </c>
      <c r="D117" s="3">
        <f>[8]Input!D117</f>
        <v>407.00747344824799</v>
      </c>
      <c r="E117" s="3">
        <f>[8]Input!E117</f>
        <v>358.18751685027729</v>
      </c>
      <c r="F117" s="3">
        <f>[8]Input!F117</f>
        <v>347.18290423482858</v>
      </c>
      <c r="G117" s="3">
        <f>[8]Input!G117</f>
        <v>424.31837016040538</v>
      </c>
      <c r="H117" s="3">
        <f>[8]Input!H117</f>
        <v>101.04367401353279</v>
      </c>
      <c r="I117" s="3">
        <f>[8]Input!I117</f>
        <v>50.872465169319248</v>
      </c>
      <c r="J117" s="3">
        <f>[8]Input!J117</f>
        <v>7.0452457876543209</v>
      </c>
      <c r="K117" s="3">
        <f>[8]Input!K117</f>
        <v>7.0452457876543209</v>
      </c>
      <c r="L117" s="3">
        <f>[8]Input!L117</f>
        <v>13.388826416848699</v>
      </c>
      <c r="O117" s="3"/>
      <c r="P117" s="38"/>
      <c r="S117" s="3"/>
      <c r="T117" s="3"/>
      <c r="U117" s="3"/>
    </row>
    <row r="118" spans="1:25">
      <c r="A118" s="38">
        <f>[8]Input!A118</f>
        <v>116</v>
      </c>
      <c r="B118" s="38" t="str">
        <f>[8]Input!B118</f>
        <v>IND_FT_OIL</v>
      </c>
      <c r="C118" s="38" t="str">
        <f>[8]Input!C118</f>
        <v>PRI_OIL_KER</v>
      </c>
      <c r="D118" s="3">
        <f>[8]Input!D118</f>
        <v>52.887976775761018</v>
      </c>
      <c r="E118" s="3">
        <f>[8]Input!E118</f>
        <v>0</v>
      </c>
      <c r="F118" s="3">
        <f>[8]Input!F118</f>
        <v>0</v>
      </c>
      <c r="G118" s="3">
        <f>[8]Input!G118</f>
        <v>0</v>
      </c>
      <c r="H118" s="3">
        <f>[8]Input!H118</f>
        <v>13.12996893961161</v>
      </c>
      <c r="I118" s="3">
        <f>[8]Input!I118</f>
        <v>0</v>
      </c>
      <c r="J118" s="3">
        <f>[8]Input!J118</f>
        <v>0</v>
      </c>
      <c r="K118" s="3">
        <f>[8]Input!K118</f>
        <v>0</v>
      </c>
      <c r="L118" s="3">
        <f>[8]Input!L118</f>
        <v>0</v>
      </c>
      <c r="O118" s="3"/>
      <c r="P118" s="38"/>
    </row>
    <row r="119" spans="1:25">
      <c r="A119" s="38">
        <f>[8]Input!A119</f>
        <v>117</v>
      </c>
      <c r="B119" s="38" t="str">
        <f>[8]Input!B119</f>
        <v>IND_FT_OIL</v>
      </c>
      <c r="C119" s="38" t="str">
        <f>[8]Input!C119</f>
        <v>PRI_OIL_GSL</v>
      </c>
      <c r="D119" s="3">
        <f>[8]Input!D119</f>
        <v>0</v>
      </c>
      <c r="E119" s="3">
        <f>[8]Input!E119</f>
        <v>46.544140607663152</v>
      </c>
      <c r="F119" s="3">
        <f>[8]Input!F119</f>
        <v>45.114162697181101</v>
      </c>
      <c r="G119" s="3">
        <f>[8]Input!G119</f>
        <v>55.137415331578083</v>
      </c>
      <c r="H119" s="3">
        <f>[8]Input!H119</f>
        <v>0</v>
      </c>
      <c r="I119" s="3">
        <f>[8]Input!I119</f>
        <v>0</v>
      </c>
      <c r="J119" s="3">
        <f>[8]Input!J119</f>
        <v>0</v>
      </c>
      <c r="K119" s="3">
        <f>[8]Input!K119</f>
        <v>0</v>
      </c>
      <c r="L119" s="3">
        <f>[8]Input!L119</f>
        <v>0</v>
      </c>
      <c r="O119" s="3"/>
      <c r="P119" s="38"/>
      <c r="Q119" s="38"/>
    </row>
    <row r="120" spans="1:25">
      <c r="A120" s="38">
        <f>[8]Input!A120</f>
        <v>118</v>
      </c>
      <c r="B120" s="38" t="str">
        <f>[8]Input!B120</f>
        <v>IND_FT_ETH</v>
      </c>
      <c r="C120" s="38" t="str">
        <f>[8]Input!C120</f>
        <v>PRI_GAS_RFG</v>
      </c>
      <c r="D120" s="3">
        <f>[8]Input!D120</f>
        <v>65.474640000000008</v>
      </c>
      <c r="E120" s="3">
        <f>[8]Input!E120</f>
        <v>142.41889237785421</v>
      </c>
      <c r="F120" s="3">
        <f>[8]Input!F120</f>
        <v>86.741725048629959</v>
      </c>
      <c r="G120" s="3">
        <f>[8]Input!G120</f>
        <v>177.73613615528129</v>
      </c>
      <c r="H120" s="3">
        <f>[8]Input!H120</f>
        <v>225.48342712744559</v>
      </c>
      <c r="I120" s="3">
        <f>[8]Input!I120</f>
        <v>233.51816293701319</v>
      </c>
      <c r="J120" s="3">
        <f>[8]Input!J120</f>
        <v>157.9542561167668</v>
      </c>
      <c r="K120" s="3">
        <f>[8]Input!K120</f>
        <v>252.00007894229449</v>
      </c>
      <c r="L120" s="3">
        <f>[8]Input!L120</f>
        <v>142.76116900630689</v>
      </c>
      <c r="O120" s="3"/>
    </row>
    <row r="121" spans="1:25">
      <c r="A121" s="38">
        <f>[8]Input!A121</f>
        <v>119</v>
      </c>
      <c r="B121" s="38" t="str">
        <f>[8]Input!B121</f>
        <v>IND_FT_ETH</v>
      </c>
      <c r="C121" s="38" t="str">
        <f>[8]Input!C121</f>
        <v>PRI_GAS_ETH</v>
      </c>
      <c r="D121" s="3">
        <f>[8]Input!D121</f>
        <v>51.444359999999982</v>
      </c>
      <c r="E121" s="3">
        <f>[8]Input!E121</f>
        <v>0</v>
      </c>
      <c r="F121" s="3">
        <f>[8]Input!F121</f>
        <v>55.677167329224211</v>
      </c>
      <c r="G121" s="3">
        <f>[8]Input!G121</f>
        <v>0</v>
      </c>
      <c r="H121" s="3">
        <f>[8]Input!H121</f>
        <v>0</v>
      </c>
      <c r="I121" s="3">
        <f>[8]Input!I121</f>
        <v>15.539587262067901</v>
      </c>
      <c r="J121" s="3">
        <f>[8]Input!J121</f>
        <v>94.045822825527779</v>
      </c>
      <c r="K121" s="3">
        <f>[8]Input!K121</f>
        <v>0</v>
      </c>
      <c r="L121" s="3">
        <f>[8]Input!L121</f>
        <v>112.1694899335268</v>
      </c>
      <c r="O121" s="3"/>
      <c r="P121" s="13"/>
      <c r="Q121" s="13"/>
    </row>
    <row r="122" spans="1:25">
      <c r="A122" s="38">
        <f>[8]Input!A122</f>
        <v>120</v>
      </c>
      <c r="B122" s="38" t="str">
        <f>[8]Input!B122</f>
        <v>IND_FT_NAP</v>
      </c>
      <c r="C122" s="38" t="str">
        <f>[8]Input!C122</f>
        <v>PRI_OIL_NAP</v>
      </c>
      <c r="D122" s="3">
        <f>[8]Input!D122</f>
        <v>0</v>
      </c>
      <c r="E122" s="3">
        <f>[8]Input!E122</f>
        <v>0</v>
      </c>
      <c r="F122" s="3">
        <f>[8]Input!F122</f>
        <v>122.5792776024912</v>
      </c>
      <c r="G122" s="3">
        <f>[8]Input!G122</f>
        <v>122.5792776024912</v>
      </c>
      <c r="H122" s="3">
        <f>[8]Input!H122</f>
        <v>122.5792776024912</v>
      </c>
      <c r="I122" s="3">
        <f>[8]Input!I122</f>
        <v>122.5792776024912</v>
      </c>
      <c r="J122" s="3">
        <f>[8]Input!J122</f>
        <v>122.5792776024912</v>
      </c>
      <c r="K122" s="3">
        <f>[8]Input!K122</f>
        <v>114.31211789126</v>
      </c>
      <c r="L122" s="3">
        <f>[8]Input!L122</f>
        <v>122.5792776024912</v>
      </c>
      <c r="O122" s="3"/>
      <c r="P122" s="13"/>
      <c r="Q122" s="13"/>
    </row>
    <row r="123" spans="1:25">
      <c r="A123" s="38">
        <f>[8]Input!A123</f>
        <v>121</v>
      </c>
      <c r="B123" s="38" t="str">
        <f>[8]Input!B123</f>
        <v>IND_FT_NAP</v>
      </c>
      <c r="C123" s="38" t="str">
        <f>[8]Input!C123</f>
        <v>RNW_BIO_NAP</v>
      </c>
      <c r="D123" s="3">
        <f>[8]Input!D123</f>
        <v>84.172000000000011</v>
      </c>
      <c r="E123" s="3">
        <f>[8]Input!E123</f>
        <v>84.172000000000011</v>
      </c>
      <c r="F123" s="3">
        <f>[8]Input!F123</f>
        <v>0</v>
      </c>
      <c r="G123" s="3">
        <f>[8]Input!G123</f>
        <v>0</v>
      </c>
      <c r="H123" s="3">
        <f>[8]Input!H123</f>
        <v>0</v>
      </c>
      <c r="I123" s="3">
        <f>[8]Input!I123</f>
        <v>0</v>
      </c>
      <c r="J123" s="3">
        <f>[8]Input!J123</f>
        <v>0</v>
      </c>
      <c r="K123" s="3">
        <f>[8]Input!K123</f>
        <v>0</v>
      </c>
      <c r="L123" s="3">
        <f>[8]Input!L123</f>
        <v>0</v>
      </c>
      <c r="O123" s="3"/>
    </row>
    <row r="124" spans="1:25">
      <c r="A124" s="38">
        <f>[8]Input!A124</f>
        <v>122</v>
      </c>
      <c r="B124" s="38" t="str">
        <f>[8]Input!B124</f>
        <v>IND_FT_PTC</v>
      </c>
      <c r="C124" s="38" t="str">
        <f>[8]Input!C124</f>
        <v>PRI_OIL_PTC</v>
      </c>
      <c r="D124" s="3">
        <f>[8]Input!D124</f>
        <v>394.46399999999988</v>
      </c>
      <c r="E124" s="3">
        <f>[8]Input!E124</f>
        <v>397.22233707533621</v>
      </c>
      <c r="F124" s="3">
        <f>[8]Input!F124</f>
        <v>317.8492847592612</v>
      </c>
      <c r="G124" s="3">
        <f>[8]Input!G124</f>
        <v>76.268902062955789</v>
      </c>
      <c r="H124" s="3">
        <f>[8]Input!H124</f>
        <v>39.667508853895427</v>
      </c>
      <c r="I124" s="3">
        <f>[8]Input!I124</f>
        <v>3.0661156448350422</v>
      </c>
      <c r="J124" s="3">
        <f>[8]Input!J124</f>
        <v>0</v>
      </c>
      <c r="K124" s="3">
        <f>[8]Input!K124</f>
        <v>0</v>
      </c>
      <c r="L124" s="3">
        <f>[8]Input!L124</f>
        <v>0</v>
      </c>
    </row>
    <row r="125" spans="1:25">
      <c r="A125" s="38">
        <f>[8]Input!A125</f>
        <v>123</v>
      </c>
      <c r="B125" s="38" t="str">
        <f>[8]Input!B125</f>
        <v>IND_FT_BIO</v>
      </c>
      <c r="C125" s="38" t="str">
        <f>[8]Input!C125</f>
        <v>RNW_POT_BIO_MUN</v>
      </c>
      <c r="D125" s="3">
        <f>[8]Input!D125</f>
        <v>0</v>
      </c>
      <c r="E125" s="3">
        <f>[8]Input!E125</f>
        <v>0</v>
      </c>
      <c r="F125" s="3">
        <f>[8]Input!F125</f>
        <v>0</v>
      </c>
      <c r="G125" s="3">
        <f>[8]Input!G125</f>
        <v>14.95589914807317</v>
      </c>
      <c r="H125" s="3">
        <f>[8]Input!H125</f>
        <v>86.355899148073192</v>
      </c>
      <c r="I125" s="3">
        <f>[8]Input!I125</f>
        <v>0</v>
      </c>
      <c r="J125" s="3">
        <f>[8]Input!J125</f>
        <v>107.54878244249559</v>
      </c>
      <c r="K125" s="3">
        <f>[8]Input!K125</f>
        <v>86.355899148073192</v>
      </c>
      <c r="L125" s="3">
        <f>[8]Input!L125</f>
        <v>0</v>
      </c>
    </row>
    <row r="126" spans="1:25">
      <c r="A126" s="38">
        <f>[8]Input!A126</f>
        <v>124</v>
      </c>
      <c r="B126" s="38" t="str">
        <f>[8]Input!B126</f>
        <v>IND_FT_BIO</v>
      </c>
      <c r="C126" s="38" t="str">
        <f>[8]Input!C126</f>
        <v>RNW_POT_BIO_WOD</v>
      </c>
      <c r="D126" s="3">
        <f>[8]Input!D126</f>
        <v>715.45760071261498</v>
      </c>
      <c r="E126" s="3">
        <f>[8]Input!E126</f>
        <v>884.63589914807335</v>
      </c>
      <c r="F126" s="3">
        <f>[8]Input!F126</f>
        <v>661.58494656788935</v>
      </c>
      <c r="G126" s="3">
        <f>[8]Input!G126</f>
        <v>798.28</v>
      </c>
      <c r="H126" s="3">
        <f>[8]Input!H126</f>
        <v>798.28</v>
      </c>
      <c r="I126" s="3">
        <f>[8]Input!I126</f>
        <v>884.63589914807312</v>
      </c>
      <c r="J126" s="3">
        <f>[8]Input!J126</f>
        <v>777.0871167055775</v>
      </c>
      <c r="K126" s="3">
        <f>[8]Input!K126</f>
        <v>798.28</v>
      </c>
      <c r="L126" s="3">
        <f>[8]Input!L126</f>
        <v>884.63589914807335</v>
      </c>
    </row>
    <row r="127" spans="1:25">
      <c r="A127" s="38">
        <f>[8]Input!A127</f>
        <v>125</v>
      </c>
      <c r="B127" s="38" t="str">
        <f>[8]Input!B127</f>
        <v>IND_FT_BIO</v>
      </c>
      <c r="C127" s="38" t="str">
        <f>[8]Input!C127</f>
        <v>RNW_POT_BIO_LIQ</v>
      </c>
      <c r="D127" s="3">
        <f>[8]Input!D127</f>
        <v>25.72042371792109</v>
      </c>
      <c r="E127" s="3">
        <f>[8]Input!E127</f>
        <v>0</v>
      </c>
      <c r="F127" s="3">
        <f>[8]Input!F127</f>
        <v>29.148181671135521</v>
      </c>
      <c r="G127" s="3">
        <f>[8]Input!G127</f>
        <v>71.400000000000006</v>
      </c>
      <c r="H127" s="3">
        <f>[8]Input!H127</f>
        <v>0</v>
      </c>
      <c r="I127" s="3">
        <f>[8]Input!I127</f>
        <v>0</v>
      </c>
      <c r="J127" s="3">
        <f>[8]Input!J127</f>
        <v>0</v>
      </c>
      <c r="K127" s="3">
        <f>[8]Input!K127</f>
        <v>0</v>
      </c>
      <c r="L127" s="3">
        <f>[8]Input!L127</f>
        <v>0</v>
      </c>
    </row>
    <row r="128" spans="1:25">
      <c r="A128" s="38">
        <f>[8]Input!A128</f>
        <v>126</v>
      </c>
      <c r="B128" s="38" t="str">
        <f>[8]Input!B128</f>
        <v>IND_FT_BGS</v>
      </c>
      <c r="C128" s="38" t="str">
        <f>[8]Input!C128</f>
        <v>RNW_POT_BIO_GAS</v>
      </c>
      <c r="D128" s="3">
        <f>[8]Input!D128</f>
        <v>10.67398000418939</v>
      </c>
      <c r="E128" s="3">
        <f>[8]Input!E128</f>
        <v>12.464762348777979</v>
      </c>
      <c r="F128" s="3">
        <f>[8]Input!F128</f>
        <v>16.28352015977789</v>
      </c>
      <c r="G128" s="3">
        <f>[8]Input!G128</f>
        <v>29.969693870416979</v>
      </c>
      <c r="H128" s="3">
        <f>[8]Input!H128</f>
        <v>33.631124437005049</v>
      </c>
      <c r="I128" s="3">
        <f>[8]Input!I128</f>
        <v>37.349316794147427</v>
      </c>
      <c r="J128" s="3">
        <f>[8]Input!J128</f>
        <v>36.683117034477419</v>
      </c>
      <c r="K128" s="3">
        <f>[8]Input!K128</f>
        <v>37.010096106268243</v>
      </c>
      <c r="L128" s="3">
        <f>[8]Input!L128</f>
        <v>37.030519429924347</v>
      </c>
    </row>
    <row r="129" spans="1:12">
      <c r="A129" s="38">
        <f>[8]Input!A129</f>
        <v>127</v>
      </c>
      <c r="B129" s="38" t="str">
        <f>[8]Input!B129</f>
        <v>IND_FT_GEO</v>
      </c>
      <c r="C129" s="38" t="str">
        <f>[8]Input!C129</f>
        <v>RNW_POT_GEO</v>
      </c>
      <c r="D129" s="3">
        <f>[8]Input!D129</f>
        <v>1.7911458333333341</v>
      </c>
      <c r="E129" s="3">
        <f>[8]Input!E129</f>
        <v>32.69051040259172</v>
      </c>
      <c r="F129" s="3">
        <f>[8]Input!F129</f>
        <v>31.370797736543501</v>
      </c>
      <c r="G129" s="3">
        <f>[8]Input!G129</f>
        <v>31.794543877666559</v>
      </c>
      <c r="H129" s="3">
        <f>[8]Input!H129</f>
        <v>0.3142361111111111</v>
      </c>
      <c r="I129" s="3">
        <f>[8]Input!I129</f>
        <v>31.49641318036949</v>
      </c>
      <c r="J129" s="3">
        <f>[8]Input!J129</f>
        <v>0</v>
      </c>
      <c r="K129" s="3">
        <f>[8]Input!K129</f>
        <v>0</v>
      </c>
      <c r="L129" s="3">
        <f>[8]Input!L129</f>
        <v>0</v>
      </c>
    </row>
    <row r="130" spans="1:12">
      <c r="A130" s="38">
        <f>[8]Input!A130</f>
        <v>128</v>
      </c>
      <c r="B130" s="38" t="str">
        <f>[8]Input!B130</f>
        <v>IND_FT_ELC</v>
      </c>
      <c r="C130" s="38" t="str">
        <f>[8]Input!C130</f>
        <v>ELC</v>
      </c>
      <c r="D130" s="3">
        <f>[8]Input!D130</f>
        <v>4145.9369999999999</v>
      </c>
      <c r="E130" s="3">
        <f>[8]Input!E130</f>
        <v>4145.1289999999999</v>
      </c>
      <c r="F130" s="3">
        <f>[8]Input!F130</f>
        <v>4067.8670000000002</v>
      </c>
      <c r="G130" s="3">
        <f>[8]Input!G130</f>
        <v>4244.099259622104</v>
      </c>
      <c r="H130" s="3">
        <f>[8]Input!H130</f>
        <v>4318.6885317472879</v>
      </c>
      <c r="I130" s="3">
        <f>[8]Input!I130</f>
        <v>4234.8521117868449</v>
      </c>
      <c r="J130" s="3">
        <f>[8]Input!J130</f>
        <v>4270.909631192605</v>
      </c>
      <c r="K130" s="3">
        <f>[8]Input!K130</f>
        <v>4268.8371299029377</v>
      </c>
      <c r="L130" s="3">
        <f>[8]Input!L130</f>
        <v>4264.8828377948857</v>
      </c>
    </row>
    <row r="131" spans="1:12">
      <c r="A131" s="38">
        <f>[8]Input!A131</f>
        <v>129</v>
      </c>
      <c r="B131" s="38" t="str">
        <f>[8]Input!B131</f>
        <v>IND_FT_HET</v>
      </c>
      <c r="C131" s="38" t="str">
        <f>[8]Input!C131</f>
        <v>HET</v>
      </c>
      <c r="D131" s="3">
        <f>[8]Input!D131</f>
        <v>1029.5942893754871</v>
      </c>
      <c r="E131" s="3">
        <f>[8]Input!E131</f>
        <v>1012.043078947368</v>
      </c>
      <c r="F131" s="3">
        <f>[8]Input!F131</f>
        <v>964.41516257369835</v>
      </c>
      <c r="G131" s="3">
        <f>[8]Input!G131</f>
        <v>1042.388881943843</v>
      </c>
      <c r="H131" s="3">
        <f>[8]Input!H131</f>
        <v>745.7742824979814</v>
      </c>
      <c r="I131" s="3">
        <f>[8]Input!I131</f>
        <v>934.47781958377459</v>
      </c>
      <c r="J131" s="3">
        <f>[8]Input!J131</f>
        <v>612.46283986465585</v>
      </c>
      <c r="K131" s="3">
        <f>[8]Input!K131</f>
        <v>590.31376731691807</v>
      </c>
      <c r="L131" s="3">
        <f>[8]Input!L131</f>
        <v>598.98035615249273</v>
      </c>
    </row>
    <row r="132" spans="1:12">
      <c r="A132" s="38">
        <f>[8]Input!A132</f>
        <v>130</v>
      </c>
      <c r="B132" s="38" t="str">
        <f>[8]Input!B132</f>
        <v>HH2_WE_DEL_IND_C_1_NEW</v>
      </c>
      <c r="C132" s="38" t="str">
        <f>[8]Input!C132</f>
        <v>HH2_WE_CU</v>
      </c>
      <c r="D132" s="3">
        <f>[8]Input!D132</f>
        <v>0</v>
      </c>
      <c r="E132" s="3">
        <f>[8]Input!E132</f>
        <v>0</v>
      </c>
      <c r="F132" s="3">
        <f>[8]Input!F132</f>
        <v>0</v>
      </c>
      <c r="G132" s="3">
        <f>[8]Input!G132</f>
        <v>1.606961971436453E-6</v>
      </c>
      <c r="H132" s="3">
        <f>[8]Input!H132</f>
        <v>10.41527491073119</v>
      </c>
      <c r="I132" s="3">
        <f>[8]Input!I132</f>
        <v>10.41527491073118</v>
      </c>
      <c r="J132" s="3">
        <f>[8]Input!J132</f>
        <v>198.74730013792231</v>
      </c>
      <c r="K132" s="3">
        <f>[8]Input!K132</f>
        <v>192.18776706893229</v>
      </c>
      <c r="L132" s="3">
        <f>[8]Input!L132</f>
        <v>188.33202522718739</v>
      </c>
    </row>
    <row r="133" spans="1:12">
      <c r="A133" s="38">
        <f>[8]Input!A133</f>
        <v>131</v>
      </c>
      <c r="B133" s="38" t="str">
        <f>[8]Input!B133</f>
        <v>HH2_WE_DEL_IND_D_1_NEW</v>
      </c>
      <c r="C133" s="38" t="str">
        <f>[8]Input!C133</f>
        <v>HH2_WE_DT</v>
      </c>
      <c r="D133" s="3">
        <f>[8]Input!D133</f>
        <v>0</v>
      </c>
      <c r="E133" s="3">
        <f>[8]Input!E133</f>
        <v>9.0000000000330621E-2</v>
      </c>
      <c r="F133" s="3">
        <f>[8]Input!F133</f>
        <v>9.0000000000000024E-2</v>
      </c>
      <c r="G133" s="3">
        <f>[8]Input!G133</f>
        <v>9.0000000000000011E-2</v>
      </c>
      <c r="H133" s="3">
        <f>[8]Input!H133</f>
        <v>9.0000000000000024E-2</v>
      </c>
      <c r="I133" s="3">
        <f>[8]Input!I133</f>
        <v>0</v>
      </c>
      <c r="J133" s="3">
        <f>[8]Input!J133</f>
        <v>0</v>
      </c>
      <c r="K133" s="3">
        <f>[8]Input!K133</f>
        <v>0</v>
      </c>
      <c r="L133" s="3">
        <f>[8]Input!L133</f>
        <v>0</v>
      </c>
    </row>
    <row r="134" spans="1:12">
      <c r="A134" s="38">
        <f>[8]Input!A134</f>
        <v>0</v>
      </c>
      <c r="B134" s="38">
        <f>[8]Input!B134</f>
        <v>0</v>
      </c>
      <c r="C134" s="38">
        <f>[8]Input!C134</f>
        <v>0</v>
      </c>
      <c r="D134" s="3">
        <f>[8]Input!D134</f>
        <v>0</v>
      </c>
      <c r="E134" s="3">
        <f>[8]Input!E134</f>
        <v>0</v>
      </c>
      <c r="F134" s="3">
        <f>[8]Input!F134</f>
        <v>0</v>
      </c>
      <c r="G134" s="3">
        <f>[8]Input!G134</f>
        <v>0</v>
      </c>
      <c r="H134" s="3">
        <f>[8]Input!H134</f>
        <v>0</v>
      </c>
      <c r="I134" s="3">
        <f>[8]Input!I134</f>
        <v>0</v>
      </c>
      <c r="J134" s="3">
        <f>[8]Input!J134</f>
        <v>0</v>
      </c>
      <c r="K134" s="3">
        <f>[8]Input!K134</f>
        <v>0</v>
      </c>
      <c r="L134" s="3">
        <f>[8]Input!L134</f>
        <v>0</v>
      </c>
    </row>
    <row r="135" spans="1:12">
      <c r="A135" s="38">
        <f>[8]Input!A135</f>
        <v>0</v>
      </c>
      <c r="B135" s="38">
        <f>[8]Input!B135</f>
        <v>0</v>
      </c>
      <c r="C135" s="38">
        <f>[8]Input!C135</f>
        <v>0</v>
      </c>
      <c r="D135" s="3">
        <f>[8]Input!D135</f>
        <v>0</v>
      </c>
      <c r="E135" s="3">
        <f>[8]Input!E135</f>
        <v>0</v>
      </c>
      <c r="F135" s="3">
        <f>[8]Input!F135</f>
        <v>0</v>
      </c>
      <c r="G135" s="3">
        <f>[8]Input!G135</f>
        <v>0</v>
      </c>
      <c r="H135" s="3">
        <f>[8]Input!H135</f>
        <v>0</v>
      </c>
      <c r="I135" s="3">
        <f>[8]Input!I135</f>
        <v>0</v>
      </c>
      <c r="J135" s="3">
        <f>[8]Input!J135</f>
        <v>0</v>
      </c>
      <c r="K135" s="3">
        <f>[8]Input!K135</f>
        <v>0</v>
      </c>
      <c r="L135" s="3">
        <f>[8]Input!L135</f>
        <v>0</v>
      </c>
    </row>
    <row r="136" spans="1:12">
      <c r="A136" s="38">
        <f>[8]Input!A136</f>
        <v>0</v>
      </c>
      <c r="B136" s="38">
        <f>[8]Input!B136</f>
        <v>0</v>
      </c>
      <c r="C136" s="38">
        <f>[8]Input!C136</f>
        <v>0</v>
      </c>
      <c r="D136" s="3">
        <f>[8]Input!D136</f>
        <v>0</v>
      </c>
      <c r="E136" s="3">
        <f>[8]Input!E136</f>
        <v>0</v>
      </c>
      <c r="F136" s="3">
        <f>[8]Input!F136</f>
        <v>0</v>
      </c>
      <c r="G136" s="3">
        <f>[8]Input!G136</f>
        <v>0</v>
      </c>
      <c r="H136" s="3">
        <f>[8]Input!H136</f>
        <v>0</v>
      </c>
      <c r="I136" s="3">
        <f>[8]Input!I136</f>
        <v>0</v>
      </c>
      <c r="J136" s="3">
        <f>[8]Input!J136</f>
        <v>0</v>
      </c>
      <c r="K136" s="3">
        <f>[8]Input!K136</f>
        <v>0</v>
      </c>
      <c r="L136" s="3">
        <f>[8]Input!L136</f>
        <v>0</v>
      </c>
    </row>
    <row r="137" spans="1:12">
      <c r="A137" s="38">
        <f>[8]Input!A137</f>
        <v>0</v>
      </c>
      <c r="B137" s="38">
        <f>[8]Input!B137</f>
        <v>0</v>
      </c>
      <c r="C137" s="38">
        <f>[8]Input!C137</f>
        <v>0</v>
      </c>
      <c r="D137" s="3">
        <f>[8]Input!D137</f>
        <v>0</v>
      </c>
      <c r="E137" s="3">
        <f>[8]Input!E137</f>
        <v>0</v>
      </c>
      <c r="F137" s="3">
        <f>[8]Input!F137</f>
        <v>0</v>
      </c>
      <c r="G137" s="3">
        <f>[8]Input!G137</f>
        <v>0</v>
      </c>
      <c r="H137" s="3">
        <f>[8]Input!H137</f>
        <v>0</v>
      </c>
      <c r="I137" s="3">
        <f>[8]Input!I137</f>
        <v>0</v>
      </c>
      <c r="J137" s="3">
        <f>[8]Input!J137</f>
        <v>0</v>
      </c>
      <c r="K137" s="3">
        <f>[8]Input!K137</f>
        <v>0</v>
      </c>
      <c r="L137" s="3">
        <f>[8]Input!L137</f>
        <v>0</v>
      </c>
    </row>
    <row r="138" spans="1:12">
      <c r="A138" s="38">
        <f>[8]Input!A138</f>
        <v>0</v>
      </c>
      <c r="B138" s="38">
        <f>[8]Input!B138</f>
        <v>0</v>
      </c>
      <c r="C138" s="38">
        <f>[8]Input!C138</f>
        <v>0</v>
      </c>
      <c r="D138" s="3">
        <f>[8]Input!D138</f>
        <v>0</v>
      </c>
      <c r="E138" s="3">
        <f>[8]Input!E138</f>
        <v>0</v>
      </c>
      <c r="F138" s="3">
        <f>[8]Input!F138</f>
        <v>0</v>
      </c>
      <c r="G138" s="3">
        <f>[8]Input!G138</f>
        <v>0</v>
      </c>
      <c r="H138" s="3">
        <f>[8]Input!H138</f>
        <v>0</v>
      </c>
      <c r="I138" s="3">
        <f>[8]Input!I138</f>
        <v>0</v>
      </c>
      <c r="J138" s="3">
        <f>[8]Input!J138</f>
        <v>0</v>
      </c>
      <c r="K138" s="3">
        <f>[8]Input!K138</f>
        <v>0</v>
      </c>
      <c r="L138" s="3">
        <f>[8]Input!L138</f>
        <v>0</v>
      </c>
    </row>
    <row r="139" spans="1:12">
      <c r="A139" s="38">
        <f>[8]Input!A139</f>
        <v>0</v>
      </c>
      <c r="B139" s="38">
        <f>[8]Input!B139</f>
        <v>0</v>
      </c>
      <c r="C139" s="38">
        <f>[8]Input!C139</f>
        <v>0</v>
      </c>
      <c r="D139" s="3">
        <f>[8]Input!D139</f>
        <v>0</v>
      </c>
      <c r="E139" s="3">
        <f>[8]Input!E139</f>
        <v>0</v>
      </c>
      <c r="F139" s="3">
        <f>[8]Input!F139</f>
        <v>0</v>
      </c>
      <c r="G139" s="3">
        <f>[8]Input!G139</f>
        <v>0</v>
      </c>
      <c r="H139" s="3">
        <f>[8]Input!H139</f>
        <v>0</v>
      </c>
      <c r="I139" s="3">
        <f>[8]Input!I139</f>
        <v>0</v>
      </c>
      <c r="J139" s="3">
        <f>[8]Input!J139</f>
        <v>0</v>
      </c>
      <c r="K139" s="3">
        <f>[8]Input!K139</f>
        <v>0</v>
      </c>
      <c r="L139" s="3">
        <f>[8]Input!L139</f>
        <v>0</v>
      </c>
    </row>
    <row r="140" spans="1:12">
      <c r="A140" s="38">
        <f>[8]Input!A140</f>
        <v>0</v>
      </c>
      <c r="B140" s="38">
        <f>[8]Input!B140</f>
        <v>0</v>
      </c>
      <c r="C140" s="38">
        <f>[8]Input!C140</f>
        <v>0</v>
      </c>
      <c r="D140" s="3">
        <f>[8]Input!D140</f>
        <v>0</v>
      </c>
      <c r="E140" s="3">
        <f>[8]Input!E140</f>
        <v>0</v>
      </c>
      <c r="F140" s="3">
        <f>[8]Input!F140</f>
        <v>0</v>
      </c>
      <c r="G140" s="3">
        <f>[8]Input!G140</f>
        <v>0</v>
      </c>
      <c r="H140" s="3">
        <f>[8]Input!H140</f>
        <v>0</v>
      </c>
      <c r="I140" s="3">
        <f>[8]Input!I140</f>
        <v>0</v>
      </c>
      <c r="J140" s="3">
        <f>[8]Input!J140</f>
        <v>0</v>
      </c>
      <c r="K140" s="3">
        <f>[8]Input!K140</f>
        <v>0</v>
      </c>
      <c r="L140" s="3">
        <f>[8]Input!L140</f>
        <v>0</v>
      </c>
    </row>
    <row r="141" spans="1:12">
      <c r="A141" s="38">
        <f>[8]Input!A141</f>
        <v>0</v>
      </c>
      <c r="B141" s="38">
        <f>[8]Input!B141</f>
        <v>0</v>
      </c>
      <c r="C141" s="38">
        <f>[8]Input!C141</f>
        <v>0</v>
      </c>
      <c r="D141" s="3">
        <f>[8]Input!D141</f>
        <v>0</v>
      </c>
      <c r="E141" s="3">
        <f>[8]Input!E141</f>
        <v>0</v>
      </c>
      <c r="F141" s="3">
        <f>[8]Input!F141</f>
        <v>0</v>
      </c>
      <c r="G141" s="3">
        <f>[8]Input!G141</f>
        <v>0</v>
      </c>
      <c r="H141" s="3">
        <f>[8]Input!H141</f>
        <v>0</v>
      </c>
      <c r="I141" s="3">
        <f>[8]Input!I141</f>
        <v>0</v>
      </c>
      <c r="J141" s="3">
        <f>[8]Input!J141</f>
        <v>0</v>
      </c>
      <c r="K141" s="3">
        <f>[8]Input!K141</f>
        <v>0</v>
      </c>
      <c r="L141" s="3">
        <f>[8]Input!L141</f>
        <v>0</v>
      </c>
    </row>
    <row r="142" spans="1:12">
      <c r="A142" s="38">
        <f>[8]Input!A142</f>
        <v>0</v>
      </c>
      <c r="B142" s="38">
        <f>[8]Input!B142</f>
        <v>0</v>
      </c>
      <c r="C142" s="50">
        <f>[8]Input!C142</f>
        <v>0</v>
      </c>
      <c r="D142" s="52">
        <f>[8]Input!D142</f>
        <v>0</v>
      </c>
      <c r="E142" s="52">
        <f>[8]Input!E142</f>
        <v>0</v>
      </c>
      <c r="F142" s="52">
        <f>[8]Input!F142</f>
        <v>0</v>
      </c>
      <c r="G142" s="52">
        <f>[8]Input!G142</f>
        <v>0</v>
      </c>
      <c r="H142" s="52">
        <f>[8]Input!H142</f>
        <v>0</v>
      </c>
      <c r="I142" s="52">
        <f>[8]Input!I142</f>
        <v>0</v>
      </c>
      <c r="J142" s="52">
        <f>[8]Input!J142</f>
        <v>0</v>
      </c>
      <c r="K142" s="52">
        <f>[8]Input!K142</f>
        <v>0</v>
      </c>
      <c r="L142" s="52">
        <f>[8]Input!L142</f>
        <v>0</v>
      </c>
    </row>
    <row r="143" spans="1:12">
      <c r="A143" s="38">
        <f>[8]Input!A143</f>
        <v>0</v>
      </c>
      <c r="B143" s="38">
        <f>[8]Input!B143</f>
        <v>0</v>
      </c>
      <c r="C143" s="38">
        <f>[8]Input!C143</f>
        <v>0</v>
      </c>
      <c r="D143" s="3">
        <f>[8]Input!D143</f>
        <v>0</v>
      </c>
      <c r="E143" s="3">
        <f>[8]Input!E143</f>
        <v>0</v>
      </c>
      <c r="F143" s="3">
        <f>[8]Input!F143</f>
        <v>0</v>
      </c>
      <c r="G143" s="3">
        <f>[8]Input!G143</f>
        <v>0</v>
      </c>
      <c r="H143" s="3">
        <f>[8]Input!H143</f>
        <v>0</v>
      </c>
      <c r="I143" s="3">
        <f>[8]Input!I143</f>
        <v>0</v>
      </c>
      <c r="J143" s="3">
        <f>[8]Input!J143</f>
        <v>0</v>
      </c>
      <c r="K143" s="3">
        <f>[8]Input!K143</f>
        <v>0</v>
      </c>
      <c r="L143" s="3">
        <f>[8]Input!L143</f>
        <v>0</v>
      </c>
    </row>
    <row r="144" spans="1:12">
      <c r="A144" s="38">
        <f>[8]Input!A144</f>
        <v>0</v>
      </c>
      <c r="B144" s="38">
        <f>[8]Input!B144</f>
        <v>0</v>
      </c>
      <c r="C144" s="38">
        <f>[8]Input!C144</f>
        <v>0</v>
      </c>
      <c r="D144" s="3">
        <f>[8]Input!D144</f>
        <v>0</v>
      </c>
      <c r="E144" s="3">
        <f>[8]Input!E144</f>
        <v>0</v>
      </c>
      <c r="F144" s="3">
        <f>[8]Input!F144</f>
        <v>0</v>
      </c>
      <c r="G144" s="3">
        <f>[8]Input!G144</f>
        <v>0</v>
      </c>
      <c r="H144" s="3">
        <f>[8]Input!H144</f>
        <v>0</v>
      </c>
      <c r="I144" s="3">
        <f>[8]Input!I144</f>
        <v>0</v>
      </c>
      <c r="J144" s="3">
        <f>[8]Input!J144</f>
        <v>0</v>
      </c>
      <c r="K144" s="3">
        <f>[8]Input!K144</f>
        <v>0</v>
      </c>
      <c r="L144" s="3">
        <f>[8]Input!L144</f>
        <v>0</v>
      </c>
    </row>
    <row r="145" spans="1:12">
      <c r="A145" s="38">
        <f>[8]Input!A145</f>
        <v>0</v>
      </c>
      <c r="B145" s="38">
        <f>[8]Input!B145</f>
        <v>0</v>
      </c>
      <c r="C145" s="38">
        <f>[8]Input!C145</f>
        <v>0</v>
      </c>
      <c r="D145" s="3">
        <f>[8]Input!D145</f>
        <v>0</v>
      </c>
      <c r="E145" s="3">
        <f>[8]Input!E145</f>
        <v>0</v>
      </c>
      <c r="F145" s="3">
        <f>[8]Input!F145</f>
        <v>0</v>
      </c>
      <c r="G145" s="3">
        <f>[8]Input!G145</f>
        <v>0</v>
      </c>
      <c r="H145" s="3">
        <f>[8]Input!H145</f>
        <v>0</v>
      </c>
      <c r="I145" s="3">
        <f>[8]Input!I145</f>
        <v>0</v>
      </c>
      <c r="J145" s="3">
        <f>[8]Input!J145</f>
        <v>0</v>
      </c>
      <c r="K145" s="3">
        <f>[8]Input!K145</f>
        <v>0</v>
      </c>
      <c r="L145" s="3">
        <f>[8]Input!L145</f>
        <v>0</v>
      </c>
    </row>
    <row r="146" spans="1:12">
      <c r="A146" s="38">
        <f>[8]Input!A146</f>
        <v>0</v>
      </c>
      <c r="B146" s="38">
        <f>[8]Input!B146</f>
        <v>0</v>
      </c>
      <c r="C146" s="38">
        <f>[8]Input!C146</f>
        <v>0</v>
      </c>
      <c r="D146" s="3">
        <f>[8]Input!D146</f>
        <v>0</v>
      </c>
      <c r="E146" s="3">
        <f>[8]Input!E146</f>
        <v>0</v>
      </c>
      <c r="F146" s="3">
        <f>[8]Input!F146</f>
        <v>0</v>
      </c>
      <c r="G146" s="3">
        <f>[8]Input!G146</f>
        <v>0</v>
      </c>
      <c r="H146" s="3">
        <f>[8]Input!H146</f>
        <v>0</v>
      </c>
      <c r="I146" s="3">
        <f>[8]Input!I146</f>
        <v>0</v>
      </c>
      <c r="J146" s="3">
        <f>[8]Input!J146</f>
        <v>0</v>
      </c>
      <c r="K146" s="3">
        <f>[8]Input!K146</f>
        <v>0</v>
      </c>
      <c r="L146" s="3">
        <f>[8]Input!L146</f>
        <v>0</v>
      </c>
    </row>
    <row r="147" spans="1:12">
      <c r="A147" s="38">
        <f>[8]Input!A147</f>
        <v>0</v>
      </c>
      <c r="B147" s="38">
        <f>[8]Input!B147</f>
        <v>0</v>
      </c>
      <c r="C147" s="38">
        <f>[8]Input!C147</f>
        <v>0</v>
      </c>
      <c r="D147" s="3">
        <f>[8]Input!D147</f>
        <v>0</v>
      </c>
      <c r="E147" s="3">
        <f>[8]Input!E147</f>
        <v>0</v>
      </c>
      <c r="F147" s="3">
        <f>[8]Input!F147</f>
        <v>0</v>
      </c>
      <c r="G147" s="3">
        <f>[8]Input!G147</f>
        <v>0</v>
      </c>
      <c r="H147" s="3">
        <f>[8]Input!H147</f>
        <v>0</v>
      </c>
      <c r="I147" s="3">
        <f>[8]Input!I147</f>
        <v>0</v>
      </c>
      <c r="J147" s="3">
        <f>[8]Input!J147</f>
        <v>0</v>
      </c>
      <c r="K147" s="3">
        <f>[8]Input!K147</f>
        <v>0</v>
      </c>
      <c r="L147" s="3">
        <f>[8]Input!L147</f>
        <v>0</v>
      </c>
    </row>
    <row r="148" spans="1:12">
      <c r="A148" s="38">
        <f>[8]Input!A148</f>
        <v>0</v>
      </c>
      <c r="B148" s="38">
        <f>[8]Input!B148</f>
        <v>0</v>
      </c>
      <c r="C148" s="38">
        <f>[8]Input!C148</f>
        <v>0</v>
      </c>
      <c r="D148" s="3">
        <f>[8]Input!D148</f>
        <v>0</v>
      </c>
      <c r="E148" s="3">
        <f>[8]Input!E148</f>
        <v>0</v>
      </c>
      <c r="F148" s="3">
        <f>[8]Input!F148</f>
        <v>0</v>
      </c>
      <c r="G148" s="3">
        <f>[8]Input!G148</f>
        <v>0</v>
      </c>
      <c r="H148" s="3">
        <f>[8]Input!H148</f>
        <v>0</v>
      </c>
      <c r="I148" s="3">
        <f>[8]Input!I148</f>
        <v>0</v>
      </c>
      <c r="J148" s="3">
        <f>[8]Input!J148</f>
        <v>0</v>
      </c>
      <c r="K148" s="3">
        <f>[8]Input!K148</f>
        <v>0</v>
      </c>
      <c r="L148" s="3">
        <f>[8]Input!L148</f>
        <v>0</v>
      </c>
    </row>
    <row r="149" spans="1:12">
      <c r="A149" s="38">
        <f>[8]Input!A149</f>
        <v>0</v>
      </c>
      <c r="B149" s="38">
        <f>[8]Input!B149</f>
        <v>0</v>
      </c>
      <c r="C149" s="38">
        <f>[8]Input!C149</f>
        <v>0</v>
      </c>
      <c r="D149" s="3">
        <f>[8]Input!D149</f>
        <v>0</v>
      </c>
      <c r="E149" s="3">
        <f>[8]Input!E149</f>
        <v>0</v>
      </c>
      <c r="F149" s="3">
        <f>[8]Input!F149</f>
        <v>0</v>
      </c>
      <c r="G149" s="3">
        <f>[8]Input!G149</f>
        <v>0</v>
      </c>
      <c r="H149" s="3">
        <f>[8]Input!H149</f>
        <v>0</v>
      </c>
      <c r="I149" s="3">
        <f>[8]Input!I149</f>
        <v>0</v>
      </c>
      <c r="J149" s="3">
        <f>[8]Input!J149</f>
        <v>0</v>
      </c>
      <c r="K149" s="3">
        <f>[8]Input!K149</f>
        <v>0</v>
      </c>
      <c r="L149" s="3">
        <f>[8]Input!L149</f>
        <v>0</v>
      </c>
    </row>
    <row r="150" spans="1:12">
      <c r="A150" s="38">
        <f>[8]Input!A150</f>
        <v>0</v>
      </c>
      <c r="B150" s="38">
        <f>[8]Input!B150</f>
        <v>0</v>
      </c>
      <c r="C150" s="38">
        <f>[8]Input!C150</f>
        <v>0</v>
      </c>
      <c r="D150" s="3">
        <f>[8]Input!D150</f>
        <v>0</v>
      </c>
      <c r="E150" s="3">
        <f>[8]Input!E150</f>
        <v>0</v>
      </c>
      <c r="F150" s="3">
        <f>[8]Input!F150</f>
        <v>0</v>
      </c>
      <c r="G150" s="3">
        <f>[8]Input!G150</f>
        <v>0</v>
      </c>
      <c r="H150" s="3">
        <f>[8]Input!H150</f>
        <v>0</v>
      </c>
      <c r="I150" s="3">
        <f>[8]Input!I150</f>
        <v>0</v>
      </c>
      <c r="J150" s="3">
        <f>[8]Input!J150</f>
        <v>0</v>
      </c>
      <c r="K150" s="3">
        <f>[8]Input!K150</f>
        <v>0</v>
      </c>
      <c r="L150" s="3">
        <f>[8]Input!L150</f>
        <v>0</v>
      </c>
    </row>
    <row r="151" spans="1:12">
      <c r="A151" s="38">
        <f>[8]Input!A151</f>
        <v>0</v>
      </c>
      <c r="B151" s="38">
        <f>[8]Input!B151</f>
        <v>0</v>
      </c>
      <c r="C151" s="38">
        <f>[8]Input!C151</f>
        <v>0</v>
      </c>
      <c r="D151" s="3">
        <f>[8]Input!D151</f>
        <v>0</v>
      </c>
      <c r="E151" s="3">
        <f>[8]Input!E151</f>
        <v>0</v>
      </c>
      <c r="F151" s="3">
        <f>[8]Input!F151</f>
        <v>0</v>
      </c>
      <c r="G151" s="3">
        <f>[8]Input!G151</f>
        <v>0</v>
      </c>
      <c r="H151" s="3">
        <f>[8]Input!H151</f>
        <v>0</v>
      </c>
      <c r="I151" s="3">
        <f>[8]Input!I151</f>
        <v>0</v>
      </c>
      <c r="J151" s="3">
        <f>[8]Input!J151</f>
        <v>0</v>
      </c>
      <c r="K151" s="3">
        <f>[8]Input!K151</f>
        <v>0</v>
      </c>
      <c r="L151" s="3">
        <f>[8]Input!L151</f>
        <v>0</v>
      </c>
    </row>
    <row r="152" spans="1:12">
      <c r="A152" s="38">
        <f>[8]Input!A152</f>
        <v>0</v>
      </c>
      <c r="B152" s="38">
        <f>[8]Input!B152</f>
        <v>0</v>
      </c>
      <c r="C152" s="38">
        <f>[8]Input!C152</f>
        <v>0</v>
      </c>
      <c r="D152" s="3">
        <f>[8]Input!D152</f>
        <v>0</v>
      </c>
      <c r="E152" s="3">
        <f>[8]Input!E152</f>
        <v>0</v>
      </c>
      <c r="F152" s="3">
        <f>[8]Input!F152</f>
        <v>0</v>
      </c>
      <c r="G152" s="3">
        <f>[8]Input!G152</f>
        <v>0</v>
      </c>
      <c r="H152" s="3">
        <f>[8]Input!H152</f>
        <v>0</v>
      </c>
      <c r="I152" s="3">
        <f>[8]Input!I152</f>
        <v>0</v>
      </c>
      <c r="J152" s="3">
        <f>[8]Input!J152</f>
        <v>0</v>
      </c>
      <c r="K152" s="3">
        <f>[8]Input!K152</f>
        <v>0</v>
      </c>
      <c r="L152" s="3">
        <f>[8]Input!L152</f>
        <v>0</v>
      </c>
    </row>
    <row r="153" spans="1:12">
      <c r="A153" s="38">
        <f>[8]Input!A153</f>
        <v>0</v>
      </c>
      <c r="B153" s="38">
        <f>[8]Input!B153</f>
        <v>0</v>
      </c>
      <c r="C153" s="38">
        <f>[8]Input!C153</f>
        <v>0</v>
      </c>
      <c r="D153" s="3">
        <f>[8]Input!D153</f>
        <v>0</v>
      </c>
      <c r="E153" s="3">
        <f>[8]Input!E153</f>
        <v>0</v>
      </c>
      <c r="F153" s="3">
        <f>[8]Input!F153</f>
        <v>0</v>
      </c>
      <c r="G153" s="3">
        <f>[8]Input!G153</f>
        <v>0</v>
      </c>
      <c r="H153" s="3">
        <f>[8]Input!H153</f>
        <v>0</v>
      </c>
      <c r="I153" s="3">
        <f>[8]Input!I153</f>
        <v>0</v>
      </c>
      <c r="J153" s="3">
        <f>[8]Input!J153</f>
        <v>0</v>
      </c>
      <c r="K153" s="3">
        <f>[8]Input!K153</f>
        <v>0</v>
      </c>
      <c r="L153" s="3">
        <f>[8]Input!L153</f>
        <v>0</v>
      </c>
    </row>
    <row r="154" spans="1:12">
      <c r="A154" s="38">
        <f>[8]Input!A154</f>
        <v>0</v>
      </c>
      <c r="B154" s="38">
        <f>[8]Input!B154</f>
        <v>0</v>
      </c>
      <c r="C154" s="38">
        <f>[8]Input!C154</f>
        <v>0</v>
      </c>
      <c r="D154" s="3">
        <f>[8]Input!D154</f>
        <v>0</v>
      </c>
      <c r="E154" s="3">
        <f>[8]Input!E154</f>
        <v>0</v>
      </c>
      <c r="F154" s="3">
        <f>[8]Input!F154</f>
        <v>0</v>
      </c>
      <c r="G154" s="3">
        <f>[8]Input!G154</f>
        <v>0</v>
      </c>
      <c r="H154" s="3">
        <f>[8]Input!H154</f>
        <v>0</v>
      </c>
      <c r="I154" s="3">
        <f>[8]Input!I154</f>
        <v>0</v>
      </c>
      <c r="J154" s="3">
        <f>[8]Input!J154</f>
        <v>0</v>
      </c>
      <c r="K154" s="3">
        <f>[8]Input!K154</f>
        <v>0</v>
      </c>
      <c r="L154" s="3">
        <f>[8]Input!L154</f>
        <v>0</v>
      </c>
    </row>
    <row r="155" spans="1:12">
      <c r="A155" s="38">
        <f>[8]Input!A155</f>
        <v>0</v>
      </c>
      <c r="B155" s="38">
        <f>[8]Input!B155</f>
        <v>0</v>
      </c>
      <c r="C155" s="38">
        <f>[8]Input!C155</f>
        <v>0</v>
      </c>
      <c r="D155" s="3">
        <f>[8]Input!D155</f>
        <v>0</v>
      </c>
      <c r="E155" s="3">
        <f>[8]Input!E155</f>
        <v>0</v>
      </c>
      <c r="F155" s="3">
        <f>[8]Input!F155</f>
        <v>0</v>
      </c>
      <c r="G155" s="3">
        <f>[8]Input!G155</f>
        <v>0</v>
      </c>
      <c r="H155" s="3">
        <f>[8]Input!H155</f>
        <v>0</v>
      </c>
      <c r="I155" s="3">
        <f>[8]Input!I155</f>
        <v>0</v>
      </c>
      <c r="J155" s="3">
        <f>[8]Input!J155</f>
        <v>0</v>
      </c>
      <c r="K155" s="3">
        <f>[8]Input!K155</f>
        <v>0</v>
      </c>
      <c r="L155" s="3">
        <f>[8]Input!L155</f>
        <v>0</v>
      </c>
    </row>
    <row r="156" spans="1:12">
      <c r="A156" s="38">
        <f>[8]Input!A156</f>
        <v>0</v>
      </c>
      <c r="B156" s="38">
        <f>[8]Input!B156</f>
        <v>0</v>
      </c>
      <c r="C156" s="38">
        <f>[8]Input!C156</f>
        <v>0</v>
      </c>
      <c r="D156" s="3">
        <f>[8]Input!D156</f>
        <v>0</v>
      </c>
      <c r="E156" s="3">
        <f>[8]Input!E156</f>
        <v>0</v>
      </c>
      <c r="F156" s="3">
        <f>[8]Input!F156</f>
        <v>0</v>
      </c>
      <c r="G156" s="3">
        <f>[8]Input!G156</f>
        <v>0</v>
      </c>
      <c r="H156" s="3">
        <f>[8]Input!H156</f>
        <v>0</v>
      </c>
      <c r="I156" s="3">
        <f>[8]Input!I156</f>
        <v>0</v>
      </c>
      <c r="J156" s="3">
        <f>[8]Input!J156</f>
        <v>0</v>
      </c>
      <c r="K156" s="3">
        <f>[8]Input!K156</f>
        <v>0</v>
      </c>
      <c r="L156" s="3">
        <f>[8]Input!L156</f>
        <v>0</v>
      </c>
    </row>
    <row r="157" spans="1:12">
      <c r="A157" s="38">
        <f>[8]Input!A157</f>
        <v>0</v>
      </c>
      <c r="B157" s="38">
        <f>[8]Input!B157</f>
        <v>0</v>
      </c>
      <c r="C157" s="38">
        <f>[8]Input!C157</f>
        <v>0</v>
      </c>
      <c r="D157" s="3">
        <f>[8]Input!D157</f>
        <v>0</v>
      </c>
      <c r="E157" s="3">
        <f>[8]Input!E157</f>
        <v>0</v>
      </c>
      <c r="F157" s="3">
        <f>[8]Input!F157</f>
        <v>0</v>
      </c>
      <c r="G157" s="3">
        <f>[8]Input!G157</f>
        <v>0</v>
      </c>
      <c r="H157" s="3">
        <f>[8]Input!H157</f>
        <v>0</v>
      </c>
      <c r="I157" s="3">
        <f>[8]Input!I157</f>
        <v>0</v>
      </c>
      <c r="J157" s="3">
        <f>[8]Input!J157</f>
        <v>0</v>
      </c>
      <c r="K157" s="3">
        <f>[8]Input!K157</f>
        <v>0</v>
      </c>
      <c r="L157" s="3">
        <f>[8]Input!L157</f>
        <v>0</v>
      </c>
    </row>
    <row r="158" spans="1:12">
      <c r="A158" s="38">
        <f>[8]Input!A158</f>
        <v>0</v>
      </c>
      <c r="B158" s="38">
        <f>[8]Input!B158</f>
        <v>0</v>
      </c>
      <c r="C158" s="38">
        <f>[8]Input!C158</f>
        <v>0</v>
      </c>
      <c r="D158" s="3">
        <f>[8]Input!D158</f>
        <v>0</v>
      </c>
      <c r="E158" s="3">
        <f>[8]Input!E158</f>
        <v>0</v>
      </c>
      <c r="F158" s="3">
        <f>[8]Input!F158</f>
        <v>0</v>
      </c>
      <c r="G158" s="3">
        <f>[8]Input!G158</f>
        <v>0</v>
      </c>
      <c r="H158" s="3">
        <f>[8]Input!H158</f>
        <v>0</v>
      </c>
      <c r="I158" s="3">
        <f>[8]Input!I158</f>
        <v>0</v>
      </c>
      <c r="J158" s="3">
        <f>[8]Input!J158</f>
        <v>0</v>
      </c>
      <c r="K158" s="3">
        <f>[8]Input!K158</f>
        <v>0</v>
      </c>
      <c r="L158" s="3">
        <f>[8]Input!L158</f>
        <v>0</v>
      </c>
    </row>
    <row r="159" spans="1:12">
      <c r="A159" s="38">
        <f>[8]Input!A159</f>
        <v>0</v>
      </c>
      <c r="B159" s="38">
        <f>[8]Input!B159</f>
        <v>0</v>
      </c>
      <c r="C159" s="38">
        <f>[8]Input!C159</f>
        <v>0</v>
      </c>
      <c r="D159" s="3">
        <f>[8]Input!D159</f>
        <v>0</v>
      </c>
      <c r="E159" s="3">
        <f>[8]Input!E159</f>
        <v>0</v>
      </c>
      <c r="F159" s="3">
        <f>[8]Input!F159</f>
        <v>0</v>
      </c>
      <c r="G159" s="3">
        <f>[8]Input!G159</f>
        <v>0</v>
      </c>
      <c r="H159" s="3">
        <f>[8]Input!H159</f>
        <v>0</v>
      </c>
      <c r="I159" s="3">
        <f>[8]Input!I159</f>
        <v>0</v>
      </c>
      <c r="J159" s="3">
        <f>[8]Input!J159</f>
        <v>0</v>
      </c>
      <c r="K159" s="3">
        <f>[8]Input!K159</f>
        <v>0</v>
      </c>
      <c r="L159" s="3">
        <f>[8]Input!L159</f>
        <v>0</v>
      </c>
    </row>
    <row r="160" spans="1:12">
      <c r="A160" s="38">
        <f>[8]Input!A160</f>
        <v>0</v>
      </c>
      <c r="B160" s="38">
        <f>[8]Input!B160</f>
        <v>0</v>
      </c>
      <c r="C160" s="38">
        <f>[8]Input!C160</f>
        <v>0</v>
      </c>
      <c r="D160" s="3">
        <f>[8]Input!D160</f>
        <v>0</v>
      </c>
      <c r="E160" s="3">
        <f>[8]Input!E160</f>
        <v>0</v>
      </c>
      <c r="F160" s="3">
        <f>[8]Input!F160</f>
        <v>0</v>
      </c>
      <c r="G160" s="3">
        <f>[8]Input!G160</f>
        <v>0</v>
      </c>
      <c r="H160" s="3">
        <f>[8]Input!H160</f>
        <v>0</v>
      </c>
      <c r="I160" s="3">
        <f>[8]Input!I160</f>
        <v>0</v>
      </c>
      <c r="J160" s="3">
        <f>[8]Input!J160</f>
        <v>0</v>
      </c>
      <c r="K160" s="3">
        <f>[8]Input!K160</f>
        <v>0</v>
      </c>
      <c r="L160" s="3">
        <f>[8]Input!L160</f>
        <v>0</v>
      </c>
    </row>
    <row r="161" spans="1:12">
      <c r="A161" s="38">
        <f>[8]Input!A161</f>
        <v>0</v>
      </c>
      <c r="B161" s="38">
        <f>[8]Input!B161</f>
        <v>0</v>
      </c>
      <c r="C161" s="38">
        <f>[8]Input!C161</f>
        <v>0</v>
      </c>
      <c r="D161" s="3">
        <f>[8]Input!D161</f>
        <v>0</v>
      </c>
      <c r="E161" s="3">
        <f>[8]Input!E161</f>
        <v>0</v>
      </c>
      <c r="F161" s="3">
        <f>[8]Input!F161</f>
        <v>0</v>
      </c>
      <c r="G161" s="3">
        <f>[8]Input!G161</f>
        <v>0</v>
      </c>
      <c r="H161" s="3">
        <f>[8]Input!H161</f>
        <v>0</v>
      </c>
      <c r="I161" s="3">
        <f>[8]Input!I161</f>
        <v>0</v>
      </c>
      <c r="J161" s="3">
        <f>[8]Input!J161</f>
        <v>0</v>
      </c>
      <c r="K161" s="3">
        <f>[8]Input!K161</f>
        <v>0</v>
      </c>
      <c r="L161" s="3">
        <f>[8]Input!L161</f>
        <v>0</v>
      </c>
    </row>
    <row r="162" spans="1:12">
      <c r="A162" s="38">
        <f>[8]Input!A162</f>
        <v>0</v>
      </c>
      <c r="B162" s="38">
        <f>[8]Input!B162</f>
        <v>0</v>
      </c>
      <c r="C162" s="38">
        <f>[8]Input!C162</f>
        <v>0</v>
      </c>
      <c r="D162" s="3">
        <f>[8]Input!D162</f>
        <v>0</v>
      </c>
      <c r="E162" s="3">
        <f>[8]Input!E162</f>
        <v>0</v>
      </c>
      <c r="F162" s="3">
        <f>[8]Input!F162</f>
        <v>0</v>
      </c>
      <c r="G162" s="3">
        <f>[8]Input!G162</f>
        <v>0</v>
      </c>
      <c r="H162" s="3">
        <f>[8]Input!H162</f>
        <v>0</v>
      </c>
      <c r="I162" s="3">
        <f>[8]Input!I162</f>
        <v>0</v>
      </c>
      <c r="J162" s="3">
        <f>[8]Input!J162</f>
        <v>0</v>
      </c>
      <c r="K162" s="3">
        <f>[8]Input!K162</f>
        <v>0</v>
      </c>
      <c r="L162" s="3">
        <f>[8]Input!L162</f>
        <v>0</v>
      </c>
    </row>
    <row r="163" spans="1:12">
      <c r="A163" s="38">
        <f>[8]Input!A163</f>
        <v>0</v>
      </c>
      <c r="B163" s="38">
        <f>[8]Input!B163</f>
        <v>0</v>
      </c>
      <c r="C163" s="38">
        <f>[8]Input!C163</f>
        <v>0</v>
      </c>
      <c r="D163" s="3">
        <f>[8]Input!D163</f>
        <v>0</v>
      </c>
      <c r="E163" s="3">
        <f>[8]Input!E163</f>
        <v>0</v>
      </c>
      <c r="F163" s="3">
        <f>[8]Input!F163</f>
        <v>0</v>
      </c>
      <c r="G163" s="3">
        <f>[8]Input!G163</f>
        <v>0</v>
      </c>
      <c r="H163" s="3">
        <f>[8]Input!H163</f>
        <v>0</v>
      </c>
      <c r="I163" s="3">
        <f>[8]Input!I163</f>
        <v>0</v>
      </c>
      <c r="J163" s="3">
        <f>[8]Input!J163</f>
        <v>0</v>
      </c>
      <c r="K163" s="3">
        <f>[8]Input!K163</f>
        <v>0</v>
      </c>
      <c r="L163" s="3">
        <f>[8]Input!L163</f>
        <v>0</v>
      </c>
    </row>
    <row r="164" spans="1:12">
      <c r="A164" s="38">
        <f>[8]Input!A164</f>
        <v>0</v>
      </c>
      <c r="B164" s="38">
        <f>[8]Input!B164</f>
        <v>0</v>
      </c>
      <c r="C164" s="38">
        <f>[8]Input!C164</f>
        <v>0</v>
      </c>
      <c r="D164" s="3">
        <f>[8]Input!D164</f>
        <v>0</v>
      </c>
      <c r="E164" s="3">
        <f>[8]Input!E164</f>
        <v>0</v>
      </c>
      <c r="F164" s="3">
        <f>[8]Input!F164</f>
        <v>0</v>
      </c>
      <c r="G164" s="3">
        <f>[8]Input!G164</f>
        <v>0</v>
      </c>
      <c r="H164" s="3">
        <f>[8]Input!H164</f>
        <v>0</v>
      </c>
      <c r="I164" s="3">
        <f>[8]Input!I164</f>
        <v>0</v>
      </c>
      <c r="J164" s="3">
        <f>[8]Input!J164</f>
        <v>0</v>
      </c>
      <c r="K164" s="3">
        <f>[8]Input!K164</f>
        <v>0</v>
      </c>
      <c r="L164" s="3">
        <f>[8]Input!L164</f>
        <v>0</v>
      </c>
    </row>
    <row r="165" spans="1:12">
      <c r="A165" s="38">
        <f>[8]Input!A165</f>
        <v>0</v>
      </c>
      <c r="B165" s="38">
        <f>[8]Input!B165</f>
        <v>0</v>
      </c>
      <c r="C165" s="38">
        <f>[8]Input!C165</f>
        <v>0</v>
      </c>
      <c r="D165" s="3">
        <f>[8]Input!D165</f>
        <v>0</v>
      </c>
      <c r="E165" s="3">
        <f>[8]Input!E165</f>
        <v>0</v>
      </c>
      <c r="F165" s="3">
        <f>[8]Input!F165</f>
        <v>0</v>
      </c>
      <c r="G165" s="3">
        <f>[8]Input!G165</f>
        <v>0</v>
      </c>
      <c r="H165" s="3">
        <f>[8]Input!H165</f>
        <v>0</v>
      </c>
      <c r="I165" s="3">
        <f>[8]Input!I165</f>
        <v>0</v>
      </c>
      <c r="J165" s="3">
        <f>[8]Input!J165</f>
        <v>0</v>
      </c>
      <c r="K165" s="3">
        <f>[8]Input!K165</f>
        <v>0</v>
      </c>
      <c r="L165" s="3">
        <f>[8]Input!L165</f>
        <v>0</v>
      </c>
    </row>
    <row r="166" spans="1:12">
      <c r="A166" s="38">
        <f>[8]Input!A166</f>
        <v>0</v>
      </c>
      <c r="B166" s="38">
        <f>[8]Input!B166</f>
        <v>0</v>
      </c>
      <c r="C166" s="38">
        <f>[8]Input!C166</f>
        <v>0</v>
      </c>
      <c r="D166" s="3">
        <f>[8]Input!D166</f>
        <v>0</v>
      </c>
      <c r="E166" s="3">
        <f>[8]Input!E166</f>
        <v>0</v>
      </c>
      <c r="F166" s="3">
        <f>[8]Input!F166</f>
        <v>0</v>
      </c>
      <c r="G166" s="3">
        <f>[8]Input!G166</f>
        <v>0</v>
      </c>
      <c r="H166" s="3">
        <f>[8]Input!H166</f>
        <v>0</v>
      </c>
      <c r="I166" s="3">
        <f>[8]Input!I166</f>
        <v>0</v>
      </c>
      <c r="J166" s="3">
        <f>[8]Input!J166</f>
        <v>0</v>
      </c>
      <c r="K166" s="3">
        <f>[8]Input!K166</f>
        <v>0</v>
      </c>
      <c r="L166" s="3">
        <f>[8]Input!L166</f>
        <v>0</v>
      </c>
    </row>
    <row r="167" spans="1:12">
      <c r="A167" s="38">
        <f>[8]Input!A167</f>
        <v>0</v>
      </c>
      <c r="B167" s="38">
        <f>[8]Input!B167</f>
        <v>0</v>
      </c>
      <c r="C167" s="38">
        <f>[8]Input!C167</f>
        <v>0</v>
      </c>
      <c r="D167" s="3">
        <f>[8]Input!D167</f>
        <v>0</v>
      </c>
      <c r="E167" s="3">
        <f>[8]Input!E167</f>
        <v>0</v>
      </c>
      <c r="F167" s="3">
        <f>[8]Input!F167</f>
        <v>0</v>
      </c>
      <c r="G167" s="3">
        <f>[8]Input!G167</f>
        <v>0</v>
      </c>
      <c r="H167" s="3">
        <f>[8]Input!H167</f>
        <v>0</v>
      </c>
      <c r="I167" s="3">
        <f>[8]Input!I167</f>
        <v>0</v>
      </c>
      <c r="J167" s="3">
        <f>[8]Input!J167</f>
        <v>0</v>
      </c>
      <c r="K167" s="3">
        <f>[8]Input!K167</f>
        <v>0</v>
      </c>
      <c r="L167" s="3">
        <f>[8]Input!L167</f>
        <v>0</v>
      </c>
    </row>
    <row r="168" spans="1:12">
      <c r="A168" s="38">
        <f>[8]Input!A168</f>
        <v>0</v>
      </c>
      <c r="B168" s="38">
        <f>[8]Input!B168</f>
        <v>0</v>
      </c>
      <c r="C168" s="38">
        <f>[8]Input!C168</f>
        <v>0</v>
      </c>
      <c r="D168" s="3">
        <f>[8]Input!D168</f>
        <v>0</v>
      </c>
      <c r="E168" s="3">
        <f>[8]Input!E168</f>
        <v>0</v>
      </c>
      <c r="F168" s="3">
        <f>[8]Input!F168</f>
        <v>0</v>
      </c>
      <c r="G168" s="3">
        <f>[8]Input!G168</f>
        <v>0</v>
      </c>
      <c r="H168" s="3">
        <f>[8]Input!H168</f>
        <v>0</v>
      </c>
      <c r="I168" s="3">
        <f>[8]Input!I168</f>
        <v>0</v>
      </c>
      <c r="J168" s="3">
        <f>[8]Input!J168</f>
        <v>0</v>
      </c>
      <c r="K168" s="3">
        <f>[8]Input!K168</f>
        <v>0</v>
      </c>
      <c r="L168" s="3">
        <f>[8]Input!L168</f>
        <v>0</v>
      </c>
    </row>
    <row r="169" spans="1:12">
      <c r="A169" s="38">
        <f>[8]Input!A169</f>
        <v>0</v>
      </c>
      <c r="B169" s="38">
        <f>[8]Input!B169</f>
        <v>0</v>
      </c>
      <c r="C169" s="38">
        <f>[8]Input!C169</f>
        <v>0</v>
      </c>
      <c r="D169" s="3">
        <f>[8]Input!D169</f>
        <v>0</v>
      </c>
      <c r="E169" s="3">
        <f>[8]Input!E169</f>
        <v>0</v>
      </c>
      <c r="F169" s="3">
        <f>[8]Input!F169</f>
        <v>0</v>
      </c>
      <c r="G169" s="3">
        <f>[8]Input!G169</f>
        <v>0</v>
      </c>
      <c r="H169" s="3">
        <f>[8]Input!H169</f>
        <v>0</v>
      </c>
      <c r="I169" s="3">
        <f>[8]Input!I169</f>
        <v>0</v>
      </c>
      <c r="J169" s="3">
        <f>[8]Input!J169</f>
        <v>0</v>
      </c>
      <c r="K169" s="3">
        <f>[8]Input!K169</f>
        <v>0</v>
      </c>
      <c r="L169" s="3">
        <f>[8]Input!L169</f>
        <v>0</v>
      </c>
    </row>
    <row r="170" spans="1:12">
      <c r="A170" s="38">
        <f>[8]Input!A170</f>
        <v>0</v>
      </c>
      <c r="B170" s="38">
        <f>[8]Input!B170</f>
        <v>0</v>
      </c>
      <c r="C170" s="38">
        <f>[8]Input!C170</f>
        <v>0</v>
      </c>
      <c r="D170" s="3">
        <f>[8]Input!D170</f>
        <v>0</v>
      </c>
      <c r="E170" s="3">
        <f>[8]Input!E170</f>
        <v>0</v>
      </c>
      <c r="F170" s="3">
        <f>[8]Input!F170</f>
        <v>0</v>
      </c>
      <c r="G170" s="3">
        <f>[8]Input!G170</f>
        <v>0</v>
      </c>
      <c r="H170" s="3">
        <f>[8]Input!H170</f>
        <v>0</v>
      </c>
      <c r="I170" s="3">
        <f>[8]Input!I170</f>
        <v>0</v>
      </c>
      <c r="J170" s="3">
        <f>[8]Input!J170</f>
        <v>0</v>
      </c>
      <c r="K170" s="3">
        <f>[8]Input!K170</f>
        <v>0</v>
      </c>
      <c r="L170" s="3">
        <f>[8]Input!L170</f>
        <v>0</v>
      </c>
    </row>
    <row r="171" spans="1:12">
      <c r="A171" s="38">
        <f>[8]Input!A171</f>
        <v>0</v>
      </c>
      <c r="B171" s="38">
        <f>[8]Input!B171</f>
        <v>0</v>
      </c>
      <c r="C171" s="38">
        <f>[8]Input!C171</f>
        <v>0</v>
      </c>
      <c r="D171" s="3">
        <f>[8]Input!D171</f>
        <v>0</v>
      </c>
      <c r="E171" s="3">
        <f>[8]Input!E171</f>
        <v>0</v>
      </c>
      <c r="F171" s="3">
        <f>[8]Input!F171</f>
        <v>0</v>
      </c>
      <c r="G171" s="3">
        <f>[8]Input!G171</f>
        <v>0</v>
      </c>
      <c r="H171" s="3">
        <f>[8]Input!H171</f>
        <v>0</v>
      </c>
      <c r="I171" s="3">
        <f>[8]Input!I171</f>
        <v>0</v>
      </c>
      <c r="J171" s="3">
        <f>[8]Input!J171</f>
        <v>0</v>
      </c>
      <c r="K171" s="3">
        <f>[8]Input!K171</f>
        <v>0</v>
      </c>
      <c r="L171" s="3">
        <f>[8]Input!L171</f>
        <v>0</v>
      </c>
    </row>
    <row r="172" spans="1:12">
      <c r="A172" s="38">
        <f>[8]Input!A172</f>
        <v>0</v>
      </c>
      <c r="B172" s="38">
        <f>[8]Input!B172</f>
        <v>0</v>
      </c>
      <c r="C172" s="38">
        <f>[8]Input!C172</f>
        <v>0</v>
      </c>
      <c r="D172" s="3">
        <f>[8]Input!D172</f>
        <v>0</v>
      </c>
      <c r="E172" s="3">
        <f>[8]Input!E172</f>
        <v>0</v>
      </c>
      <c r="F172" s="3">
        <f>[8]Input!F172</f>
        <v>0</v>
      </c>
      <c r="G172" s="3">
        <f>[8]Input!G172</f>
        <v>0</v>
      </c>
      <c r="H172" s="3">
        <f>[8]Input!H172</f>
        <v>0</v>
      </c>
      <c r="I172" s="3">
        <f>[8]Input!I172</f>
        <v>0</v>
      </c>
      <c r="J172" s="3">
        <f>[8]Input!J172</f>
        <v>0</v>
      </c>
      <c r="K172" s="3">
        <f>[8]Input!K172</f>
        <v>0</v>
      </c>
      <c r="L172" s="3">
        <f>[8]Input!L172</f>
        <v>0</v>
      </c>
    </row>
    <row r="173" spans="1:12">
      <c r="A173" s="38">
        <f>[8]Input!A173</f>
        <v>0</v>
      </c>
      <c r="B173" s="38">
        <f>[8]Input!B173</f>
        <v>0</v>
      </c>
      <c r="C173" s="38">
        <f>[8]Input!C173</f>
        <v>0</v>
      </c>
      <c r="D173" s="3">
        <f>[8]Input!D173</f>
        <v>0</v>
      </c>
      <c r="E173" s="3">
        <f>[8]Input!E173</f>
        <v>0</v>
      </c>
      <c r="F173" s="3">
        <f>[8]Input!F173</f>
        <v>0</v>
      </c>
      <c r="G173" s="3">
        <f>[8]Input!G173</f>
        <v>0</v>
      </c>
      <c r="H173" s="3">
        <f>[8]Input!H173</f>
        <v>0</v>
      </c>
      <c r="I173" s="3">
        <f>[8]Input!I173</f>
        <v>0</v>
      </c>
      <c r="J173" s="3">
        <f>[8]Input!J173</f>
        <v>0</v>
      </c>
      <c r="K173" s="3">
        <f>[8]Input!K173</f>
        <v>0</v>
      </c>
      <c r="L173" s="3">
        <f>[8]Input!L173</f>
        <v>0</v>
      </c>
    </row>
    <row r="174" spans="1:12">
      <c r="A174" s="38">
        <f>[8]Input!A174</f>
        <v>0</v>
      </c>
      <c r="B174" s="38">
        <f>[8]Input!B174</f>
        <v>0</v>
      </c>
      <c r="C174" s="38">
        <f>[8]Input!C174</f>
        <v>0</v>
      </c>
      <c r="D174" s="3">
        <f>[8]Input!D174</f>
        <v>0</v>
      </c>
      <c r="E174" s="3">
        <f>[8]Input!E174</f>
        <v>0</v>
      </c>
      <c r="F174" s="3">
        <f>[8]Input!F174</f>
        <v>0</v>
      </c>
      <c r="G174" s="3">
        <f>[8]Input!G174</f>
        <v>0</v>
      </c>
      <c r="H174" s="3">
        <f>[8]Input!H174</f>
        <v>0</v>
      </c>
      <c r="I174" s="3">
        <f>[8]Input!I174</f>
        <v>0</v>
      </c>
      <c r="J174" s="3">
        <f>[8]Input!J174</f>
        <v>0</v>
      </c>
      <c r="K174" s="3">
        <f>[8]Input!K174</f>
        <v>0</v>
      </c>
      <c r="L174" s="3">
        <f>[8]Input!L174</f>
        <v>0</v>
      </c>
    </row>
    <row r="175" spans="1:12">
      <c r="A175" s="38">
        <f>[8]Input!A175</f>
        <v>0</v>
      </c>
      <c r="B175" s="38">
        <f>[8]Input!B175</f>
        <v>0</v>
      </c>
      <c r="C175" s="38">
        <f>[8]Input!C175</f>
        <v>0</v>
      </c>
      <c r="D175" s="3">
        <f>[8]Input!D175</f>
        <v>0</v>
      </c>
      <c r="E175" s="3">
        <f>[8]Input!E175</f>
        <v>0</v>
      </c>
      <c r="F175" s="3">
        <f>[8]Input!F175</f>
        <v>0</v>
      </c>
      <c r="G175" s="3">
        <f>[8]Input!G175</f>
        <v>0</v>
      </c>
      <c r="H175" s="3">
        <f>[8]Input!H175</f>
        <v>0</v>
      </c>
      <c r="I175" s="3">
        <f>[8]Input!I175</f>
        <v>0</v>
      </c>
      <c r="J175" s="3">
        <f>[8]Input!J175</f>
        <v>0</v>
      </c>
      <c r="K175" s="3">
        <f>[8]Input!K175</f>
        <v>0</v>
      </c>
      <c r="L175" s="3">
        <f>[8]Input!L175</f>
        <v>0</v>
      </c>
    </row>
    <row r="176" spans="1:12">
      <c r="A176" s="38">
        <f>[8]Input!A176</f>
        <v>0</v>
      </c>
      <c r="B176" s="38">
        <f>[8]Input!B176</f>
        <v>0</v>
      </c>
      <c r="C176" s="38">
        <f>[8]Input!C176</f>
        <v>0</v>
      </c>
      <c r="D176" s="3">
        <f>[8]Input!D176</f>
        <v>0</v>
      </c>
      <c r="E176" s="3">
        <f>[8]Input!E176</f>
        <v>0</v>
      </c>
      <c r="F176" s="3">
        <f>[8]Input!F176</f>
        <v>0</v>
      </c>
      <c r="G176" s="3">
        <f>[8]Input!G176</f>
        <v>0</v>
      </c>
      <c r="H176" s="3">
        <f>[8]Input!H176</f>
        <v>0</v>
      </c>
      <c r="I176" s="3">
        <f>[8]Input!I176</f>
        <v>0</v>
      </c>
      <c r="J176" s="3">
        <f>[8]Input!J176</f>
        <v>0</v>
      </c>
      <c r="K176" s="3">
        <f>[8]Input!K176</f>
        <v>0</v>
      </c>
      <c r="L176" s="3">
        <f>[8]Input!L176</f>
        <v>0</v>
      </c>
    </row>
    <row r="177" spans="1:12">
      <c r="A177" s="38">
        <f>[8]Input!A177</f>
        <v>0</v>
      </c>
      <c r="B177" s="38">
        <f>[8]Input!B177</f>
        <v>0</v>
      </c>
      <c r="C177" s="38">
        <f>[8]Input!C177</f>
        <v>0</v>
      </c>
      <c r="D177" s="3">
        <f>[8]Input!D177</f>
        <v>0</v>
      </c>
      <c r="E177" s="3">
        <f>[8]Input!E177</f>
        <v>0</v>
      </c>
      <c r="F177" s="3">
        <f>[8]Input!F177</f>
        <v>0</v>
      </c>
      <c r="G177" s="3">
        <f>[8]Input!G177</f>
        <v>0</v>
      </c>
      <c r="H177" s="3">
        <f>[8]Input!H177</f>
        <v>0</v>
      </c>
      <c r="I177" s="3">
        <f>[8]Input!I177</f>
        <v>0</v>
      </c>
      <c r="J177" s="3">
        <f>[8]Input!J177</f>
        <v>0</v>
      </c>
      <c r="K177" s="3">
        <f>[8]Input!K177</f>
        <v>0</v>
      </c>
      <c r="L177" s="3">
        <f>[8]Input!L177</f>
        <v>0</v>
      </c>
    </row>
    <row r="178" spans="1:12">
      <c r="A178" s="38">
        <f>[8]Input!A178</f>
        <v>0</v>
      </c>
      <c r="B178" s="38">
        <f>[8]Input!B178</f>
        <v>0</v>
      </c>
      <c r="C178" s="38">
        <f>[8]Input!C178</f>
        <v>0</v>
      </c>
      <c r="D178" s="3">
        <f>[8]Input!D178</f>
        <v>0</v>
      </c>
      <c r="E178" s="3">
        <f>[8]Input!E178</f>
        <v>0</v>
      </c>
      <c r="F178" s="3">
        <f>[8]Input!F178</f>
        <v>0</v>
      </c>
      <c r="G178" s="3">
        <f>[8]Input!G178</f>
        <v>0</v>
      </c>
      <c r="H178" s="3">
        <f>[8]Input!H178</f>
        <v>0</v>
      </c>
      <c r="I178" s="3">
        <f>[8]Input!I178</f>
        <v>0</v>
      </c>
      <c r="J178" s="3">
        <f>[8]Input!J178</f>
        <v>0</v>
      </c>
      <c r="K178" s="3">
        <f>[8]Input!K178</f>
        <v>0</v>
      </c>
      <c r="L178" s="3">
        <f>[8]Input!L178</f>
        <v>0</v>
      </c>
    </row>
    <row r="179" spans="1:12">
      <c r="A179" s="38">
        <f>[8]Input!A179</f>
        <v>0</v>
      </c>
      <c r="B179" s="38">
        <f>[8]Input!B179</f>
        <v>0</v>
      </c>
      <c r="C179" s="38">
        <f>[8]Input!C179</f>
        <v>0</v>
      </c>
      <c r="D179" s="3">
        <f>[8]Input!D179</f>
        <v>0</v>
      </c>
      <c r="E179" s="3">
        <f>[8]Input!E179</f>
        <v>0</v>
      </c>
      <c r="F179" s="3">
        <f>[8]Input!F179</f>
        <v>0</v>
      </c>
      <c r="G179" s="3">
        <f>[8]Input!G179</f>
        <v>0</v>
      </c>
      <c r="H179" s="3">
        <f>[8]Input!H179</f>
        <v>0</v>
      </c>
      <c r="I179" s="3">
        <f>[8]Input!I179</f>
        <v>0</v>
      </c>
      <c r="J179" s="3">
        <f>[8]Input!J179</f>
        <v>0</v>
      </c>
      <c r="K179" s="3">
        <f>[8]Input!K179</f>
        <v>0</v>
      </c>
      <c r="L179" s="3">
        <f>[8]Input!L179</f>
        <v>0</v>
      </c>
    </row>
    <row r="180" spans="1:12">
      <c r="A180" s="38">
        <f>[8]Input!A180</f>
        <v>0</v>
      </c>
      <c r="B180" s="38">
        <f>[8]Input!B180</f>
        <v>0</v>
      </c>
      <c r="C180" s="38">
        <f>[8]Input!C180</f>
        <v>0</v>
      </c>
      <c r="D180" s="3">
        <f>[8]Input!D180</f>
        <v>0</v>
      </c>
      <c r="E180" s="3">
        <f>[8]Input!E180</f>
        <v>0</v>
      </c>
      <c r="F180" s="3">
        <f>[8]Input!F180</f>
        <v>0</v>
      </c>
      <c r="G180" s="3">
        <f>[8]Input!G180</f>
        <v>0</v>
      </c>
      <c r="H180" s="3">
        <f>[8]Input!H180</f>
        <v>0</v>
      </c>
      <c r="I180" s="3">
        <f>[8]Input!I180</f>
        <v>0</v>
      </c>
      <c r="J180" s="3">
        <f>[8]Input!J180</f>
        <v>0</v>
      </c>
      <c r="K180" s="3">
        <f>[8]Input!K180</f>
        <v>0</v>
      </c>
      <c r="L180" s="3">
        <f>[8]Input!L180</f>
        <v>0</v>
      </c>
    </row>
    <row r="181" spans="1:12">
      <c r="A181" s="38">
        <f>[8]Input!A181</f>
        <v>0</v>
      </c>
      <c r="B181" s="38">
        <f>[8]Input!B181</f>
        <v>0</v>
      </c>
      <c r="C181" s="38">
        <f>[8]Input!C181</f>
        <v>0</v>
      </c>
      <c r="D181" s="3">
        <f>[8]Input!D181</f>
        <v>0</v>
      </c>
      <c r="E181" s="3">
        <f>[8]Input!E181</f>
        <v>0</v>
      </c>
      <c r="F181" s="3">
        <f>[8]Input!F181</f>
        <v>0</v>
      </c>
      <c r="G181" s="3">
        <f>[8]Input!G181</f>
        <v>0</v>
      </c>
      <c r="H181" s="3">
        <f>[8]Input!H181</f>
        <v>0</v>
      </c>
      <c r="I181" s="3">
        <f>[8]Input!I181</f>
        <v>0</v>
      </c>
      <c r="J181" s="3">
        <f>[8]Input!J181</f>
        <v>0</v>
      </c>
      <c r="K181" s="3">
        <f>[8]Input!K181</f>
        <v>0</v>
      </c>
      <c r="L181" s="3">
        <f>[8]Input!L181</f>
        <v>0</v>
      </c>
    </row>
    <row r="182" spans="1:12">
      <c r="A182" s="38">
        <f>[8]Input!A182</f>
        <v>0</v>
      </c>
      <c r="B182" s="38">
        <f>[8]Input!B182</f>
        <v>0</v>
      </c>
      <c r="C182" s="38">
        <f>[8]Input!C182</f>
        <v>0</v>
      </c>
      <c r="D182" s="3">
        <f>[8]Input!D182</f>
        <v>0</v>
      </c>
      <c r="E182" s="3">
        <f>[8]Input!E182</f>
        <v>0</v>
      </c>
      <c r="F182" s="3">
        <f>[8]Input!F182</f>
        <v>0</v>
      </c>
      <c r="G182" s="3">
        <f>[8]Input!G182</f>
        <v>0</v>
      </c>
      <c r="H182" s="3">
        <f>[8]Input!H182</f>
        <v>0</v>
      </c>
      <c r="I182" s="3">
        <f>[8]Input!I182</f>
        <v>0</v>
      </c>
      <c r="J182" s="3">
        <f>[8]Input!J182</f>
        <v>0</v>
      </c>
      <c r="K182" s="3">
        <f>[8]Input!K182</f>
        <v>0</v>
      </c>
      <c r="L182" s="3">
        <f>[8]Input!L182</f>
        <v>0</v>
      </c>
    </row>
    <row r="183" spans="1:12">
      <c r="A183" s="38">
        <f>[8]Input!A183</f>
        <v>0</v>
      </c>
      <c r="B183" s="38">
        <f>[8]Input!B183</f>
        <v>0</v>
      </c>
      <c r="C183" s="38">
        <f>[8]Input!C183</f>
        <v>0</v>
      </c>
      <c r="D183" s="3">
        <f>[8]Input!D183</f>
        <v>0</v>
      </c>
      <c r="E183" s="3">
        <f>[8]Input!E183</f>
        <v>0</v>
      </c>
      <c r="F183" s="3">
        <f>[8]Input!F183</f>
        <v>0</v>
      </c>
      <c r="G183" s="3">
        <f>[8]Input!G183</f>
        <v>0</v>
      </c>
      <c r="H183" s="3">
        <f>[8]Input!H183</f>
        <v>0</v>
      </c>
      <c r="I183" s="3">
        <f>[8]Input!I183</f>
        <v>0</v>
      </c>
      <c r="J183" s="3">
        <f>[8]Input!J183</f>
        <v>0</v>
      </c>
      <c r="K183" s="3">
        <f>[8]Input!K183</f>
        <v>0</v>
      </c>
      <c r="L183" s="3">
        <f>[8]Input!L183</f>
        <v>0</v>
      </c>
    </row>
    <row r="184" spans="1:12">
      <c r="A184" s="38">
        <f>[8]Input!A184</f>
        <v>0</v>
      </c>
      <c r="B184" s="38">
        <f>[8]Input!B184</f>
        <v>0</v>
      </c>
      <c r="C184" s="38">
        <f>[8]Input!C184</f>
        <v>0</v>
      </c>
      <c r="D184" s="3">
        <f>[8]Input!D184</f>
        <v>0</v>
      </c>
      <c r="E184" s="3">
        <f>[8]Input!E184</f>
        <v>0</v>
      </c>
      <c r="F184" s="3">
        <f>[8]Input!F184</f>
        <v>0</v>
      </c>
      <c r="G184" s="3">
        <f>[8]Input!G184</f>
        <v>0</v>
      </c>
      <c r="H184" s="3">
        <f>[8]Input!H184</f>
        <v>0</v>
      </c>
      <c r="I184" s="3">
        <f>[8]Input!I184</f>
        <v>0</v>
      </c>
      <c r="J184" s="3">
        <f>[8]Input!J184</f>
        <v>0</v>
      </c>
      <c r="K184" s="3">
        <f>[8]Input!K184</f>
        <v>0</v>
      </c>
      <c r="L184" s="3">
        <f>[8]Input!L184</f>
        <v>0</v>
      </c>
    </row>
    <row r="185" spans="1:12">
      <c r="A185" s="38">
        <f>[8]Input!A185</f>
        <v>0</v>
      </c>
      <c r="B185" s="38">
        <f>[8]Input!B185</f>
        <v>0</v>
      </c>
      <c r="C185" s="38">
        <f>[8]Input!C185</f>
        <v>0</v>
      </c>
      <c r="D185" s="3">
        <f>[8]Input!D185</f>
        <v>0</v>
      </c>
      <c r="E185" s="3">
        <f>[8]Input!E185</f>
        <v>0</v>
      </c>
      <c r="F185" s="3">
        <f>[8]Input!F185</f>
        <v>0</v>
      </c>
      <c r="G185" s="3">
        <f>[8]Input!G185</f>
        <v>0</v>
      </c>
      <c r="H185" s="3">
        <f>[8]Input!H185</f>
        <v>0</v>
      </c>
      <c r="I185" s="3">
        <f>[8]Input!I185</f>
        <v>0</v>
      </c>
      <c r="J185" s="3">
        <f>[8]Input!J185</f>
        <v>0</v>
      </c>
      <c r="K185" s="3">
        <f>[8]Input!K185</f>
        <v>0</v>
      </c>
      <c r="L185" s="3">
        <f>[8]Input!L185</f>
        <v>0</v>
      </c>
    </row>
    <row r="186" spans="1:12">
      <c r="A186" s="38">
        <f>[8]Input!A186</f>
        <v>0</v>
      </c>
      <c r="B186" s="38">
        <f>[8]Input!B186</f>
        <v>0</v>
      </c>
      <c r="C186" s="38">
        <f>[8]Input!C186</f>
        <v>0</v>
      </c>
      <c r="D186" s="3">
        <f>[8]Input!D186</f>
        <v>0</v>
      </c>
      <c r="E186" s="3">
        <f>[8]Input!E186</f>
        <v>0</v>
      </c>
      <c r="F186" s="3">
        <f>[8]Input!F186</f>
        <v>0</v>
      </c>
      <c r="G186" s="3">
        <f>[8]Input!G186</f>
        <v>0</v>
      </c>
      <c r="H186" s="3">
        <f>[8]Input!H186</f>
        <v>0</v>
      </c>
      <c r="I186" s="3">
        <f>[8]Input!I186</f>
        <v>0</v>
      </c>
      <c r="J186" s="3">
        <f>[8]Input!J186</f>
        <v>0</v>
      </c>
      <c r="K186" s="3">
        <f>[8]Input!K186</f>
        <v>0</v>
      </c>
      <c r="L186" s="3">
        <f>[8]Input!L186</f>
        <v>0</v>
      </c>
    </row>
    <row r="187" spans="1:12">
      <c r="A187" s="38">
        <f>[8]Input!A187</f>
        <v>0</v>
      </c>
      <c r="B187" s="38">
        <f>[8]Input!B187</f>
        <v>0</v>
      </c>
      <c r="C187" s="38">
        <f>[8]Input!C187</f>
        <v>0</v>
      </c>
      <c r="D187" s="3">
        <f>[8]Input!D187</f>
        <v>0</v>
      </c>
      <c r="E187" s="3">
        <f>[8]Input!E187</f>
        <v>0</v>
      </c>
      <c r="F187" s="3">
        <f>[8]Input!F187</f>
        <v>0</v>
      </c>
      <c r="G187" s="3">
        <f>[8]Input!G187</f>
        <v>0</v>
      </c>
      <c r="H187" s="3">
        <f>[8]Input!H187</f>
        <v>0</v>
      </c>
      <c r="I187" s="3">
        <f>[8]Input!I187</f>
        <v>0</v>
      </c>
      <c r="J187" s="3">
        <f>[8]Input!J187</f>
        <v>0</v>
      </c>
      <c r="K187" s="3">
        <f>[8]Input!K187</f>
        <v>0</v>
      </c>
      <c r="L187" s="3">
        <f>[8]Input!L187</f>
        <v>0</v>
      </c>
    </row>
    <row r="188" spans="1:12">
      <c r="A188" s="38">
        <f>[8]Input!A188</f>
        <v>0</v>
      </c>
      <c r="B188" s="38">
        <f>[8]Input!B188</f>
        <v>0</v>
      </c>
      <c r="C188" s="38">
        <f>[8]Input!C188</f>
        <v>0</v>
      </c>
      <c r="D188" s="3">
        <f>[8]Input!D188</f>
        <v>0</v>
      </c>
      <c r="E188" s="3">
        <f>[8]Input!E188</f>
        <v>0</v>
      </c>
      <c r="F188" s="3">
        <f>[8]Input!F188</f>
        <v>0</v>
      </c>
      <c r="G188" s="3">
        <f>[8]Input!G188</f>
        <v>0</v>
      </c>
      <c r="H188" s="3">
        <f>[8]Input!H188</f>
        <v>0</v>
      </c>
      <c r="I188" s="3">
        <f>[8]Input!I188</f>
        <v>0</v>
      </c>
      <c r="J188" s="3">
        <f>[8]Input!J188</f>
        <v>0</v>
      </c>
      <c r="K188" s="3">
        <f>[8]Input!K188</f>
        <v>0</v>
      </c>
      <c r="L188" s="3">
        <f>[8]Input!L188</f>
        <v>0</v>
      </c>
    </row>
    <row r="189" spans="1:12">
      <c r="A189" s="38">
        <f>[8]Input!A189</f>
        <v>0</v>
      </c>
      <c r="B189" s="38">
        <f>[8]Input!B189</f>
        <v>0</v>
      </c>
      <c r="C189" s="38">
        <f>[8]Input!C189</f>
        <v>0</v>
      </c>
      <c r="D189" s="3">
        <f>[8]Input!D189</f>
        <v>0</v>
      </c>
      <c r="E189" s="3">
        <f>[8]Input!E189</f>
        <v>0</v>
      </c>
      <c r="F189" s="3">
        <f>[8]Input!F189</f>
        <v>0</v>
      </c>
      <c r="G189" s="3">
        <f>[8]Input!G189</f>
        <v>0</v>
      </c>
      <c r="H189" s="3">
        <f>[8]Input!H189</f>
        <v>0</v>
      </c>
      <c r="I189" s="3">
        <f>[8]Input!I189</f>
        <v>0</v>
      </c>
      <c r="J189" s="3">
        <f>[8]Input!J189</f>
        <v>0</v>
      </c>
      <c r="K189" s="3">
        <f>[8]Input!K189</f>
        <v>0</v>
      </c>
      <c r="L189" s="3">
        <f>[8]Input!L189</f>
        <v>0</v>
      </c>
    </row>
    <row r="190" spans="1:12">
      <c r="A190" s="38">
        <f>[8]Input!A190</f>
        <v>0</v>
      </c>
      <c r="B190" s="38">
        <f>[8]Input!B190</f>
        <v>0</v>
      </c>
      <c r="C190" s="38">
        <f>[8]Input!C190</f>
        <v>0</v>
      </c>
      <c r="D190" s="3">
        <f>[8]Input!D190</f>
        <v>0</v>
      </c>
      <c r="E190" s="3">
        <f>[8]Input!E190</f>
        <v>0</v>
      </c>
      <c r="F190" s="3">
        <f>[8]Input!F190</f>
        <v>0</v>
      </c>
      <c r="G190" s="3">
        <f>[8]Input!G190</f>
        <v>0</v>
      </c>
      <c r="H190" s="3">
        <f>[8]Input!H190</f>
        <v>0</v>
      </c>
      <c r="I190" s="3">
        <f>[8]Input!I190</f>
        <v>0</v>
      </c>
      <c r="J190" s="3">
        <f>[8]Input!J190</f>
        <v>0</v>
      </c>
      <c r="K190" s="3">
        <f>[8]Input!K190</f>
        <v>0</v>
      </c>
      <c r="L190" s="3">
        <f>[8]Input!L190</f>
        <v>0</v>
      </c>
    </row>
    <row r="191" spans="1:12">
      <c r="A191" s="38">
        <f>[8]Input!A191</f>
        <v>0</v>
      </c>
      <c r="B191" s="38">
        <f>[8]Input!B191</f>
        <v>0</v>
      </c>
      <c r="C191" s="38">
        <f>[8]Input!C191</f>
        <v>0</v>
      </c>
      <c r="D191" s="3">
        <f>[8]Input!D191</f>
        <v>0</v>
      </c>
      <c r="E191" s="3">
        <f>[8]Input!E191</f>
        <v>0</v>
      </c>
      <c r="F191" s="3">
        <f>[8]Input!F191</f>
        <v>0</v>
      </c>
      <c r="G191" s="3">
        <f>[8]Input!G191</f>
        <v>0</v>
      </c>
      <c r="H191" s="3">
        <f>[8]Input!H191</f>
        <v>0</v>
      </c>
      <c r="I191" s="3">
        <f>[8]Input!I191</f>
        <v>0</v>
      </c>
      <c r="J191" s="3">
        <f>[8]Input!J191</f>
        <v>0</v>
      </c>
      <c r="K191" s="3">
        <f>[8]Input!K191</f>
        <v>0</v>
      </c>
      <c r="L191" s="3">
        <f>[8]Input!L191</f>
        <v>0</v>
      </c>
    </row>
    <row r="192" spans="1:12">
      <c r="A192" s="38">
        <f>[8]Input!A192</f>
        <v>0</v>
      </c>
      <c r="B192" s="38">
        <f>[8]Input!B192</f>
        <v>0</v>
      </c>
      <c r="C192" s="38">
        <f>[8]Input!C192</f>
        <v>0</v>
      </c>
      <c r="D192" s="3">
        <f>[8]Input!D192</f>
        <v>0</v>
      </c>
      <c r="E192" s="3">
        <f>[8]Input!E192</f>
        <v>0</v>
      </c>
      <c r="F192" s="3">
        <f>[8]Input!F192</f>
        <v>0</v>
      </c>
      <c r="G192" s="3">
        <f>[8]Input!G192</f>
        <v>0</v>
      </c>
      <c r="H192" s="3">
        <f>[8]Input!H192</f>
        <v>0</v>
      </c>
      <c r="I192" s="3">
        <f>[8]Input!I192</f>
        <v>0</v>
      </c>
      <c r="J192" s="3">
        <f>[8]Input!J192</f>
        <v>0</v>
      </c>
      <c r="K192" s="3">
        <f>[8]Input!K192</f>
        <v>0</v>
      </c>
      <c r="L192" s="3">
        <f>[8]Input!L192</f>
        <v>0</v>
      </c>
    </row>
    <row r="193" spans="1:12">
      <c r="A193" s="38">
        <f>[8]Input!A193</f>
        <v>0</v>
      </c>
      <c r="B193" s="38">
        <f>[8]Input!B193</f>
        <v>0</v>
      </c>
      <c r="C193" s="38">
        <f>[8]Input!C193</f>
        <v>0</v>
      </c>
      <c r="D193" s="3">
        <f>[8]Input!D193</f>
        <v>0</v>
      </c>
      <c r="E193" s="3">
        <f>[8]Input!E193</f>
        <v>0</v>
      </c>
      <c r="F193" s="3">
        <f>[8]Input!F193</f>
        <v>0</v>
      </c>
      <c r="G193" s="3">
        <f>[8]Input!G193</f>
        <v>0</v>
      </c>
      <c r="H193" s="3">
        <f>[8]Input!H193</f>
        <v>0</v>
      </c>
      <c r="I193" s="3">
        <f>[8]Input!I193</f>
        <v>0</v>
      </c>
      <c r="J193" s="3">
        <f>[8]Input!J193</f>
        <v>0</v>
      </c>
      <c r="K193" s="3">
        <f>[8]Input!K193</f>
        <v>0</v>
      </c>
      <c r="L193" s="3">
        <f>[8]Input!L193</f>
        <v>0</v>
      </c>
    </row>
    <row r="194" spans="1:12">
      <c r="A194" s="38">
        <f>[8]Input!A194</f>
        <v>0</v>
      </c>
      <c r="B194" s="38">
        <f>[8]Input!B194</f>
        <v>0</v>
      </c>
      <c r="C194" s="38">
        <f>[8]Input!C194</f>
        <v>0</v>
      </c>
      <c r="D194" s="3">
        <f>[8]Input!D194</f>
        <v>0</v>
      </c>
      <c r="E194" s="3">
        <f>[8]Input!E194</f>
        <v>0</v>
      </c>
      <c r="F194" s="3">
        <f>[8]Input!F194</f>
        <v>0</v>
      </c>
      <c r="G194" s="3">
        <f>[8]Input!G194</f>
        <v>0</v>
      </c>
      <c r="H194" s="3">
        <f>[8]Input!H194</f>
        <v>0</v>
      </c>
      <c r="I194" s="3">
        <f>[8]Input!I194</f>
        <v>0</v>
      </c>
      <c r="J194" s="3">
        <f>[8]Input!J194</f>
        <v>0</v>
      </c>
      <c r="K194" s="3">
        <f>[8]Input!K194</f>
        <v>0</v>
      </c>
      <c r="L194" s="3">
        <f>[8]Input!L194</f>
        <v>0</v>
      </c>
    </row>
    <row r="195" spans="1:12">
      <c r="A195" s="38">
        <f>[8]Input!A195</f>
        <v>0</v>
      </c>
      <c r="B195" s="38">
        <f>[8]Input!B195</f>
        <v>0</v>
      </c>
      <c r="C195" s="38">
        <f>[8]Input!C195</f>
        <v>0</v>
      </c>
      <c r="D195" s="3">
        <f>[8]Input!D195</f>
        <v>0</v>
      </c>
      <c r="E195" s="3">
        <f>[8]Input!E195</f>
        <v>0</v>
      </c>
      <c r="F195" s="3">
        <f>[8]Input!F195</f>
        <v>0</v>
      </c>
      <c r="G195" s="3">
        <f>[8]Input!G195</f>
        <v>0</v>
      </c>
      <c r="H195" s="3">
        <f>[8]Input!H195</f>
        <v>0</v>
      </c>
      <c r="I195" s="3">
        <f>[8]Input!I195</f>
        <v>0</v>
      </c>
      <c r="J195" s="3">
        <f>[8]Input!J195</f>
        <v>0</v>
      </c>
      <c r="K195" s="3">
        <f>[8]Input!K195</f>
        <v>0</v>
      </c>
      <c r="L195" s="3">
        <f>[8]Input!L195</f>
        <v>0</v>
      </c>
    </row>
    <row r="196" spans="1:12">
      <c r="A196" s="38">
        <f>[8]Input!A196</f>
        <v>0</v>
      </c>
      <c r="B196" s="38">
        <f>[8]Input!B196</f>
        <v>0</v>
      </c>
      <c r="C196" s="38">
        <f>[8]Input!C196</f>
        <v>0</v>
      </c>
      <c r="D196" s="3">
        <f>[8]Input!D196</f>
        <v>0</v>
      </c>
      <c r="E196" s="3">
        <f>[8]Input!E196</f>
        <v>0</v>
      </c>
      <c r="F196" s="3">
        <f>[8]Input!F196</f>
        <v>0</v>
      </c>
      <c r="G196" s="3">
        <f>[8]Input!G196</f>
        <v>0</v>
      </c>
      <c r="H196" s="3">
        <f>[8]Input!H196</f>
        <v>0</v>
      </c>
      <c r="I196" s="3">
        <f>[8]Input!I196</f>
        <v>0</v>
      </c>
      <c r="J196" s="3">
        <f>[8]Input!J196</f>
        <v>0</v>
      </c>
      <c r="K196" s="3">
        <f>[8]Input!K196</f>
        <v>0</v>
      </c>
      <c r="L196" s="3">
        <f>[8]Input!L196</f>
        <v>0</v>
      </c>
    </row>
    <row r="197" spans="1:12">
      <c r="A197" s="38">
        <f>[8]Input!A197</f>
        <v>0</v>
      </c>
      <c r="B197" s="38">
        <f>[8]Input!B197</f>
        <v>0</v>
      </c>
      <c r="C197" s="38">
        <f>[8]Input!C197</f>
        <v>0</v>
      </c>
      <c r="D197" s="3">
        <f>[8]Input!D197</f>
        <v>0</v>
      </c>
      <c r="E197" s="3">
        <f>[8]Input!E197</f>
        <v>0</v>
      </c>
      <c r="F197" s="3">
        <f>[8]Input!F197</f>
        <v>0</v>
      </c>
      <c r="G197" s="3">
        <f>[8]Input!G197</f>
        <v>0</v>
      </c>
      <c r="H197" s="3">
        <f>[8]Input!H197</f>
        <v>0</v>
      </c>
      <c r="I197" s="3">
        <f>[8]Input!I197</f>
        <v>0</v>
      </c>
      <c r="J197" s="3">
        <f>[8]Input!J197</f>
        <v>0</v>
      </c>
      <c r="K197" s="3">
        <f>[8]Input!K197</f>
        <v>0</v>
      </c>
      <c r="L197" s="3">
        <f>[8]Input!L197</f>
        <v>0</v>
      </c>
    </row>
    <row r="198" spans="1:12">
      <c r="A198" s="38">
        <f>[8]Input!A198</f>
        <v>0</v>
      </c>
      <c r="B198" s="38">
        <f>[8]Input!B198</f>
        <v>0</v>
      </c>
      <c r="C198" s="38">
        <f>[8]Input!C198</f>
        <v>0</v>
      </c>
      <c r="D198" s="3">
        <f>[8]Input!D198</f>
        <v>0</v>
      </c>
      <c r="E198" s="3">
        <f>[8]Input!E198</f>
        <v>0</v>
      </c>
      <c r="F198" s="3">
        <f>[8]Input!F198</f>
        <v>0</v>
      </c>
      <c r="G198" s="3">
        <f>[8]Input!G198</f>
        <v>0</v>
      </c>
      <c r="H198" s="3">
        <f>[8]Input!H198</f>
        <v>0</v>
      </c>
      <c r="I198" s="3">
        <f>[8]Input!I198</f>
        <v>0</v>
      </c>
      <c r="J198" s="3">
        <f>[8]Input!J198</f>
        <v>0</v>
      </c>
      <c r="K198" s="3">
        <f>[8]Input!K198</f>
        <v>0</v>
      </c>
      <c r="L198" s="3">
        <f>[8]Input!L198</f>
        <v>0</v>
      </c>
    </row>
    <row r="199" spans="1:12">
      <c r="A199" s="38">
        <f>[8]Input!A199</f>
        <v>0</v>
      </c>
      <c r="B199" s="38">
        <f>[8]Input!B199</f>
        <v>0</v>
      </c>
      <c r="C199" s="38">
        <f>[8]Input!C199</f>
        <v>0</v>
      </c>
      <c r="D199" s="3">
        <f>[8]Input!D199</f>
        <v>0</v>
      </c>
      <c r="E199" s="3">
        <f>[8]Input!E199</f>
        <v>0</v>
      </c>
      <c r="F199" s="3">
        <f>[8]Input!F199</f>
        <v>0</v>
      </c>
      <c r="G199" s="3">
        <f>[8]Input!G199</f>
        <v>0</v>
      </c>
      <c r="H199" s="3">
        <f>[8]Input!H199</f>
        <v>0</v>
      </c>
      <c r="I199" s="3">
        <f>[8]Input!I199</f>
        <v>0</v>
      </c>
      <c r="J199" s="3">
        <f>[8]Input!J199</f>
        <v>0</v>
      </c>
      <c r="K199" s="3">
        <f>[8]Input!K199</f>
        <v>0</v>
      </c>
      <c r="L199" s="3">
        <f>[8]Input!L199</f>
        <v>0</v>
      </c>
    </row>
    <row r="200" spans="1:12">
      <c r="A200" s="38">
        <f>[8]Input!A200</f>
        <v>0</v>
      </c>
      <c r="B200" s="38">
        <f>[8]Input!B200</f>
        <v>0</v>
      </c>
      <c r="C200" s="38">
        <f>[8]Input!C200</f>
        <v>0</v>
      </c>
      <c r="D200" s="3">
        <f>[8]Input!D200</f>
        <v>0</v>
      </c>
      <c r="E200" s="3">
        <f>[8]Input!E200</f>
        <v>0</v>
      </c>
      <c r="F200" s="3">
        <f>[8]Input!F200</f>
        <v>0</v>
      </c>
      <c r="G200" s="3">
        <f>[8]Input!G200</f>
        <v>0</v>
      </c>
      <c r="H200" s="3">
        <f>[8]Input!H200</f>
        <v>0</v>
      </c>
      <c r="I200" s="3">
        <f>[8]Input!I200</f>
        <v>0</v>
      </c>
      <c r="J200" s="3">
        <f>[8]Input!J200</f>
        <v>0</v>
      </c>
      <c r="K200" s="3">
        <f>[8]Input!K200</f>
        <v>0</v>
      </c>
      <c r="L200" s="3">
        <f>[8]Input!L200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[9]Output!A1</f>
        <v>0</v>
      </c>
      <c r="B1" s="38" t="str">
        <f>[9]Output!B1</f>
        <v>tech</v>
      </c>
      <c r="C1" s="38" t="str">
        <f>[9]Output!C1</f>
        <v>output_comm</v>
      </c>
      <c r="D1" s="38" t="str">
        <f>[9]Output!D1</f>
        <v>2010</v>
      </c>
      <c r="E1" s="38" t="str">
        <f>[9]Output!E1</f>
        <v>2015</v>
      </c>
      <c r="F1" s="38" t="str">
        <f>[9]Output!F1</f>
        <v>2020</v>
      </c>
      <c r="G1" s="38" t="str">
        <f>[9]Output!G1</f>
        <v>2025</v>
      </c>
      <c r="H1" s="38" t="str">
        <f>[9]Output!H1</f>
        <v>2030</v>
      </c>
      <c r="I1" s="38" t="str">
        <f>[9]Output!I1</f>
        <v>2035</v>
      </c>
      <c r="J1" s="38" t="str">
        <f>[9]Output!J1</f>
        <v>2040</v>
      </c>
      <c r="K1" s="38" t="str">
        <f>[9]Output!K1</f>
        <v>2045</v>
      </c>
      <c r="L1" s="38" t="str">
        <f>[9]Output!L1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[9]Output!A2</f>
        <v>0</v>
      </c>
      <c r="B2" s="38" t="str">
        <f>[9]Output!B2</f>
        <v>ELC_CHP_OIL_EXS</v>
      </c>
      <c r="C2" s="38" t="str">
        <f>[9]Output!C2</f>
        <v>HET</v>
      </c>
      <c r="D2" s="38">
        <f>[9]Output!D2</f>
        <v>58.030277374999983</v>
      </c>
      <c r="E2" s="38">
        <f>[9]Output!E2</f>
        <v>44.591304800000003</v>
      </c>
      <c r="F2" s="38">
        <f>[9]Output!F2</f>
        <v>33.443478600000013</v>
      </c>
      <c r="G2" s="38">
        <f>[9]Output!G2</f>
        <v>22.295652400000002</v>
      </c>
      <c r="H2" s="38">
        <f>[9]Output!H2</f>
        <v>11.147826200000001</v>
      </c>
      <c r="I2" s="38">
        <f>[9]Output!I2</f>
        <v>0</v>
      </c>
      <c r="J2" s="38">
        <f>[9]Output!J2</f>
        <v>0</v>
      </c>
      <c r="K2" s="38">
        <f>[9]Output!K2</f>
        <v>0</v>
      </c>
      <c r="L2" s="38">
        <f>[9]Output!L2</f>
        <v>0</v>
      </c>
      <c r="N2" s="38" t="s">
        <v>8</v>
      </c>
      <c r="O2" s="3">
        <f>SUMIF($B:$B,"*NGA*",D:D)</f>
        <v>1067.8750000000002</v>
      </c>
      <c r="P2" s="3">
        <f t="shared" ref="P2:W2" si="1">SUMIF($B:$B,"*NGA*",E:E)</f>
        <v>826.62899999999991</v>
      </c>
      <c r="Q2" s="3">
        <f t="shared" si="1"/>
        <v>810.31399999999871</v>
      </c>
      <c r="R2" s="3">
        <f t="shared" si="1"/>
        <v>469.14459269248533</v>
      </c>
      <c r="S2" s="3">
        <f t="shared" si="1"/>
        <v>435.27343740018262</v>
      </c>
      <c r="T2" s="3">
        <f t="shared" si="1"/>
        <v>278.42723159148642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[9]Output!A3</f>
        <v>1</v>
      </c>
      <c r="B3" s="38" t="str">
        <f>[9]Output!B3</f>
        <v>ELC_CHP_NGA_EXS</v>
      </c>
      <c r="C3" s="38" t="str">
        <f>[9]Output!C3</f>
        <v>HET</v>
      </c>
      <c r="D3" s="38">
        <f>[9]Output!D3</f>
        <v>652.1899942468616</v>
      </c>
      <c r="E3" s="38">
        <f>[9]Output!E3</f>
        <v>335.94771600000001</v>
      </c>
      <c r="F3" s="38">
        <f>[9]Output!F3</f>
        <v>343.3573915998162</v>
      </c>
      <c r="G3" s="38">
        <f>[9]Output!G3</f>
        <v>167.97385800000001</v>
      </c>
      <c r="H3" s="38">
        <f>[9]Output!H3</f>
        <v>83.986929000000003</v>
      </c>
      <c r="I3" s="38">
        <f>[9]Output!I3</f>
        <v>0</v>
      </c>
      <c r="J3" s="38">
        <f>[9]Output!J3</f>
        <v>0</v>
      </c>
      <c r="K3" s="38">
        <f>[9]Output!K3</f>
        <v>0</v>
      </c>
      <c r="L3" s="38">
        <f>[9]Output!L3</f>
        <v>0</v>
      </c>
      <c r="N3" t="s">
        <v>34</v>
      </c>
      <c r="O3" s="3">
        <f>SUMIF($B:$B,"*COA*",D:D)</f>
        <v>774.2320000000002</v>
      </c>
      <c r="P3" s="3">
        <f t="shared" ref="P3:W3" si="2">SUMIF($B:$B,"*COA*",E:E)</f>
        <v>616.4770000000002</v>
      </c>
      <c r="Q3" s="3">
        <f t="shared" si="2"/>
        <v>468.21100000000092</v>
      </c>
      <c r="R3" s="3">
        <f t="shared" si="2"/>
        <v>574.24961668428853</v>
      </c>
      <c r="S3" s="3">
        <f t="shared" si="2"/>
        <v>539.11080364428858</v>
      </c>
      <c r="T3" s="3">
        <f t="shared" si="2"/>
        <v>498.40869785414782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8">
        <f>[9]Output!A4</f>
        <v>2</v>
      </c>
      <c r="B4" s="38" t="str">
        <f>[9]Output!B4</f>
        <v>ELC_CHP_COA_EXS</v>
      </c>
      <c r="C4" s="38" t="str">
        <f>[9]Output!C4</f>
        <v>HET</v>
      </c>
      <c r="D4" s="38">
        <f>[9]Output!D4</f>
        <v>222.52987379571161</v>
      </c>
      <c r="E4" s="38">
        <f>[9]Output!E4</f>
        <v>147.89177894560561</v>
      </c>
      <c r="F4" s="38">
        <f>[9]Output!F4</f>
        <v>105.41643912000001</v>
      </c>
      <c r="G4" s="38">
        <f>[9]Output!G4</f>
        <v>70.277626080000005</v>
      </c>
      <c r="H4" s="38">
        <f>[9]Output!H4</f>
        <v>35.138813040000002</v>
      </c>
      <c r="I4" s="38">
        <f>[9]Output!I4</f>
        <v>0</v>
      </c>
      <c r="J4" s="38">
        <f>[9]Output!J4</f>
        <v>0</v>
      </c>
      <c r="K4" s="38">
        <f>[9]Output!K4</f>
        <v>0</v>
      </c>
      <c r="L4" s="38">
        <f>[9]Output!L4</f>
        <v>0</v>
      </c>
      <c r="N4" t="s">
        <v>41</v>
      </c>
      <c r="O4" s="3">
        <f>SUMIF($B:$B,"*OIL*",D:D)</f>
        <v>173.60100000000003</v>
      </c>
      <c r="P4" s="3">
        <f t="shared" ref="P4:W4" si="3">SUMIF($B:$B,"*OIL*",E:E)</f>
        <v>92.486000000000047</v>
      </c>
      <c r="Q4" s="3">
        <f t="shared" si="3"/>
        <v>75.256</v>
      </c>
      <c r="R4" s="3">
        <f t="shared" si="3"/>
        <v>90.197352266875015</v>
      </c>
      <c r="S4" s="3">
        <f t="shared" si="3"/>
        <v>50.780246938625012</v>
      </c>
      <c r="T4" s="3">
        <f t="shared" si="3"/>
        <v>9.777736082842944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[9]Output!A5</f>
        <v>3</v>
      </c>
      <c r="B5" s="38" t="str">
        <f>[9]Output!B5</f>
        <v>ELC_CHP_BIO_EXS</v>
      </c>
      <c r="C5" s="38" t="str">
        <f>[9]Output!C5</f>
        <v>HET</v>
      </c>
      <c r="D5" s="38">
        <f>[9]Output!D5</f>
        <v>83.728908567997223</v>
      </c>
      <c r="E5" s="38">
        <f>[9]Output!E5</f>
        <v>49.316537503999932</v>
      </c>
      <c r="F5" s="38">
        <f>[9]Output!F5</f>
        <v>65.425557739146939</v>
      </c>
      <c r="G5" s="38">
        <f>[9]Output!G5</f>
        <v>24.658268752000001</v>
      </c>
      <c r="H5" s="38">
        <f>[9]Output!H5</f>
        <v>12.329134376000001</v>
      </c>
      <c r="I5" s="38">
        <f>[9]Output!I5</f>
        <v>0</v>
      </c>
      <c r="J5" s="38">
        <f>[9]Output!J5</f>
        <v>0</v>
      </c>
      <c r="K5" s="38">
        <f>[9]Output!K5</f>
        <v>0</v>
      </c>
      <c r="L5" s="38">
        <f>[9]Output!L5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41.429000000000002</v>
      </c>
      <c r="Q5" s="3">
        <f t="shared" si="4"/>
        <v>49.155999999999999</v>
      </c>
      <c r="R5" s="3">
        <f t="shared" si="4"/>
        <v>46.634830529999995</v>
      </c>
      <c r="S5" s="3">
        <f t="shared" si="4"/>
        <v>161.20098591556982</v>
      </c>
      <c r="T5" s="3">
        <f t="shared" si="4"/>
        <v>166.99280881408308</v>
      </c>
      <c r="U5" s="3">
        <f t="shared" si="4"/>
        <v>276.31407528986318</v>
      </c>
      <c r="V5" s="3">
        <f t="shared" si="4"/>
        <v>361.91570824914879</v>
      </c>
      <c r="W5" s="3">
        <f t="shared" si="4"/>
        <v>361.91570824914879</v>
      </c>
    </row>
    <row r="6" spans="1:23">
      <c r="A6" s="38">
        <f>[9]Output!A6</f>
        <v>4</v>
      </c>
      <c r="B6" s="38" t="str">
        <f>[9]Output!B6</f>
        <v>ELC_CHP_GEO_EXS</v>
      </c>
      <c r="C6" s="38" t="str">
        <f>[9]Output!C6</f>
        <v>HET</v>
      </c>
      <c r="D6" s="38">
        <f>[9]Output!D6</f>
        <v>6.9215669999999978</v>
      </c>
      <c r="E6" s="38">
        <f>[9]Output!E6</f>
        <v>5.5372535999999997</v>
      </c>
      <c r="F6" s="38">
        <f>[9]Output!F6</f>
        <v>4.1529401999999989</v>
      </c>
      <c r="G6" s="38">
        <f>[9]Output!G6</f>
        <v>2.7686267999999998</v>
      </c>
      <c r="H6" s="38">
        <f>[9]Output!H6</f>
        <v>1.3843133999999999</v>
      </c>
      <c r="I6" s="38">
        <f>[9]Output!I6</f>
        <v>0</v>
      </c>
      <c r="J6" s="38">
        <f>[9]Output!J6</f>
        <v>0</v>
      </c>
      <c r="K6" s="38">
        <f>[9]Output!K6</f>
        <v>0</v>
      </c>
      <c r="L6" s="38">
        <f>[9]Output!L6</f>
        <v>0</v>
      </c>
      <c r="N6" t="s">
        <v>46</v>
      </c>
      <c r="O6" s="3">
        <f>SUMIF($B:$B,"*SOL*",D:D)</f>
        <v>0.20599999999999988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2.8251487224999989</v>
      </c>
      <c r="S6" s="3">
        <f t="shared" si="5"/>
        <v>2.6757025549999991</v>
      </c>
      <c r="T6" s="3">
        <f t="shared" si="5"/>
        <v>1.7960089720833323</v>
      </c>
      <c r="U6" s="3">
        <f t="shared" si="5"/>
        <v>0</v>
      </c>
      <c r="V6" s="3">
        <f t="shared" si="5"/>
        <v>0</v>
      </c>
      <c r="W6" s="3">
        <f t="shared" si="5"/>
        <v>0</v>
      </c>
    </row>
    <row r="7" spans="1:23">
      <c r="A7" s="38">
        <f>[9]Output!A7</f>
        <v>5</v>
      </c>
      <c r="B7" s="38" t="str">
        <f>[9]Output!B7</f>
        <v>ELC_CHP_BIO_NEW</v>
      </c>
      <c r="C7" s="38" t="str">
        <f>[9]Output!C7</f>
        <v>HET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20.945628945942062</v>
      </c>
      <c r="K7" s="38">
        <f>[9]Output!K7</f>
        <v>236.90364790334399</v>
      </c>
      <c r="L7" s="38">
        <f>[9]Output!L7</f>
        <v>236.90364790334399</v>
      </c>
      <c r="N7" t="s">
        <v>43</v>
      </c>
      <c r="O7" s="3">
        <f>SUMIF($B:$B,"*BIO*",D:D)</f>
        <v>526.52899999999977</v>
      </c>
      <c r="P7" s="3">
        <f t="shared" ref="P7:W7" si="6">SUMIF($B:$B,"*BIO*",E:E)</f>
        <v>688.95199999999988</v>
      </c>
      <c r="Q7" s="3">
        <f t="shared" si="6"/>
        <v>803.43100000000049</v>
      </c>
      <c r="R7" s="3">
        <f t="shared" si="6"/>
        <v>752.81981861285328</v>
      </c>
      <c r="S7" s="3">
        <f t="shared" si="6"/>
        <v>730.64679183685325</v>
      </c>
      <c r="T7" s="3">
        <f t="shared" si="6"/>
        <v>708.47376506085334</v>
      </c>
      <c r="U7" s="3">
        <f t="shared" si="6"/>
        <v>335.83876457479266</v>
      </c>
      <c r="V7" s="3">
        <f t="shared" si="6"/>
        <v>236.90364790334399</v>
      </c>
      <c r="W7" s="3">
        <f t="shared" si="6"/>
        <v>236.90364790334399</v>
      </c>
    </row>
    <row r="8" spans="1:23">
      <c r="A8" s="38">
        <f>[9]Output!A8</f>
        <v>6</v>
      </c>
      <c r="B8" s="38" t="str">
        <f>[9]Output!B8</f>
        <v>HET_OIL_EXS</v>
      </c>
      <c r="C8" s="38" t="str">
        <f>[9]Output!C8</f>
        <v>HET</v>
      </c>
      <c r="D8" s="38">
        <f>[9]Output!D8</f>
        <v>23.187457500000001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</row>
    <row r="9" spans="1:23">
      <c r="A9" s="38">
        <f>[9]Output!A9</f>
        <v>7</v>
      </c>
      <c r="B9" s="38" t="str">
        <f>[9]Output!B9</f>
        <v>HET_NGA_EXS</v>
      </c>
      <c r="C9" s="38" t="str">
        <f>[9]Output!C9</f>
        <v>HET</v>
      </c>
      <c r="D9" s="38">
        <f>[9]Output!D9</f>
        <v>127.52628525</v>
      </c>
      <c r="E9" s="38">
        <f>[9]Output!E9</f>
        <v>139.39477559981719</v>
      </c>
      <c r="F9" s="38">
        <f>[9]Output!F9</f>
        <v>115.67010000000001</v>
      </c>
      <c r="G9" s="38">
        <f>[9]Output!G9</f>
        <v>0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2267.0350000000003</v>
      </c>
      <c r="Q9" s="3">
        <f t="shared" si="7"/>
        <v>2209.2120000000004</v>
      </c>
      <c r="R9" s="3">
        <f t="shared" si="7"/>
        <v>1935.8713595090021</v>
      </c>
      <c r="S9" s="3">
        <f t="shared" si="7"/>
        <v>1919.6879682905194</v>
      </c>
      <c r="T9" s="3">
        <f t="shared" si="7"/>
        <v>1663.876248375497</v>
      </c>
      <c r="U9" s="3">
        <f t="shared" si="7"/>
        <v>612.15283986465579</v>
      </c>
      <c r="V9" s="3">
        <f t="shared" si="7"/>
        <v>598.81935615249279</v>
      </c>
      <c r="W9" s="3">
        <f t="shared" si="7"/>
        <v>598.81935615249279</v>
      </c>
    </row>
    <row r="10" spans="1:23">
      <c r="A10" s="38">
        <f>[9]Output!A10</f>
        <v>8</v>
      </c>
      <c r="B10" s="38" t="str">
        <f>[9]Output!B10</f>
        <v>HET_COA_EXS</v>
      </c>
      <c r="C10" s="38" t="str">
        <f>[9]Output!C10</f>
        <v>HET</v>
      </c>
      <c r="D10" s="38">
        <f>[9]Output!D10</f>
        <v>47.730135599999997</v>
      </c>
      <c r="E10" s="38">
        <f>[9]Output!E10</f>
        <v>29.330763600000001</v>
      </c>
      <c r="F10" s="38">
        <f>[9]Output!F10</f>
        <v>0</v>
      </c>
      <c r="G10" s="38">
        <f>[9]Output!G10</f>
        <v>0</v>
      </c>
      <c r="H10" s="38">
        <f>[9]Output!H10</f>
        <v>0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</row>
    <row r="11" spans="1:23">
      <c r="A11" s="38">
        <f>[9]Output!A11</f>
        <v>9</v>
      </c>
      <c r="B11" s="38" t="str">
        <f>[9]Output!B11</f>
        <v>HET_BIO_EXS</v>
      </c>
      <c r="C11" s="38" t="str">
        <f>[9]Output!C11</f>
        <v>HET</v>
      </c>
      <c r="D11" s="38">
        <f>[9]Output!D11</f>
        <v>59.063354399999987</v>
      </c>
      <c r="E11" s="38">
        <f>[9]Output!E11</f>
        <v>49.219461999999993</v>
      </c>
      <c r="F11" s="38">
        <f>[9]Output!F11</f>
        <v>39.375569599999999</v>
      </c>
      <c r="G11" s="38">
        <f>[9]Output!G11</f>
        <v>29.53167719999999</v>
      </c>
      <c r="H11" s="38">
        <f>[9]Output!H11</f>
        <v>19.687784799999999</v>
      </c>
      <c r="I11" s="38">
        <f>[9]Output!I11</f>
        <v>9.8438923999999979</v>
      </c>
      <c r="J11" s="38">
        <f>[9]Output!J11</f>
        <v>0</v>
      </c>
      <c r="K11" s="38">
        <f>[9]Output!K11</f>
        <v>0</v>
      </c>
      <c r="L11" s="38">
        <f>[9]Output!L11</f>
        <v>0</v>
      </c>
    </row>
    <row r="12" spans="1:23">
      <c r="A12" s="38">
        <f>[9]Output!A12</f>
        <v>10</v>
      </c>
      <c r="B12" s="38" t="str">
        <f>[9]Output!B12</f>
        <v>HET_GEO_EXS</v>
      </c>
      <c r="C12" s="38" t="str">
        <f>[9]Output!C12</f>
        <v>HET</v>
      </c>
      <c r="D12" s="38">
        <f>[9]Output!D12</f>
        <v>2.5000499999999999</v>
      </c>
      <c r="E12" s="38">
        <f>[9]Output!E12</f>
        <v>2.0833750000000002</v>
      </c>
      <c r="F12" s="38">
        <f>[9]Output!F12</f>
        <v>2.5333839999999999</v>
      </c>
      <c r="G12" s="38">
        <f>[9]Output!G12</f>
        <v>1.39652793</v>
      </c>
      <c r="H12" s="38">
        <f>[9]Output!H12</f>
        <v>1.2666919999999999</v>
      </c>
      <c r="I12" s="38">
        <f>[9]Output!I12</f>
        <v>0.63334599999999985</v>
      </c>
      <c r="J12" s="38">
        <f>[9]Output!J12</f>
        <v>0</v>
      </c>
      <c r="K12" s="38">
        <f>[9]Output!K12</f>
        <v>0</v>
      </c>
      <c r="L12" s="38">
        <f>[9]Output!L12</f>
        <v>0</v>
      </c>
    </row>
    <row r="13" spans="1:23">
      <c r="A13" s="38">
        <f>[9]Output!A13</f>
        <v>11</v>
      </c>
      <c r="B13" s="38" t="str">
        <f>[9]Output!B13</f>
        <v>HET_SOL_EXS</v>
      </c>
      <c r="C13" s="38" t="str">
        <f>[9]Output!C13</f>
        <v>HET</v>
      </c>
      <c r="D13" s="38">
        <f>[9]Output!D13</f>
        <v>5.6553832499999991E-2</v>
      </c>
      <c r="E13" s="38">
        <f>[9]Output!E13</f>
        <v>4.7128193749999998E-2</v>
      </c>
      <c r="F13" s="38">
        <f>[9]Output!F13</f>
        <v>3.7702554999999999E-2</v>
      </c>
      <c r="G13" s="38">
        <f>[9]Output!G13</f>
        <v>1.8851277499999999E-2</v>
      </c>
      <c r="H13" s="38">
        <f>[9]Output!H13</f>
        <v>1.8851277499999999E-2</v>
      </c>
      <c r="I13" s="38">
        <f>[9]Output!I13</f>
        <v>4.5833333333333351E-3</v>
      </c>
      <c r="J13" s="38">
        <f>[9]Output!J13</f>
        <v>0</v>
      </c>
      <c r="K13" s="38">
        <f>[9]Output!K13</f>
        <v>0</v>
      </c>
      <c r="L13" s="38">
        <f>[9]Output!L13</f>
        <v>0</v>
      </c>
    </row>
    <row r="14" spans="1:23">
      <c r="A14" s="38">
        <f>[9]Output!A14</f>
        <v>12</v>
      </c>
      <c r="B14" s="38" t="str">
        <f>[9]Output!B14</f>
        <v>HET_OIL_NEW</v>
      </c>
      <c r="C14" s="38" t="str">
        <f>[9]Output!C14</f>
        <v>HET</v>
      </c>
      <c r="D14" s="38">
        <f>[9]Output!D14</f>
        <v>92.383265125000037</v>
      </c>
      <c r="E14" s="38">
        <f>[9]Output!E14</f>
        <v>47.894695200000037</v>
      </c>
      <c r="F14" s="38">
        <f>[9]Output!F14</f>
        <v>41.812521399999987</v>
      </c>
      <c r="G14" s="38">
        <f>[9]Output!G14</f>
        <v>67.90169986687502</v>
      </c>
      <c r="H14" s="38">
        <f>[9]Output!H14</f>
        <v>39.632420738625008</v>
      </c>
      <c r="I14" s="38">
        <f>[9]Output!I14</f>
        <v>9.777736082842944</v>
      </c>
      <c r="J14" s="38">
        <f>[9]Output!J14</f>
        <v>0</v>
      </c>
      <c r="K14" s="38">
        <f>[9]Output!K14</f>
        <v>0</v>
      </c>
      <c r="L14" s="38">
        <f>[9]Output!L14</f>
        <v>0</v>
      </c>
    </row>
    <row r="15" spans="1:23">
      <c r="A15" s="38">
        <f>[9]Output!A15</f>
        <v>13</v>
      </c>
      <c r="B15" s="38" t="str">
        <f>[9]Output!B15</f>
        <v>HET_NGA_NEW</v>
      </c>
      <c r="C15" s="38" t="str">
        <f>[9]Output!C15</f>
        <v>HET</v>
      </c>
      <c r="D15" s="38">
        <f>[9]Output!D15</f>
        <v>288.15872050313862</v>
      </c>
      <c r="E15" s="38">
        <f>[9]Output!E15</f>
        <v>351.2865084001827</v>
      </c>
      <c r="F15" s="38">
        <f>[9]Output!F15</f>
        <v>351.28650840018258</v>
      </c>
      <c r="G15" s="38">
        <f>[9]Output!G15</f>
        <v>301.17073469248533</v>
      </c>
      <c r="H15" s="38">
        <f>[9]Output!H15</f>
        <v>351.28650840018258</v>
      </c>
      <c r="I15" s="38">
        <f>[9]Output!I15</f>
        <v>278.42723159148642</v>
      </c>
      <c r="J15" s="38">
        <f>[9]Output!J15</f>
        <v>0</v>
      </c>
      <c r="K15" s="38">
        <f>[9]Output!K15</f>
        <v>0</v>
      </c>
      <c r="L15" s="38">
        <f>[9]Output!L15</f>
        <v>0</v>
      </c>
    </row>
    <row r="16" spans="1:23">
      <c r="A16" s="38">
        <f>[9]Output!A16</f>
        <v>14</v>
      </c>
      <c r="B16" s="38" t="str">
        <f>[9]Output!B16</f>
        <v>HET_COA_NEW</v>
      </c>
      <c r="C16" s="38" t="str">
        <f>[9]Output!C16</f>
        <v>HET</v>
      </c>
      <c r="D16" s="38">
        <f>[9]Output!D16</f>
        <v>503.97199060428852</v>
      </c>
      <c r="E16" s="38">
        <f>[9]Output!E16</f>
        <v>439.25445745439458</v>
      </c>
      <c r="F16" s="38">
        <f>[9]Output!F16</f>
        <v>362.79456088000092</v>
      </c>
      <c r="G16" s="38">
        <f>[9]Output!G16</f>
        <v>503.97199060428852</v>
      </c>
      <c r="H16" s="38">
        <f>[9]Output!H16</f>
        <v>503.97199060428852</v>
      </c>
      <c r="I16" s="38">
        <f>[9]Output!I16</f>
        <v>498.40869785414782</v>
      </c>
      <c r="J16" s="38">
        <f>[9]Output!J16</f>
        <v>0</v>
      </c>
      <c r="K16" s="38">
        <f>[9]Output!K16</f>
        <v>0</v>
      </c>
      <c r="L16" s="38">
        <f>[9]Output!L16</f>
        <v>0</v>
      </c>
    </row>
    <row r="17" spans="1:12">
      <c r="A17" s="38">
        <f>[9]Output!A17</f>
        <v>15</v>
      </c>
      <c r="B17" s="38" t="str">
        <f>[9]Output!B17</f>
        <v>HET_BIO_NEW</v>
      </c>
      <c r="C17" s="38" t="str">
        <f>[9]Output!C17</f>
        <v>HET</v>
      </c>
      <c r="D17" s="38">
        <f>[9]Output!D17</f>
        <v>383.73673703200262</v>
      </c>
      <c r="E17" s="38">
        <f>[9]Output!E17</f>
        <v>590.41600049599992</v>
      </c>
      <c r="F17" s="38">
        <f>[9]Output!F17</f>
        <v>698.62987266085349</v>
      </c>
      <c r="G17" s="38">
        <f>[9]Output!G17</f>
        <v>698.62987266085327</v>
      </c>
      <c r="H17" s="38">
        <f>[9]Output!H17</f>
        <v>698.62987266085327</v>
      </c>
      <c r="I17" s="38">
        <f>[9]Output!I17</f>
        <v>698.62987266085338</v>
      </c>
      <c r="J17" s="38">
        <f>[9]Output!J17</f>
        <v>314.89313562885059</v>
      </c>
      <c r="K17" s="38">
        <f>[9]Output!K17</f>
        <v>0</v>
      </c>
      <c r="L17" s="38">
        <f>[9]Output!L17</f>
        <v>0</v>
      </c>
    </row>
    <row r="18" spans="1:12">
      <c r="A18" s="38">
        <f>[9]Output!A18</f>
        <v>16</v>
      </c>
      <c r="B18" s="38" t="str">
        <f>[9]Output!B18</f>
        <v>HET_GEO_NEW</v>
      </c>
      <c r="C18" s="38" t="str">
        <f>[9]Output!C18</f>
        <v>HET</v>
      </c>
      <c r="D18" s="38">
        <f>[9]Output!D18</f>
        <v>21.738382999999999</v>
      </c>
      <c r="E18" s="38">
        <f>[9]Output!E18</f>
        <v>33.808371399999999</v>
      </c>
      <c r="F18" s="38">
        <f>[9]Output!F18</f>
        <v>42.469675799999997</v>
      </c>
      <c r="G18" s="38">
        <f>[9]Output!G18</f>
        <v>42.469675799999997</v>
      </c>
      <c r="H18" s="38">
        <f>[9]Output!H18</f>
        <v>158.54998051556981</v>
      </c>
      <c r="I18" s="38">
        <f>[9]Output!I18</f>
        <v>166.35946281408309</v>
      </c>
      <c r="J18" s="38">
        <f>[9]Output!J18</f>
        <v>276.31407528986318</v>
      </c>
      <c r="K18" s="38">
        <f>[9]Output!K18</f>
        <v>361.91570824914879</v>
      </c>
      <c r="L18" s="38">
        <f>[9]Output!L18</f>
        <v>361.91570824914879</v>
      </c>
    </row>
    <row r="19" spans="1:12">
      <c r="A19" s="38">
        <f>[9]Output!A19</f>
        <v>17</v>
      </c>
      <c r="B19" s="38" t="str">
        <f>[9]Output!B19</f>
        <v>HET_SOL_NEW</v>
      </c>
      <c r="C19" s="38" t="str">
        <f>[9]Output!C19</f>
        <v>HET</v>
      </c>
      <c r="D19" s="38">
        <f>[9]Output!D19</f>
        <v>0.14944616749999989</v>
      </c>
      <c r="E19" s="38">
        <f>[9]Output!E19</f>
        <v>1.01487180625</v>
      </c>
      <c r="F19" s="38">
        <f>[9]Output!F19</f>
        <v>2.8062974449999989</v>
      </c>
      <c r="G19" s="38">
        <f>[9]Output!G19</f>
        <v>2.8062974449999989</v>
      </c>
      <c r="H19" s="38">
        <f>[9]Output!H19</f>
        <v>2.6568512774999991</v>
      </c>
      <c r="I19" s="38">
        <f>[9]Output!I19</f>
        <v>1.7914256387499989</v>
      </c>
      <c r="J19" s="38">
        <f>[9]Output!J19</f>
        <v>0</v>
      </c>
      <c r="K19" s="38">
        <f>[9]Output!K19</f>
        <v>0</v>
      </c>
      <c r="L19" s="38">
        <f>[9]Output!L19</f>
        <v>0</v>
      </c>
    </row>
    <row r="20" spans="1:12">
      <c r="A20" s="38">
        <f>[9]Output!A20</f>
        <v>0</v>
      </c>
      <c r="B20" s="38">
        <f>[9]Output!B20</f>
        <v>0</v>
      </c>
      <c r="C20" s="38">
        <f>[9]Output!C20</f>
        <v>0</v>
      </c>
      <c r="D20" s="38">
        <f>[9]Output!D20</f>
        <v>0</v>
      </c>
      <c r="E20" s="38">
        <f>[9]Output!E20</f>
        <v>0</v>
      </c>
      <c r="F20" s="38">
        <f>[9]Output!F20</f>
        <v>0</v>
      </c>
      <c r="G20" s="38">
        <f>[9]Output!G20</f>
        <v>0</v>
      </c>
      <c r="H20" s="38">
        <f>[9]Output!H20</f>
        <v>0</v>
      </c>
      <c r="I20" s="38">
        <f>[9]Output!I20</f>
        <v>0</v>
      </c>
      <c r="J20" s="38">
        <f>[9]Output!J20</f>
        <v>0</v>
      </c>
      <c r="K20" s="38">
        <f>[9]Output!K20</f>
        <v>0</v>
      </c>
      <c r="L20" s="38">
        <f>[9]Output!L20</f>
        <v>0</v>
      </c>
    </row>
    <row r="21" spans="1:12">
      <c r="A21" s="38">
        <f>[9]Output!A21</f>
        <v>0</v>
      </c>
      <c r="B21" s="38">
        <f>[9]Output!B21</f>
        <v>0</v>
      </c>
      <c r="C21" s="38">
        <f>[9]Output!C21</f>
        <v>0</v>
      </c>
      <c r="D21" s="38">
        <f>[9]Output!D21</f>
        <v>0</v>
      </c>
      <c r="E21" s="38">
        <f>[9]Output!E21</f>
        <v>0</v>
      </c>
      <c r="F21" s="38">
        <f>[9]Output!F21</f>
        <v>0</v>
      </c>
      <c r="G21" s="38">
        <f>[9]Output!G21</f>
        <v>0</v>
      </c>
      <c r="H21" s="38">
        <f>[9]Output!H21</f>
        <v>0</v>
      </c>
      <c r="I21" s="38">
        <f>[9]Output!I21</f>
        <v>0</v>
      </c>
      <c r="J21" s="38">
        <f>[9]Output!J21</f>
        <v>0</v>
      </c>
      <c r="K21" s="38">
        <f>[9]Output!K21</f>
        <v>0</v>
      </c>
      <c r="L21" s="38">
        <f>[9]Output!L21</f>
        <v>0</v>
      </c>
    </row>
    <row r="22" spans="1:12">
      <c r="A22" s="38">
        <f>[9]Output!A22</f>
        <v>0</v>
      </c>
      <c r="B22" s="38">
        <f>[9]Output!B22</f>
        <v>0</v>
      </c>
      <c r="C22" s="38">
        <f>[9]Output!C22</f>
        <v>0</v>
      </c>
      <c r="D22" s="38">
        <f>[9]Output!D22</f>
        <v>0</v>
      </c>
      <c r="E22" s="38">
        <f>[9]Output!E22</f>
        <v>0</v>
      </c>
      <c r="F22" s="38">
        <f>[9]Output!F22</f>
        <v>0</v>
      </c>
      <c r="G22" s="38">
        <f>[9]Output!G22</f>
        <v>0</v>
      </c>
      <c r="H22" s="38">
        <f>[9]Output!H22</f>
        <v>0</v>
      </c>
      <c r="I22" s="38">
        <f>[9]Output!I22</f>
        <v>0</v>
      </c>
      <c r="J22" s="38">
        <f>[9]Output!J22</f>
        <v>0</v>
      </c>
      <c r="K22" s="38">
        <f>[9]Output!K22</f>
        <v>0</v>
      </c>
      <c r="L22" s="38">
        <f>[9]Output!L22</f>
        <v>0</v>
      </c>
    </row>
    <row r="23" spans="1:12">
      <c r="A23" s="38">
        <f>[9]Output!A23</f>
        <v>0</v>
      </c>
      <c r="B23" s="38">
        <f>[9]Output!B23</f>
        <v>0</v>
      </c>
      <c r="C23" s="38">
        <f>[9]Output!C23</f>
        <v>0</v>
      </c>
      <c r="D23" s="38">
        <f>[9]Output!D23</f>
        <v>0</v>
      </c>
      <c r="E23" s="38">
        <f>[9]Output!E23</f>
        <v>0</v>
      </c>
      <c r="F23" s="38">
        <f>[9]Output!F23</f>
        <v>0</v>
      </c>
      <c r="G23" s="38">
        <f>[9]Output!G23</f>
        <v>0</v>
      </c>
      <c r="H23" s="38">
        <f>[9]Output!H23</f>
        <v>0</v>
      </c>
      <c r="I23" s="38">
        <f>[9]Output!I23</f>
        <v>0</v>
      </c>
      <c r="J23" s="38">
        <f>[9]Output!J23</f>
        <v>0</v>
      </c>
      <c r="K23" s="38">
        <f>[9]Output!K23</f>
        <v>0</v>
      </c>
      <c r="L23" s="38">
        <f>[9]Output!L23</f>
        <v>0</v>
      </c>
    </row>
    <row r="24" spans="1:12">
      <c r="A24" s="38">
        <f>[9]Output!A24</f>
        <v>0</v>
      </c>
      <c r="B24" s="38">
        <f>[9]Output!B24</f>
        <v>0</v>
      </c>
      <c r="C24" s="38">
        <f>[9]Output!C24</f>
        <v>0</v>
      </c>
      <c r="D24" s="38">
        <f>[9]Output!D24</f>
        <v>0</v>
      </c>
      <c r="E24" s="38">
        <f>[9]Output!E24</f>
        <v>0</v>
      </c>
      <c r="F24" s="38">
        <f>[9]Output!F24</f>
        <v>0</v>
      </c>
      <c r="G24" s="38">
        <f>[9]Output!G24</f>
        <v>0</v>
      </c>
      <c r="H24" s="38">
        <f>[9]Output!H24</f>
        <v>0</v>
      </c>
      <c r="I24" s="38">
        <f>[9]Output!I24</f>
        <v>0</v>
      </c>
      <c r="J24" s="38">
        <f>[9]Output!J24</f>
        <v>0</v>
      </c>
      <c r="K24" s="38">
        <f>[9]Output!K24</f>
        <v>0</v>
      </c>
      <c r="L24" s="38">
        <f>[9]Output!L24</f>
        <v>0</v>
      </c>
    </row>
    <row r="25" spans="1:12">
      <c r="A25" s="38">
        <f>[9]Output!A25</f>
        <v>0</v>
      </c>
      <c r="B25" s="38">
        <f>[9]Output!B25</f>
        <v>0</v>
      </c>
      <c r="C25" s="38">
        <f>[9]Output!C25</f>
        <v>0</v>
      </c>
      <c r="D25" s="38">
        <f>[9]Output!D25</f>
        <v>0</v>
      </c>
      <c r="E25" s="38">
        <f>[9]Output!E25</f>
        <v>0</v>
      </c>
      <c r="F25" s="38">
        <f>[9]Output!F25</f>
        <v>0</v>
      </c>
      <c r="G25" s="38">
        <f>[9]Output!G25</f>
        <v>0</v>
      </c>
      <c r="H25" s="38">
        <f>[9]Output!H25</f>
        <v>0</v>
      </c>
      <c r="I25" s="38">
        <f>[9]Output!I25</f>
        <v>0</v>
      </c>
      <c r="J25" s="38">
        <f>[9]Output!J25</f>
        <v>0</v>
      </c>
      <c r="K25" s="38">
        <f>[9]Output!K25</f>
        <v>0</v>
      </c>
      <c r="L25" s="38">
        <f>[9]Output!L25</f>
        <v>0</v>
      </c>
    </row>
    <row r="26" spans="1:12">
      <c r="A26" s="38">
        <f>[9]Output!A26</f>
        <v>0</v>
      </c>
      <c r="B26" s="38">
        <f>[9]Output!B26</f>
        <v>0</v>
      </c>
      <c r="C26" s="38">
        <f>[9]Output!C26</f>
        <v>0</v>
      </c>
      <c r="D26" s="38">
        <f>[9]Output!D26</f>
        <v>0</v>
      </c>
      <c r="E26" s="38">
        <f>[9]Output!E26</f>
        <v>0</v>
      </c>
      <c r="F26" s="38">
        <f>[9]Output!F26</f>
        <v>0</v>
      </c>
      <c r="G26" s="38">
        <f>[9]Output!G26</f>
        <v>0</v>
      </c>
      <c r="H26" s="38">
        <f>[9]Output!H26</f>
        <v>0</v>
      </c>
      <c r="I26" s="38">
        <f>[9]Output!I26</f>
        <v>0</v>
      </c>
      <c r="J26" s="38">
        <f>[9]Output!J26</f>
        <v>0</v>
      </c>
      <c r="K26" s="38">
        <f>[9]Output!K26</f>
        <v>0</v>
      </c>
      <c r="L26" s="38">
        <f>[9]Output!L26</f>
        <v>0</v>
      </c>
    </row>
    <row r="27" spans="1:12">
      <c r="A27" s="38">
        <f>[9]Output!A27</f>
        <v>0</v>
      </c>
      <c r="B27" s="38">
        <f>[9]Output!B27</f>
        <v>0</v>
      </c>
      <c r="C27" s="38">
        <f>[9]Output!C27</f>
        <v>0</v>
      </c>
      <c r="D27" s="38">
        <f>[9]Output!D27</f>
        <v>0</v>
      </c>
      <c r="E27" s="38">
        <f>[9]Output!E27</f>
        <v>0</v>
      </c>
      <c r="F27" s="38">
        <f>[9]Output!F27</f>
        <v>0</v>
      </c>
      <c r="G27" s="38">
        <f>[9]Output!G27</f>
        <v>0</v>
      </c>
      <c r="H27" s="38">
        <f>[9]Output!H27</f>
        <v>0</v>
      </c>
      <c r="I27" s="38">
        <f>[9]Output!I27</f>
        <v>0</v>
      </c>
      <c r="J27" s="38">
        <f>[9]Output!J27</f>
        <v>0</v>
      </c>
      <c r="K27" s="38">
        <f>[9]Output!K27</f>
        <v>0</v>
      </c>
      <c r="L27" s="38">
        <f>[9]Output!L27</f>
        <v>0</v>
      </c>
    </row>
    <row r="28" spans="1:12">
      <c r="A28" s="38">
        <f>[9]Output!A28</f>
        <v>0</v>
      </c>
      <c r="B28" s="38">
        <f>[9]Output!B28</f>
        <v>0</v>
      </c>
      <c r="C28" s="38">
        <f>[9]Output!C28</f>
        <v>0</v>
      </c>
      <c r="D28" s="38">
        <f>[9]Output!D28</f>
        <v>0</v>
      </c>
      <c r="E28" s="38">
        <f>[9]Output!E28</f>
        <v>0</v>
      </c>
      <c r="F28" s="38">
        <f>[9]Output!F28</f>
        <v>0</v>
      </c>
      <c r="G28" s="38">
        <f>[9]Output!G28</f>
        <v>0</v>
      </c>
      <c r="H28" s="38">
        <f>[9]Output!H28</f>
        <v>0</v>
      </c>
      <c r="I28" s="38">
        <f>[9]Output!I28</f>
        <v>0</v>
      </c>
      <c r="J28" s="38">
        <f>[9]Output!J28</f>
        <v>0</v>
      </c>
      <c r="K28" s="38">
        <f>[9]Output!K28</f>
        <v>0</v>
      </c>
      <c r="L28" s="38">
        <f>[9]Output!L28</f>
        <v>0</v>
      </c>
    </row>
    <row r="29" spans="1:12">
      <c r="A29" s="38">
        <f>[9]Output!A29</f>
        <v>0</v>
      </c>
      <c r="B29" s="38">
        <f>[9]Output!B29</f>
        <v>0</v>
      </c>
      <c r="C29" s="38">
        <f>[9]Output!C29</f>
        <v>0</v>
      </c>
      <c r="D29" s="38">
        <f>[9]Output!D29</f>
        <v>0</v>
      </c>
      <c r="E29" s="38">
        <f>[9]Output!E29</f>
        <v>0</v>
      </c>
      <c r="F29" s="38">
        <f>[9]Output!F29</f>
        <v>0</v>
      </c>
      <c r="G29" s="38">
        <f>[9]Output!G29</f>
        <v>0</v>
      </c>
      <c r="H29" s="38">
        <f>[9]Output!H29</f>
        <v>0</v>
      </c>
      <c r="I29" s="38">
        <f>[9]Output!I29</f>
        <v>0</v>
      </c>
      <c r="J29" s="38">
        <f>[9]Output!J29</f>
        <v>0</v>
      </c>
      <c r="K29" s="38">
        <f>[9]Output!K29</f>
        <v>0</v>
      </c>
      <c r="L29" s="38">
        <f>[9]Output!L29</f>
        <v>0</v>
      </c>
    </row>
    <row r="30" spans="1:12">
      <c r="A30" s="38">
        <f>[9]Output!A30</f>
        <v>0</v>
      </c>
      <c r="B30" s="38">
        <f>[9]Output!B30</f>
        <v>0</v>
      </c>
      <c r="C30" s="38">
        <f>[9]Output!C30</f>
        <v>0</v>
      </c>
      <c r="D30" s="38">
        <f>[9]Output!D30</f>
        <v>0</v>
      </c>
      <c r="E30" s="38">
        <f>[9]Output!E30</f>
        <v>0</v>
      </c>
      <c r="F30" s="38">
        <f>[9]Output!F30</f>
        <v>0</v>
      </c>
      <c r="G30" s="38">
        <f>[9]Output!G30</f>
        <v>0</v>
      </c>
      <c r="H30" s="38">
        <f>[9]Output!H30</f>
        <v>0</v>
      </c>
      <c r="I30" s="38">
        <f>[9]Output!I30</f>
        <v>0</v>
      </c>
      <c r="J30" s="38">
        <f>[9]Output!J30</f>
        <v>0</v>
      </c>
      <c r="K30" s="38">
        <f>[9]Output!K30</f>
        <v>0</v>
      </c>
      <c r="L30" s="38">
        <f>[9]Output!L30</f>
        <v>0</v>
      </c>
    </row>
    <row r="31" spans="1:12">
      <c r="A31" s="38">
        <f>[9]Output!A31</f>
        <v>0</v>
      </c>
      <c r="B31" s="38">
        <f>[9]Output!B31</f>
        <v>0</v>
      </c>
      <c r="C31" s="38">
        <f>[9]Output!C31</f>
        <v>0</v>
      </c>
      <c r="D31" s="38">
        <f>[9]Output!D31</f>
        <v>0</v>
      </c>
      <c r="E31" s="38">
        <f>[9]Output!E31</f>
        <v>0</v>
      </c>
      <c r="F31" s="38">
        <f>[9]Output!F31</f>
        <v>0</v>
      </c>
      <c r="G31" s="38">
        <f>[9]Output!G31</f>
        <v>0</v>
      </c>
      <c r="H31" s="38">
        <f>[9]Output!H31</f>
        <v>0</v>
      </c>
      <c r="I31" s="38">
        <f>[9]Output!I31</f>
        <v>0</v>
      </c>
      <c r="J31" s="38">
        <f>[9]Output!J31</f>
        <v>0</v>
      </c>
      <c r="K31" s="38">
        <f>[9]Output!K31</f>
        <v>0</v>
      </c>
      <c r="L31" s="38">
        <f>[9]Output!L31</f>
        <v>0</v>
      </c>
    </row>
    <row r="32" spans="1:12">
      <c r="A32" s="38">
        <f>[9]Output!A32</f>
        <v>0</v>
      </c>
      <c r="B32" s="38">
        <f>[9]Output!B32</f>
        <v>0</v>
      </c>
      <c r="C32" s="38">
        <f>[9]Output!C32</f>
        <v>0</v>
      </c>
      <c r="D32" s="38">
        <f>[9]Output!D32</f>
        <v>0</v>
      </c>
      <c r="E32" s="38">
        <f>[9]Output!E32</f>
        <v>0</v>
      </c>
      <c r="F32" s="38">
        <f>[9]Output!F32</f>
        <v>0</v>
      </c>
      <c r="G32" s="38">
        <f>[9]Output!G32</f>
        <v>0</v>
      </c>
      <c r="H32" s="38">
        <f>[9]Output!H32</f>
        <v>0</v>
      </c>
      <c r="I32" s="38">
        <f>[9]Output!I32</f>
        <v>0</v>
      </c>
      <c r="J32" s="38">
        <f>[9]Output!J32</f>
        <v>0</v>
      </c>
      <c r="K32" s="38">
        <f>[9]Output!K32</f>
        <v>0</v>
      </c>
      <c r="L32" s="38">
        <f>[9]Output!L32</f>
        <v>0</v>
      </c>
    </row>
    <row r="33" spans="1:12">
      <c r="A33" s="38">
        <f>[9]Output!A33</f>
        <v>0</v>
      </c>
      <c r="B33" s="38">
        <f>[9]Output!B33</f>
        <v>0</v>
      </c>
      <c r="C33" s="38">
        <f>[9]Output!C33</f>
        <v>0</v>
      </c>
      <c r="D33" s="38">
        <f>[9]Output!D33</f>
        <v>0</v>
      </c>
      <c r="E33" s="38">
        <f>[9]Output!E33</f>
        <v>0</v>
      </c>
      <c r="F33" s="38">
        <f>[9]Output!F33</f>
        <v>0</v>
      </c>
      <c r="G33" s="38">
        <f>[9]Output!G33</f>
        <v>0</v>
      </c>
      <c r="H33" s="38">
        <f>[9]Output!H33</f>
        <v>0</v>
      </c>
      <c r="I33" s="38">
        <f>[9]Output!I33</f>
        <v>0</v>
      </c>
      <c r="J33" s="38">
        <f>[9]Output!J33</f>
        <v>0</v>
      </c>
      <c r="K33" s="38">
        <f>[9]Output!K33</f>
        <v>0</v>
      </c>
      <c r="L33" s="38">
        <f>[9]Output!L33</f>
        <v>0</v>
      </c>
    </row>
    <row r="34" spans="1:12">
      <c r="A34" s="38">
        <f>[9]Output!A34</f>
        <v>0</v>
      </c>
      <c r="B34" s="38">
        <f>[9]Output!B34</f>
        <v>0</v>
      </c>
      <c r="C34" s="38">
        <f>[9]Output!C34</f>
        <v>0</v>
      </c>
      <c r="D34" s="38">
        <f>[9]Output!D34</f>
        <v>0</v>
      </c>
      <c r="E34" s="38">
        <f>[9]Output!E34</f>
        <v>0</v>
      </c>
      <c r="F34" s="38">
        <f>[9]Output!F34</f>
        <v>0</v>
      </c>
      <c r="G34" s="38">
        <f>[9]Output!G34</f>
        <v>0</v>
      </c>
      <c r="H34" s="38">
        <f>[9]Output!H34</f>
        <v>0</v>
      </c>
      <c r="I34" s="38">
        <f>[9]Output!I34</f>
        <v>0</v>
      </c>
      <c r="J34" s="38">
        <f>[9]Output!J34</f>
        <v>0</v>
      </c>
      <c r="K34" s="38">
        <f>[9]Output!K34</f>
        <v>0</v>
      </c>
      <c r="L34" s="38">
        <f>[9]Output!L34</f>
        <v>0</v>
      </c>
    </row>
    <row r="35" spans="1:12">
      <c r="A35" s="38">
        <f>[9]Output!A35</f>
        <v>0</v>
      </c>
      <c r="B35" s="38">
        <f>[9]Output!B35</f>
        <v>0</v>
      </c>
      <c r="C35" s="38">
        <f>[9]Output!C35</f>
        <v>0</v>
      </c>
      <c r="D35" s="38">
        <f>[9]Output!D35</f>
        <v>0</v>
      </c>
      <c r="E35" s="38">
        <f>[9]Output!E35</f>
        <v>0</v>
      </c>
      <c r="F35" s="38">
        <f>[9]Output!F35</f>
        <v>0</v>
      </c>
      <c r="G35" s="38">
        <f>[9]Output!G35</f>
        <v>0</v>
      </c>
      <c r="H35" s="38">
        <f>[9]Output!H35</f>
        <v>0</v>
      </c>
      <c r="I35" s="38">
        <f>[9]Output!I35</f>
        <v>0</v>
      </c>
      <c r="J35" s="38">
        <f>[9]Output!J35</f>
        <v>0</v>
      </c>
      <c r="K35" s="38">
        <f>[9]Output!K35</f>
        <v>0</v>
      </c>
      <c r="L35" s="38">
        <f>[9]Output!L35</f>
        <v>0</v>
      </c>
    </row>
    <row r="36" spans="1:12">
      <c r="A36" s="38">
        <f>[9]Output!A36</f>
        <v>0</v>
      </c>
      <c r="B36" s="38">
        <f>[9]Output!B36</f>
        <v>0</v>
      </c>
      <c r="C36" s="38">
        <f>[9]Output!C36</f>
        <v>0</v>
      </c>
      <c r="D36" s="38">
        <f>[9]Output!D36</f>
        <v>0</v>
      </c>
      <c r="E36" s="38">
        <f>[9]Output!E36</f>
        <v>0</v>
      </c>
      <c r="F36" s="38">
        <f>[9]Output!F36</f>
        <v>0</v>
      </c>
      <c r="G36" s="38">
        <f>[9]Output!G36</f>
        <v>0</v>
      </c>
      <c r="H36" s="38">
        <f>[9]Output!H36</f>
        <v>0</v>
      </c>
      <c r="I36" s="38">
        <f>[9]Output!I36</f>
        <v>0</v>
      </c>
      <c r="J36" s="38">
        <f>[9]Output!J36</f>
        <v>0</v>
      </c>
      <c r="K36" s="38">
        <f>[9]Output!K36</f>
        <v>0</v>
      </c>
      <c r="L36" s="38">
        <f>[9]Output!L36</f>
        <v>0</v>
      </c>
    </row>
    <row r="37" spans="1:12">
      <c r="A37" s="38">
        <f>[9]Output!A37</f>
        <v>0</v>
      </c>
      <c r="B37" s="38">
        <f>[9]Output!B37</f>
        <v>0</v>
      </c>
      <c r="C37" s="38">
        <f>[9]Output!C37</f>
        <v>0</v>
      </c>
      <c r="D37" s="38">
        <f>[9]Output!D37</f>
        <v>0</v>
      </c>
      <c r="E37" s="38">
        <f>[9]Output!E37</f>
        <v>0</v>
      </c>
      <c r="F37" s="38">
        <f>[9]Output!F37</f>
        <v>0</v>
      </c>
      <c r="G37" s="38">
        <f>[9]Output!G37</f>
        <v>0</v>
      </c>
      <c r="H37" s="38">
        <f>[9]Output!H37</f>
        <v>0</v>
      </c>
      <c r="I37" s="38">
        <f>[9]Output!I37</f>
        <v>0</v>
      </c>
      <c r="J37" s="38">
        <f>[9]Output!J37</f>
        <v>0</v>
      </c>
      <c r="K37" s="38">
        <f>[9]Output!K37</f>
        <v>0</v>
      </c>
      <c r="L37" s="38">
        <f>[9]Output!L37</f>
        <v>0</v>
      </c>
    </row>
    <row r="38" spans="1:12">
      <c r="A38" s="38">
        <f>[9]Output!A38</f>
        <v>0</v>
      </c>
      <c r="B38" s="38">
        <f>[9]Output!B38</f>
        <v>0</v>
      </c>
      <c r="C38" s="38">
        <f>[9]Output!C38</f>
        <v>0</v>
      </c>
      <c r="D38" s="38">
        <f>[9]Output!D38</f>
        <v>0</v>
      </c>
      <c r="E38" s="38">
        <f>[9]Output!E38</f>
        <v>0</v>
      </c>
      <c r="F38" s="38">
        <f>[9]Output!F38</f>
        <v>0</v>
      </c>
      <c r="G38" s="38">
        <f>[9]Output!G38</f>
        <v>0</v>
      </c>
      <c r="H38" s="38">
        <f>[9]Output!H38</f>
        <v>0</v>
      </c>
      <c r="I38" s="38">
        <f>[9]Output!I38</f>
        <v>0</v>
      </c>
      <c r="J38" s="38">
        <f>[9]Output!J38</f>
        <v>0</v>
      </c>
      <c r="K38" s="38">
        <f>[9]Output!K38</f>
        <v>0</v>
      </c>
      <c r="L38" s="38">
        <f>[9]Output!L38</f>
        <v>0</v>
      </c>
    </row>
    <row r="39" spans="1:12">
      <c r="A39" s="38">
        <f>[9]Output!A39</f>
        <v>0</v>
      </c>
      <c r="B39" s="38">
        <f>[9]Output!B39</f>
        <v>0</v>
      </c>
      <c r="C39" s="38">
        <f>[9]Output!C39</f>
        <v>0</v>
      </c>
      <c r="D39" s="38">
        <f>[9]Output!D39</f>
        <v>0</v>
      </c>
      <c r="E39" s="38">
        <f>[9]Output!E39</f>
        <v>0</v>
      </c>
      <c r="F39" s="38">
        <f>[9]Output!F39</f>
        <v>0</v>
      </c>
      <c r="G39" s="38">
        <f>[9]Output!G39</f>
        <v>0</v>
      </c>
      <c r="H39" s="38">
        <f>[9]Output!H39</f>
        <v>0</v>
      </c>
      <c r="I39" s="38">
        <f>[9]Output!I39</f>
        <v>0</v>
      </c>
      <c r="J39" s="38">
        <f>[9]Output!J39</f>
        <v>0</v>
      </c>
      <c r="K39" s="38">
        <f>[9]Output!K39</f>
        <v>0</v>
      </c>
      <c r="L39" s="38">
        <f>[9]Output!L39</f>
        <v>0</v>
      </c>
    </row>
    <row r="40" spans="1:12">
      <c r="A40" s="38">
        <f>[9]Output!A40</f>
        <v>0</v>
      </c>
      <c r="B40" s="38">
        <f>[9]Output!B40</f>
        <v>0</v>
      </c>
      <c r="C40" s="38">
        <f>[9]Output!C40</f>
        <v>0</v>
      </c>
      <c r="D40" s="38">
        <f>[9]Output!D40</f>
        <v>0</v>
      </c>
      <c r="E40" s="38">
        <f>[9]Output!E40</f>
        <v>0</v>
      </c>
      <c r="F40" s="38">
        <f>[9]Output!F40</f>
        <v>0</v>
      </c>
      <c r="G40" s="38">
        <f>[9]Output!G40</f>
        <v>0</v>
      </c>
      <c r="H40" s="38">
        <f>[9]Output!H40</f>
        <v>0</v>
      </c>
      <c r="I40" s="38">
        <f>[9]Output!I40</f>
        <v>0</v>
      </c>
      <c r="J40" s="38">
        <f>[9]Output!J40</f>
        <v>0</v>
      </c>
      <c r="K40" s="38">
        <f>[9]Output!K40</f>
        <v>0</v>
      </c>
      <c r="L40" s="38">
        <f>[9]Output!L40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1">
        <f>M2*31.536*0.9</f>
        <v>0</v>
      </c>
      <c r="X2" s="51">
        <f t="shared" ref="X2:AD5" si="2">N2*31.536*0.9</f>
        <v>0</v>
      </c>
      <c r="Y2" s="51">
        <f t="shared" si="2"/>
        <v>0</v>
      </c>
      <c r="Z2" s="51">
        <f t="shared" si="2"/>
        <v>0</v>
      </c>
      <c r="AA2" s="51">
        <f t="shared" si="2"/>
        <v>0</v>
      </c>
      <c r="AB2" s="51">
        <f t="shared" si="2"/>
        <v>0</v>
      </c>
      <c r="AC2" s="51">
        <f t="shared" si="2"/>
        <v>0</v>
      </c>
      <c r="AD2" s="51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1">
        <f t="shared" ref="W3:W5" si="4">M3*31.536*0.9</f>
        <v>0</v>
      </c>
      <c r="X3" s="51">
        <f t="shared" si="2"/>
        <v>0</v>
      </c>
      <c r="Y3" s="51">
        <f t="shared" si="2"/>
        <v>0</v>
      </c>
      <c r="Z3" s="51">
        <f t="shared" si="2"/>
        <v>0</v>
      </c>
      <c r="AA3" s="51">
        <f t="shared" si="2"/>
        <v>0</v>
      </c>
      <c r="AB3" s="51">
        <f t="shared" si="2"/>
        <v>0</v>
      </c>
      <c r="AC3" s="51">
        <f t="shared" si="2"/>
        <v>0</v>
      </c>
      <c r="AD3" s="51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1">
        <f t="shared" si="4"/>
        <v>0</v>
      </c>
      <c r="X4" s="51">
        <f t="shared" si="2"/>
        <v>0</v>
      </c>
      <c r="Y4" s="51">
        <f t="shared" si="2"/>
        <v>0</v>
      </c>
      <c r="Z4" s="51">
        <f t="shared" si="2"/>
        <v>0</v>
      </c>
      <c r="AA4" s="51">
        <f t="shared" si="2"/>
        <v>0</v>
      </c>
      <c r="AB4" s="51">
        <f t="shared" si="2"/>
        <v>0</v>
      </c>
      <c r="AC4" s="51">
        <f t="shared" si="2"/>
        <v>0</v>
      </c>
      <c r="AD4" s="51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1">
        <f t="shared" si="4"/>
        <v>2.8382400000000003</v>
      </c>
      <c r="X5" s="51">
        <f t="shared" si="2"/>
        <v>2.8382400000000003</v>
      </c>
      <c r="Y5" s="51">
        <f t="shared" si="2"/>
        <v>0</v>
      </c>
      <c r="Z5" s="51">
        <f t="shared" si="2"/>
        <v>0</v>
      </c>
      <c r="AA5" s="51">
        <f t="shared" si="2"/>
        <v>0</v>
      </c>
      <c r="AB5" s="51">
        <f t="shared" si="2"/>
        <v>0</v>
      </c>
      <c r="AC5" s="51">
        <f t="shared" si="2"/>
        <v>0</v>
      </c>
      <c r="AD5" s="51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0.34535648373658512</v>
      </c>
      <c r="G6">
        <f>[2]Capacity_HH2!G6</f>
        <v>0.35602212469664257</v>
      </c>
      <c r="H6">
        <f>[2]Capacity_HH2!H6</f>
        <v>11.22783713046347</v>
      </c>
      <c r="I6">
        <f>[2]Capacity_HH2!I6</f>
        <v>11.658707890256309</v>
      </c>
      <c r="J6">
        <f>[2]Capacity_HH2!J6</f>
        <v>13.83357064389501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0</v>
      </c>
      <c r="E23">
        <f>[2]Capacity_HH2!E23</f>
        <v>0</v>
      </c>
      <c r="F23">
        <f>[2]Capacity_HH2!F23</f>
        <v>0</v>
      </c>
      <c r="G23">
        <f>[2]Capacity_HH2!G23</f>
        <v>0</v>
      </c>
      <c r="H23">
        <f>[2]Capacity_HH2!H23</f>
        <v>0</v>
      </c>
      <c r="I23">
        <f>[2]Capacity_HH2!I23</f>
        <v>0</v>
      </c>
      <c r="J23">
        <f>[2]Capacity_HH2!J23</f>
        <v>0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0</v>
      </c>
      <c r="G28">
        <f>[2]Capacity_HH2!G28</f>
        <v>0</v>
      </c>
      <c r="H28">
        <f>[2]Capacity_HH2!H28</f>
        <v>0.3949762549704372</v>
      </c>
      <c r="I28">
        <f>[2]Capacity_HH2!I28</f>
        <v>2.835065399902343</v>
      </c>
      <c r="J28">
        <f>[2]Capacity_HH2!J28</f>
        <v>17.137639988155509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1.1606819006166121E-2</v>
      </c>
      <c r="G30">
        <f>[2]Capacity_HH2!G30</f>
        <v>7.2059001329948025E-2</v>
      </c>
      <c r="H30">
        <f>[2]Capacity_HH2!H30</f>
        <v>7.2059001329948025E-2</v>
      </c>
      <c r="I30">
        <f>[2]Capacity_HH2!I30</f>
        <v>7.2059001329948025E-2</v>
      </c>
      <c r="J30">
        <f>[2]Capacity_HH2!J30</f>
        <v>3.0226091161890949E-2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0</v>
      </c>
      <c r="G34">
        <f>[2]Capacity_HH2!G34</f>
        <v>0</v>
      </c>
      <c r="H34">
        <f>[2]Capacity_HH2!H34</f>
        <v>0</v>
      </c>
      <c r="I34">
        <f>[2]Capacity_HH2!I34</f>
        <v>0</v>
      </c>
      <c r="J34">
        <f>[2]Capacity_HH2!J34</f>
        <v>0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7.4196654055342703</v>
      </c>
      <c r="G38">
        <f>[2]Capacity_HH2!G38</f>
        <v>7.4196654055342703</v>
      </c>
      <c r="H38">
        <f>[2]Capacity_HH2!H38</f>
        <v>240.88376172103031</v>
      </c>
      <c r="I38">
        <f>[2]Capacity_HH2!I38</f>
        <v>240.88376172103031</v>
      </c>
      <c r="J38">
        <f>[2]Capacity_HH2!J38</f>
        <v>233.46409631549599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0.12858428700012861</v>
      </c>
      <c r="F39">
        <f>[2]Capacity_HH2!F39</f>
        <v>0.12858428700012861</v>
      </c>
      <c r="G39">
        <f>[2]Capacity_HH2!G39</f>
        <v>0</v>
      </c>
      <c r="H39">
        <f>[2]Capacity_HH2!H39</f>
        <v>0</v>
      </c>
      <c r="I39">
        <f>[2]Capacity_HH2!I39</f>
        <v>0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0</v>
      </c>
      <c r="G40">
        <f>[2]Capacity_HH2!G40</f>
        <v>0</v>
      </c>
      <c r="H40">
        <f>[2]Capacity_HH2!H40</f>
        <v>0</v>
      </c>
      <c r="I40">
        <f>[2]Capacity_HH2!I40</f>
        <v>0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0</v>
      </c>
      <c r="I42">
        <f>[2]Capacity_HH2!I42</f>
        <v>0</v>
      </c>
      <c r="J42">
        <f>[2]Capacity_HH2!J42</f>
        <v>0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zoomScale="70" zoomScaleNormal="70" workbookViewId="0">
      <selection activeCell="A12" sqref="A12:B20"/>
    </sheetView>
  </sheetViews>
  <sheetFormatPr defaultRowHeight="14.5"/>
  <cols>
    <col min="1" max="1" width="8.7265625" style="38"/>
    <col min="2" max="2" width="15.54296875" bestFit="1" customWidth="1"/>
    <col min="3" max="3" width="19.1796875" style="38" bestFit="1" customWidth="1"/>
    <col min="4" max="11" width="19.1796875" bestFit="1" customWidth="1"/>
    <col min="12" max="12" width="6.81640625" style="38" bestFit="1" customWidth="1"/>
  </cols>
  <sheetData>
    <row r="1" spans="1:13">
      <c r="C1" s="38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34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34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34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34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34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34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34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34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34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34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34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34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34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34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34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34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34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34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34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34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34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34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34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34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34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34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34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34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34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34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34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34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34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34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34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34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34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34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34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34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34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34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34" t="s">
        <v>105</v>
      </c>
      <c r="M43" s="13"/>
    </row>
    <row r="45" spans="1:13">
      <c r="J45" s="21"/>
    </row>
    <row r="46" spans="1:13">
      <c r="J46" s="21"/>
    </row>
    <row r="47" spans="1:13">
      <c r="J47" s="21"/>
    </row>
    <row r="48" spans="1:13">
      <c r="C48" s="35"/>
      <c r="J48" s="21"/>
      <c r="K48" s="6"/>
      <c r="L48" s="35"/>
    </row>
    <row r="49" spans="3:12">
      <c r="C49" s="35"/>
      <c r="J49" s="21"/>
      <c r="K49" s="6"/>
      <c r="L49" s="35"/>
    </row>
    <row r="50" spans="3:12">
      <c r="C50" s="35"/>
      <c r="J50" s="21"/>
      <c r="K50" s="6"/>
      <c r="L50" s="35"/>
    </row>
    <row r="51" spans="3:12">
      <c r="C51" s="35"/>
      <c r="J51" s="21"/>
      <c r="K51" s="6"/>
      <c r="L51" s="35"/>
    </row>
    <row r="52" spans="3:12">
      <c r="C52" s="35"/>
      <c r="J52" s="21"/>
      <c r="K52" s="6"/>
      <c r="L52" s="35"/>
    </row>
    <row r="53" spans="3:12">
      <c r="C53" s="35"/>
      <c r="J53" s="21"/>
      <c r="K53" s="6"/>
      <c r="L53" s="35"/>
    </row>
    <row r="54" spans="3:12">
      <c r="C54" s="35"/>
      <c r="J54" s="21"/>
      <c r="K54" s="6"/>
      <c r="L54" s="35"/>
    </row>
    <row r="55" spans="3:12">
      <c r="C55" s="35"/>
      <c r="J55" s="21"/>
      <c r="K55" s="6"/>
      <c r="L55" s="35"/>
    </row>
    <row r="56" spans="3:12">
      <c r="C56" s="35"/>
      <c r="J56" s="21"/>
      <c r="K56" s="6"/>
      <c r="L56" s="35"/>
    </row>
    <row r="57" spans="3:12">
      <c r="C57" s="35"/>
      <c r="J57" s="21"/>
      <c r="K57" s="6"/>
      <c r="L57" s="35"/>
    </row>
    <row r="58" spans="3:12">
      <c r="C58" s="35"/>
      <c r="J58" s="21"/>
      <c r="K58" s="6"/>
      <c r="L58" s="35"/>
    </row>
    <row r="59" spans="3:12">
      <c r="C59" s="35"/>
      <c r="J59" s="21"/>
      <c r="K59" s="6"/>
      <c r="L59" s="35"/>
    </row>
    <row r="60" spans="3:12">
      <c r="C60" s="35"/>
      <c r="J60" s="21"/>
      <c r="K60" s="6"/>
      <c r="L60" s="35"/>
    </row>
    <row r="61" spans="3:12">
      <c r="C61" s="35"/>
      <c r="J61" s="21"/>
      <c r="K61" s="6"/>
      <c r="L61" s="35"/>
    </row>
    <row r="62" spans="3:12">
      <c r="C62" s="35"/>
      <c r="J62" s="21"/>
      <c r="K62" s="6"/>
      <c r="L62" s="35"/>
    </row>
    <row r="63" spans="3:12">
      <c r="C63" s="35"/>
      <c r="J63" s="21"/>
      <c r="K63" s="6"/>
      <c r="L63" s="35"/>
    </row>
    <row r="64" spans="3:12">
      <c r="C64" s="35"/>
      <c r="J64" s="21"/>
      <c r="K64" s="6"/>
      <c r="L64" s="35"/>
    </row>
    <row r="65" spans="3:12">
      <c r="C65" s="35"/>
      <c r="J65" s="21"/>
      <c r="K65" s="6"/>
      <c r="L65" s="35"/>
    </row>
    <row r="66" spans="3:12">
      <c r="C66" s="35"/>
      <c r="J66" s="21"/>
      <c r="K66" s="6"/>
      <c r="L66" s="35"/>
    </row>
    <row r="67" spans="3:12">
      <c r="C67" s="35"/>
      <c r="J67" s="21"/>
      <c r="K67" s="6"/>
      <c r="L67" s="35"/>
    </row>
    <row r="68" spans="3:12">
      <c r="C68" s="35"/>
      <c r="J68" s="21"/>
      <c r="K68" s="6"/>
      <c r="L68" s="35"/>
    </row>
    <row r="69" spans="3:12">
      <c r="C69" s="35"/>
      <c r="J69" s="21"/>
      <c r="K69" s="6"/>
      <c r="L69" s="35"/>
    </row>
    <row r="70" spans="3:12">
      <c r="C70" s="35"/>
      <c r="J70" s="21"/>
      <c r="K70" s="6"/>
      <c r="L70" s="35"/>
    </row>
    <row r="71" spans="3:12">
      <c r="C71" s="35"/>
      <c r="J71" s="21"/>
      <c r="K71" s="6"/>
      <c r="L71" s="35"/>
    </row>
    <row r="72" spans="3:12">
      <c r="C72" s="35"/>
      <c r="J72" s="21"/>
      <c r="K72" s="6"/>
      <c r="L72" s="35"/>
    </row>
    <row r="73" spans="3:12">
      <c r="C73" s="35"/>
      <c r="J73" s="21"/>
      <c r="K73" s="6"/>
      <c r="L73" s="35"/>
    </row>
    <row r="74" spans="3:12">
      <c r="C74" s="35"/>
      <c r="J74" s="21"/>
      <c r="K74" s="6"/>
      <c r="L74" s="35"/>
    </row>
    <row r="75" spans="3:12">
      <c r="C75" s="35"/>
      <c r="J75" s="21"/>
      <c r="K75" s="6"/>
      <c r="L75" s="35"/>
    </row>
    <row r="76" spans="3:12">
      <c r="C76" s="35"/>
      <c r="J76" s="21"/>
      <c r="K76" s="6"/>
      <c r="L76" s="35"/>
    </row>
    <row r="77" spans="3:12">
      <c r="C77" s="35"/>
      <c r="J77" s="21"/>
      <c r="K77" s="6"/>
      <c r="L77" s="35"/>
    </row>
    <row r="78" spans="3:12">
      <c r="C78" s="35"/>
      <c r="J78" s="21"/>
      <c r="K78" s="6"/>
      <c r="L78" s="35"/>
    </row>
    <row r="79" spans="3:12">
      <c r="C79" s="35"/>
      <c r="J79" s="21"/>
      <c r="K79" s="6"/>
      <c r="L79" s="35"/>
    </row>
    <row r="80" spans="3:12">
      <c r="C80" s="35"/>
      <c r="J80" s="21"/>
      <c r="K80" s="6"/>
      <c r="L80" s="35"/>
    </row>
    <row r="81" spans="3:12">
      <c r="C81" s="35"/>
      <c r="J81" s="21"/>
      <c r="K81" s="6"/>
      <c r="L81" s="35"/>
    </row>
    <row r="82" spans="3:12">
      <c r="C82" s="35"/>
      <c r="J82" s="21"/>
      <c r="K82" s="6"/>
      <c r="L82" s="35"/>
    </row>
    <row r="83" spans="3:12">
      <c r="C83" s="35"/>
      <c r="J83" s="21"/>
      <c r="K83" s="6"/>
      <c r="L83" s="35"/>
    </row>
    <row r="84" spans="3:12">
      <c r="C84" s="35"/>
      <c r="J84" s="21"/>
      <c r="K84" s="6"/>
      <c r="L84" s="35"/>
    </row>
    <row r="85" spans="3:12">
      <c r="C85" s="35"/>
      <c r="J85" s="21"/>
      <c r="K85" s="6"/>
      <c r="L85" s="35"/>
    </row>
    <row r="86" spans="3:12">
      <c r="C86" s="35"/>
      <c r="J86" s="21"/>
      <c r="K86" s="6"/>
      <c r="L86" s="35"/>
    </row>
    <row r="87" spans="3:12">
      <c r="C87" s="35"/>
      <c r="J87" s="21"/>
      <c r="K87" s="6"/>
      <c r="L87" s="35"/>
    </row>
    <row r="88" spans="3:12">
      <c r="C88" s="35"/>
      <c r="J88" s="21"/>
      <c r="K88" s="6"/>
      <c r="L88" s="35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[10]Output!A1</f>
        <v>0</v>
      </c>
      <c r="B1" s="2" t="str">
        <f>[10]Output!B1</f>
        <v>tech</v>
      </c>
      <c r="C1" s="2" t="str">
        <f>[10]Output!C1</f>
        <v>output_comm</v>
      </c>
      <c r="D1" s="2" t="str">
        <f>[10]Output!D1</f>
        <v>2010</v>
      </c>
      <c r="E1" s="2" t="str">
        <f>[10]Output!E1</f>
        <v>2015</v>
      </c>
      <c r="F1" s="2" t="str">
        <f>[10]Output!F1</f>
        <v>2020</v>
      </c>
      <c r="G1" s="2" t="str">
        <f>[10]Output!G1</f>
        <v>2025</v>
      </c>
      <c r="H1" s="2" t="str">
        <f>[10]Output!H1</f>
        <v>2030</v>
      </c>
      <c r="I1" s="2" t="str">
        <f>[10]Output!I1</f>
        <v>2035</v>
      </c>
      <c r="J1" s="2" t="str">
        <f>[10]Output!J1</f>
        <v>2040</v>
      </c>
      <c r="K1" s="2" t="str">
        <f>[10]Output!K1</f>
        <v>2045</v>
      </c>
      <c r="L1" s="2" t="str">
        <f>[10]Output!L1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[10]Output!A2</f>
        <v>0</v>
      </c>
      <c r="B2" s="2" t="str">
        <f>[10]Output!B2</f>
        <v>UPS_BIO_REF_GEN1_ETHAMIDE_EXS</v>
      </c>
      <c r="C2" s="2" t="str">
        <f>[10]Output!C2</f>
        <v>RNW_BIO_ETH</v>
      </c>
      <c r="D2" s="38">
        <f>[10]Output!D2</f>
        <v>0</v>
      </c>
      <c r="E2" s="38">
        <f>[10]Output!E2</f>
        <v>0</v>
      </c>
      <c r="F2" s="38">
        <f>[10]Output!F2</f>
        <v>1374.955694068846</v>
      </c>
      <c r="G2" s="38">
        <f>[10]Output!G2</f>
        <v>0</v>
      </c>
      <c r="H2" s="38">
        <f>[10]Output!H2</f>
        <v>0</v>
      </c>
      <c r="I2" s="38">
        <f>[10]Output!I2</f>
        <v>0</v>
      </c>
      <c r="J2" s="38">
        <f>[10]Output!J2</f>
        <v>0</v>
      </c>
      <c r="K2" s="38">
        <f>[10]Output!K2</f>
        <v>0</v>
      </c>
      <c r="L2" s="38">
        <f>[10]Output!L2</f>
        <v>0</v>
      </c>
      <c r="N2" s="2" t="str">
        <f t="shared" ref="N2:N15" si="2">B2</f>
        <v>UPS_BIO_REF_GEN1_ETHAMIDE_EXS</v>
      </c>
      <c r="O2" s="2" t="str">
        <f t="shared" si="0"/>
        <v>RNW_BIO_ETH</v>
      </c>
      <c r="P2" s="3">
        <f>D2*0.0385</f>
        <v>0</v>
      </c>
      <c r="Q2" s="3">
        <f t="shared" ref="Q2:X2" si="3">E2*0.0385</f>
        <v>0</v>
      </c>
      <c r="R2" s="3">
        <f t="shared" si="3"/>
        <v>52.935794221650568</v>
      </c>
      <c r="S2" s="3">
        <f t="shared" si="3"/>
        <v>0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X2" s="3">
        <f t="shared" si="3"/>
        <v>0</v>
      </c>
      <c r="Z2" s="53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0</v>
      </c>
      <c r="AG2" s="3">
        <f t="shared" si="4"/>
        <v>0</v>
      </c>
      <c r="AH2" s="3">
        <f t="shared" si="4"/>
        <v>0</v>
      </c>
      <c r="AI2" s="3">
        <f t="shared" si="4"/>
        <v>0</v>
      </c>
      <c r="AJ2" s="3">
        <f t="shared" si="4"/>
        <v>0</v>
      </c>
    </row>
    <row r="3" spans="1:36">
      <c r="A3" s="2">
        <f>[10]Output!A3</f>
        <v>1</v>
      </c>
      <c r="B3" s="2" t="str">
        <f>[10]Output!B3</f>
        <v>UPS_BIO_REF_GEN1_ETHSUG_EXS</v>
      </c>
      <c r="C3" s="2" t="str">
        <f>[10]Output!C3</f>
        <v>RNW_BIO_ETH</v>
      </c>
      <c r="D3" s="38">
        <f>[10]Output!D3</f>
        <v>0</v>
      </c>
      <c r="E3" s="38">
        <f>[10]Output!E3</f>
        <v>0</v>
      </c>
      <c r="F3" s="38">
        <f>[10]Output!F3</f>
        <v>1249.265735657857</v>
      </c>
      <c r="G3" s="38">
        <f>[10]Output!G3</f>
        <v>0</v>
      </c>
      <c r="H3" s="38">
        <f>[10]Output!H3</f>
        <v>0</v>
      </c>
      <c r="I3" s="38">
        <f>[10]Output!I3</f>
        <v>0</v>
      </c>
      <c r="J3" s="38">
        <f>[10]Output!J3</f>
        <v>0</v>
      </c>
      <c r="K3" s="38">
        <f>[10]Output!K3</f>
        <v>0</v>
      </c>
      <c r="L3" s="38">
        <f>[10]Output!L3</f>
        <v>0</v>
      </c>
      <c r="N3" s="2" t="str">
        <f t="shared" si="2"/>
        <v>UPS_BIO_REF_GEN1_ETHSUG_EXS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33.730174862762141</v>
      </c>
      <c r="S3" s="3">
        <f t="shared" si="5"/>
        <v>0</v>
      </c>
      <c r="T3" s="3">
        <f t="shared" si="5"/>
        <v>0</v>
      </c>
      <c r="U3" s="3">
        <f t="shared" si="5"/>
        <v>0</v>
      </c>
      <c r="V3" s="3">
        <f t="shared" si="5"/>
        <v>0</v>
      </c>
      <c r="W3" s="3">
        <f t="shared" si="5"/>
        <v>0</v>
      </c>
      <c r="X3" s="3">
        <f t="shared" si="5"/>
        <v>0</v>
      </c>
      <c r="Z3" s="53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0</v>
      </c>
      <c r="AJ3" s="3">
        <f t="shared" si="6"/>
        <v>0</v>
      </c>
    </row>
    <row r="4" spans="1:36">
      <c r="A4" s="2">
        <f>[10]Output!A4</f>
        <v>2</v>
      </c>
      <c r="B4" s="2" t="str">
        <f>[10]Output!B4</f>
        <v>UPS_BIO_REF_GEN1_ETBE_EXS</v>
      </c>
      <c r="C4" s="2" t="str">
        <f>[10]Output!C4</f>
        <v>RNW_BIO_ETBE</v>
      </c>
      <c r="D4" s="38">
        <f>[10]Output!D4</f>
        <v>6544.02476296636</v>
      </c>
      <c r="E4" s="38">
        <f>[10]Output!E4</f>
        <v>5842.1376630805034</v>
      </c>
      <c r="F4" s="38">
        <f>[10]Output!F4</f>
        <v>5305.7892659937479</v>
      </c>
      <c r="G4" s="38">
        <f>[10]Output!G4</f>
        <v>6023.7638683699852</v>
      </c>
      <c r="H4" s="38">
        <f>[10]Output!H4</f>
        <v>4682.9543993971811</v>
      </c>
      <c r="I4" s="38">
        <f>[10]Output!I4</f>
        <v>4122.898515198427</v>
      </c>
      <c r="J4" s="38">
        <f>[10]Output!J4</f>
        <v>3705.521423225759</v>
      </c>
      <c r="K4" s="38">
        <f>[10]Output!K4</f>
        <v>5525.8225893080898</v>
      </c>
      <c r="L4" s="38">
        <f>[10]Output!L4</f>
        <v>6410.7522823433173</v>
      </c>
      <c r="N4" s="2" t="str">
        <f t="shared" si="2"/>
        <v>UPS_BIO_REF_GEN1_ETBE_EXS</v>
      </c>
      <c r="O4" s="2" t="str">
        <f t="shared" si="0"/>
        <v>RNW_BIO_ETBE</v>
      </c>
      <c r="P4" s="3">
        <f>D4*0.027</f>
        <v>176.68866860009172</v>
      </c>
      <c r="Q4" s="3">
        <f t="shared" si="5"/>
        <v>157.73771690317358</v>
      </c>
      <c r="R4" s="3">
        <f t="shared" si="5"/>
        <v>143.2563101818312</v>
      </c>
      <c r="S4" s="3">
        <f t="shared" si="5"/>
        <v>162.64162444598961</v>
      </c>
      <c r="T4" s="3">
        <f t="shared" si="5"/>
        <v>126.43976878372389</v>
      </c>
      <c r="U4" s="3">
        <f t="shared" si="5"/>
        <v>111.31825991035753</v>
      </c>
      <c r="V4" s="3">
        <f t="shared" si="5"/>
        <v>100.04907842709549</v>
      </c>
      <c r="W4" s="3">
        <f t="shared" si="5"/>
        <v>149.19720991131842</v>
      </c>
      <c r="X4" s="3">
        <f t="shared" si="5"/>
        <v>173.09031162326957</v>
      </c>
      <c r="Z4" s="53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86.665969084412708</v>
      </c>
      <c r="AE4" s="3">
        <f t="shared" si="7"/>
        <v>0</v>
      </c>
      <c r="AF4" s="3">
        <f t="shared" si="7"/>
        <v>0</v>
      </c>
      <c r="AG4" s="3">
        <f t="shared" si="7"/>
        <v>0</v>
      </c>
      <c r="AH4" s="3">
        <f t="shared" si="7"/>
        <v>0</v>
      </c>
      <c r="AI4" s="3">
        <f t="shared" si="7"/>
        <v>0</v>
      </c>
      <c r="AJ4" s="3">
        <f t="shared" si="7"/>
        <v>0</v>
      </c>
    </row>
    <row r="5" spans="1:36">
      <c r="A5" s="2">
        <f>[10]Output!A5</f>
        <v>0</v>
      </c>
      <c r="B5" s="2">
        <f>[10]Output!B5</f>
        <v>0</v>
      </c>
      <c r="C5" s="2">
        <f>[10]Output!C5</f>
        <v>0</v>
      </c>
      <c r="D5" s="38">
        <f>[10]Output!D5</f>
        <v>0</v>
      </c>
      <c r="E5" s="38">
        <f>[10]Output!E5</f>
        <v>0</v>
      </c>
      <c r="F5" s="38">
        <f>[10]Output!F5</f>
        <v>0</v>
      </c>
      <c r="G5" s="38">
        <f>[10]Output!G5</f>
        <v>0</v>
      </c>
      <c r="H5" s="38">
        <f>[10]Output!H5</f>
        <v>0</v>
      </c>
      <c r="I5" s="38">
        <f>[10]Output!I5</f>
        <v>0</v>
      </c>
      <c r="J5" s="38">
        <f>[10]Output!J5</f>
        <v>0</v>
      </c>
      <c r="K5" s="38">
        <f>[10]Output!K5</f>
        <v>0</v>
      </c>
      <c r="L5" s="38">
        <f>[10]Output!L5</f>
        <v>0</v>
      </c>
      <c r="N5" s="2">
        <f t="shared" si="2"/>
        <v>0</v>
      </c>
      <c r="O5" s="2">
        <f t="shared" si="0"/>
        <v>0</v>
      </c>
      <c r="P5" s="3">
        <f>D5*0.036</f>
        <v>0</v>
      </c>
      <c r="Q5" s="3">
        <f t="shared" ref="Q5:X5" si="8">E5*0.036</f>
        <v>0</v>
      </c>
      <c r="R5" s="3">
        <f t="shared" si="8"/>
        <v>0</v>
      </c>
      <c r="S5" s="3">
        <f t="shared" si="8"/>
        <v>0</v>
      </c>
      <c r="T5" s="3">
        <f t="shared" si="8"/>
        <v>0</v>
      </c>
      <c r="U5" s="3">
        <f t="shared" si="8"/>
        <v>0</v>
      </c>
      <c r="V5" s="3">
        <f t="shared" si="8"/>
        <v>0</v>
      </c>
      <c r="W5" s="3">
        <f t="shared" si="8"/>
        <v>0</v>
      </c>
      <c r="X5" s="3">
        <f t="shared" si="8"/>
        <v>0</v>
      </c>
      <c r="Z5" s="53" t="s">
        <v>224</v>
      </c>
      <c r="AA5" s="2" t="s">
        <v>137</v>
      </c>
      <c r="AB5" s="3">
        <f>SUMIF($O:$O,"*ETBE*",P:P)</f>
        <v>176.68866860009172</v>
      </c>
      <c r="AC5" s="3">
        <f t="shared" ref="AC5:AJ5" si="9">SUMIF($O:$O,"*ETBE*",Q:Q)</f>
        <v>157.73771690317358</v>
      </c>
      <c r="AD5" s="3">
        <f t="shared" si="9"/>
        <v>143.2563101818312</v>
      </c>
      <c r="AE5" s="3">
        <f t="shared" si="9"/>
        <v>162.64162444598961</v>
      </c>
      <c r="AF5" s="3">
        <f t="shared" si="9"/>
        <v>126.43976878372389</v>
      </c>
      <c r="AG5" s="3">
        <f t="shared" si="9"/>
        <v>111.31825991035753</v>
      </c>
      <c r="AH5" s="3">
        <f t="shared" si="9"/>
        <v>100.04907842709549</v>
      </c>
      <c r="AI5" s="3">
        <f t="shared" si="9"/>
        <v>149.19720991131842</v>
      </c>
      <c r="AJ5" s="3">
        <f t="shared" si="9"/>
        <v>173.09031162326957</v>
      </c>
    </row>
    <row r="6" spans="1:36">
      <c r="A6" s="2">
        <f>[10]Output!A6</f>
        <v>0</v>
      </c>
      <c r="B6" s="2">
        <f>[10]Output!B6</f>
        <v>0</v>
      </c>
      <c r="C6" s="2">
        <f>[10]Output!C6</f>
        <v>0</v>
      </c>
      <c r="D6" s="38">
        <f>[10]Output!D6</f>
        <v>0</v>
      </c>
      <c r="E6" s="38">
        <f>[10]Output!E6</f>
        <v>0</v>
      </c>
      <c r="F6" s="38">
        <f>[10]Output!F6</f>
        <v>0</v>
      </c>
      <c r="G6" s="38">
        <f>[10]Output!G6</f>
        <v>0</v>
      </c>
      <c r="H6" s="38">
        <f>[10]Output!H6</f>
        <v>0</v>
      </c>
      <c r="I6" s="38">
        <f>[10]Output!I6</f>
        <v>0</v>
      </c>
      <c r="J6" s="38">
        <f>[10]Output!J6</f>
        <v>0</v>
      </c>
      <c r="K6" s="38">
        <f>[10]Output!K6</f>
        <v>0</v>
      </c>
      <c r="L6" s="38">
        <f>[10]Output!L6</f>
        <v>0</v>
      </c>
      <c r="N6" s="2">
        <f t="shared" si="2"/>
        <v>0</v>
      </c>
      <c r="O6" s="2">
        <f t="shared" si="0"/>
        <v>0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0</v>
      </c>
      <c r="X6" s="3">
        <f t="shared" si="10"/>
        <v>0</v>
      </c>
      <c r="Z6" s="53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[10]Output!A7</f>
        <v>0</v>
      </c>
      <c r="B7" s="2">
        <f>[10]Output!B7</f>
        <v>0</v>
      </c>
      <c r="C7" s="2">
        <f>[10]Output!C7</f>
        <v>0</v>
      </c>
      <c r="D7" s="38">
        <f>[10]Output!D7</f>
        <v>0</v>
      </c>
      <c r="E7" s="38">
        <f>[10]Output!E7</f>
        <v>0</v>
      </c>
      <c r="F7" s="38">
        <f>[10]Output!F7</f>
        <v>0</v>
      </c>
      <c r="G7" s="38">
        <f>[10]Output!G7</f>
        <v>0</v>
      </c>
      <c r="H7" s="38">
        <f>[10]Output!H7</f>
        <v>0</v>
      </c>
      <c r="I7" s="38">
        <f>[10]Output!I7</f>
        <v>0</v>
      </c>
      <c r="J7" s="38">
        <f>[10]Output!J7</f>
        <v>0</v>
      </c>
      <c r="K7" s="38">
        <f>[10]Output!K7</f>
        <v>0</v>
      </c>
      <c r="L7" s="38">
        <f>[10]Output!L7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3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[10]Output!A8</f>
        <v>0</v>
      </c>
      <c r="B8" s="2">
        <f>[10]Output!B8</f>
        <v>0</v>
      </c>
      <c r="C8" s="2">
        <f>[10]Output!C8</f>
        <v>0</v>
      </c>
      <c r="D8" s="38">
        <f>[10]Output!D8</f>
        <v>0</v>
      </c>
      <c r="E8" s="38">
        <f>[10]Output!E8</f>
        <v>0</v>
      </c>
      <c r="F8" s="38">
        <f>[10]Output!F8</f>
        <v>0</v>
      </c>
      <c r="G8" s="38">
        <f>[10]Output!G8</f>
        <v>0</v>
      </c>
      <c r="H8" s="38">
        <f>[10]Output!H8</f>
        <v>0</v>
      </c>
      <c r="I8" s="38">
        <f>[10]Output!I8</f>
        <v>0</v>
      </c>
      <c r="J8" s="38">
        <f>[10]Output!J8</f>
        <v>0</v>
      </c>
      <c r="K8" s="38">
        <f>[10]Output!K8</f>
        <v>0</v>
      </c>
      <c r="L8" s="38">
        <f>[10]Output!L8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[10]Output!A9</f>
        <v>0</v>
      </c>
      <c r="B9" s="2">
        <f>[10]Output!B9</f>
        <v>0</v>
      </c>
      <c r="C9" s="2">
        <f>[10]Output!C9</f>
        <v>0</v>
      </c>
      <c r="D9" s="38">
        <f>[10]Output!D9</f>
        <v>0</v>
      </c>
      <c r="E9" s="38">
        <f>[10]Output!E9</f>
        <v>0</v>
      </c>
      <c r="F9" s="38">
        <f>[10]Output!F9</f>
        <v>0</v>
      </c>
      <c r="G9" s="38">
        <f>[10]Output!G9</f>
        <v>0</v>
      </c>
      <c r="H9" s="38">
        <f>[10]Output!H9</f>
        <v>0</v>
      </c>
      <c r="I9" s="38">
        <f>[10]Output!I9</f>
        <v>0</v>
      </c>
      <c r="J9" s="38">
        <f>[10]Output!J9</f>
        <v>0</v>
      </c>
      <c r="K9" s="38">
        <f>[10]Output!K9</f>
        <v>0</v>
      </c>
      <c r="L9" s="38">
        <f>[10]Output!L9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[10]Output!A10</f>
        <v>0</v>
      </c>
      <c r="B10" s="2">
        <f>[10]Output!B10</f>
        <v>0</v>
      </c>
      <c r="C10" s="2">
        <f>[10]Output!C10</f>
        <v>0</v>
      </c>
      <c r="D10" s="38">
        <f>[10]Output!D10</f>
        <v>0</v>
      </c>
      <c r="E10" s="38">
        <f>[10]Output!E10</f>
        <v>0</v>
      </c>
      <c r="F10" s="38">
        <f>[10]Output!F10</f>
        <v>0</v>
      </c>
      <c r="G10" s="38">
        <f>[10]Output!G10</f>
        <v>0</v>
      </c>
      <c r="H10" s="38">
        <f>[10]Output!H10</f>
        <v>0</v>
      </c>
      <c r="I10" s="38">
        <f>[10]Output!I10</f>
        <v>0</v>
      </c>
      <c r="J10" s="38">
        <f>[10]Output!J10</f>
        <v>0</v>
      </c>
      <c r="K10" s="38">
        <f>[10]Output!K10</f>
        <v>0</v>
      </c>
      <c r="L10" s="38">
        <f>[10]Output!L10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[10]Output!A11</f>
        <v>0</v>
      </c>
      <c r="B11" s="2">
        <f>[10]Output!B11</f>
        <v>0</v>
      </c>
      <c r="C11" s="2">
        <f>[10]Output!C11</f>
        <v>0</v>
      </c>
      <c r="D11" s="38">
        <f>[10]Output!D11</f>
        <v>0</v>
      </c>
      <c r="E11" s="38">
        <f>[10]Output!E11</f>
        <v>0</v>
      </c>
      <c r="F11" s="38">
        <f>[10]Output!F11</f>
        <v>0</v>
      </c>
      <c r="G11" s="38">
        <f>[10]Output!G11</f>
        <v>0</v>
      </c>
      <c r="H11" s="38">
        <f>[10]Output!H11</f>
        <v>0</v>
      </c>
      <c r="I11" s="38">
        <f>[10]Output!I11</f>
        <v>0</v>
      </c>
      <c r="J11" s="38">
        <f>[10]Output!J11</f>
        <v>0</v>
      </c>
      <c r="K11" s="38">
        <f>[10]Output!K11</f>
        <v>0</v>
      </c>
      <c r="L11" s="38">
        <f>[10]Output!L11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[10]Output!A12</f>
        <v>0</v>
      </c>
      <c r="B12" s="2">
        <f>[10]Output!B12</f>
        <v>0</v>
      </c>
      <c r="C12" s="2">
        <f>[10]Output!C12</f>
        <v>0</v>
      </c>
      <c r="D12" s="38">
        <f>[10]Output!D12</f>
        <v>0</v>
      </c>
      <c r="E12" s="38">
        <f>[10]Output!E12</f>
        <v>0</v>
      </c>
      <c r="F12" s="38">
        <f>[10]Output!F12</f>
        <v>0</v>
      </c>
      <c r="G12" s="38">
        <f>[10]Output!G12</f>
        <v>0</v>
      </c>
      <c r="H12" s="38">
        <f>[10]Output!H12</f>
        <v>0</v>
      </c>
      <c r="I12" s="38">
        <f>[10]Output!I12</f>
        <v>0</v>
      </c>
      <c r="J12" s="38">
        <f>[10]Output!J12</f>
        <v>0</v>
      </c>
      <c r="K12" s="38">
        <f>[10]Output!K12</f>
        <v>0</v>
      </c>
      <c r="L12" s="38">
        <f>[10]Output!L12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[10]Output!A13</f>
        <v>0</v>
      </c>
      <c r="B13" s="2">
        <f>[10]Output!B13</f>
        <v>0</v>
      </c>
      <c r="C13" s="2">
        <f>[10]Output!C13</f>
        <v>0</v>
      </c>
      <c r="D13" s="38">
        <f>[10]Output!D13</f>
        <v>0</v>
      </c>
      <c r="E13" s="38">
        <f>[10]Output!E13</f>
        <v>0</v>
      </c>
      <c r="F13" s="38">
        <f>[10]Output!F13</f>
        <v>0</v>
      </c>
      <c r="G13" s="38">
        <f>[10]Output!G13</f>
        <v>0</v>
      </c>
      <c r="H13" s="38">
        <f>[10]Output!H13</f>
        <v>0</v>
      </c>
      <c r="I13" s="38">
        <f>[10]Output!I13</f>
        <v>0</v>
      </c>
      <c r="J13" s="38">
        <f>[10]Output!J13</f>
        <v>0</v>
      </c>
      <c r="K13" s="38">
        <f>[10]Output!K13</f>
        <v>0</v>
      </c>
      <c r="L13" s="38">
        <f>[10]Output!L13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[10]Output!A14</f>
        <v>0</v>
      </c>
      <c r="B14" s="2">
        <f>[10]Output!B14</f>
        <v>0</v>
      </c>
      <c r="C14" s="2">
        <f>[10]Output!C14</f>
        <v>0</v>
      </c>
      <c r="D14" s="38">
        <f>[10]Output!D14</f>
        <v>0</v>
      </c>
      <c r="E14" s="38">
        <f>[10]Output!E14</f>
        <v>0</v>
      </c>
      <c r="F14" s="38">
        <f>[10]Output!F14</f>
        <v>0</v>
      </c>
      <c r="G14" s="38">
        <f>[10]Output!G14</f>
        <v>0</v>
      </c>
      <c r="H14" s="38">
        <f>[10]Output!H14</f>
        <v>0</v>
      </c>
      <c r="I14" s="38">
        <f>[10]Output!I14</f>
        <v>0</v>
      </c>
      <c r="J14" s="38">
        <f>[10]Output!J14</f>
        <v>0</v>
      </c>
      <c r="K14" s="38">
        <f>[10]Output!K14</f>
        <v>0</v>
      </c>
      <c r="L14" s="38">
        <f>[10]Output!L14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[10]Output!A15</f>
        <v>0</v>
      </c>
      <c r="B15" s="2">
        <f>[10]Output!B15</f>
        <v>0</v>
      </c>
      <c r="C15" s="2">
        <f>[10]Output!C15</f>
        <v>0</v>
      </c>
      <c r="D15" s="38">
        <f>[10]Output!D15</f>
        <v>0</v>
      </c>
      <c r="E15" s="38">
        <f>[10]Output!E15</f>
        <v>0</v>
      </c>
      <c r="F15" s="38">
        <f>[10]Output!F15</f>
        <v>0</v>
      </c>
      <c r="G15" s="38">
        <f>[10]Output!G15</f>
        <v>0</v>
      </c>
      <c r="H15" s="38">
        <f>[10]Output!H15</f>
        <v>0</v>
      </c>
      <c r="I15" s="38">
        <f>[10]Output!I15</f>
        <v>0</v>
      </c>
      <c r="J15" s="38">
        <f>[10]Output!J15</f>
        <v>0</v>
      </c>
      <c r="K15" s="38">
        <f>[10]Output!K15</f>
        <v>0</v>
      </c>
      <c r="L15" s="38">
        <f>[10]Output!L15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[11]Input!A1</f>
        <v>0</v>
      </c>
      <c r="B17" s="2" t="str">
        <f>[11]Input!B1</f>
        <v>tech</v>
      </c>
      <c r="C17" s="2" t="str">
        <f>[11]Input!C1</f>
        <v>input_comm</v>
      </c>
      <c r="D17" s="2" t="str">
        <f>[11]Input!D1</f>
        <v>2010</v>
      </c>
      <c r="E17" s="2" t="str">
        <f>[11]Input!E1</f>
        <v>2015</v>
      </c>
      <c r="F17" s="2" t="str">
        <f>[11]Input!F1</f>
        <v>2020</v>
      </c>
      <c r="G17" s="2" t="str">
        <f>[11]Input!G1</f>
        <v>2025</v>
      </c>
      <c r="H17" s="2" t="str">
        <f>[11]Input!H1</f>
        <v>2030</v>
      </c>
      <c r="I17" s="2" t="str">
        <f>[11]Input!I1</f>
        <v>2035</v>
      </c>
      <c r="J17" s="2" t="str">
        <f>[11]Input!J1</f>
        <v>2040</v>
      </c>
      <c r="K17" s="2" t="str">
        <f>[11]Input!K1</f>
        <v>2045</v>
      </c>
      <c r="L17" s="2" t="str">
        <f>[11]Input!L1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[11]Input!A2</f>
        <v>0</v>
      </c>
      <c r="B18" s="2" t="str">
        <f>[11]Input!B2</f>
        <v>UPS_BIO_BLD_STC</v>
      </c>
      <c r="C18" s="2" t="str">
        <f>[11]Input!C2</f>
        <v>RNW_POT_BIO_CRP_STC</v>
      </c>
      <c r="D18" s="48">
        <f>[11]Input!D2</f>
        <v>0</v>
      </c>
      <c r="E18" s="48">
        <f>[11]Input!E2</f>
        <v>0</v>
      </c>
      <c r="F18" s="48">
        <f>[11]Input!F2</f>
        <v>67.915737941866112</v>
      </c>
      <c r="G18" s="48">
        <f>[11]Input!G2</f>
        <v>0</v>
      </c>
      <c r="H18" s="48">
        <f>[11]Input!H2</f>
        <v>0</v>
      </c>
      <c r="I18" s="48">
        <f>[11]Input!I2</f>
        <v>0</v>
      </c>
      <c r="J18" s="48">
        <f>[11]Input!J2</f>
        <v>0</v>
      </c>
      <c r="K18" s="48">
        <f>[11]Input!K2</f>
        <v>0</v>
      </c>
      <c r="L18" s="48">
        <f>[11]Input!L2</f>
        <v>0</v>
      </c>
      <c r="N18" s="2" t="str">
        <f t="shared" ref="N18:N23" si="14">C18</f>
        <v>RNW_POT_BIO_CRP_STC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67.915737941866112</v>
      </c>
      <c r="S18" s="3">
        <f t="shared" si="13"/>
        <v>0</v>
      </c>
      <c r="T18" s="3">
        <f t="shared" si="13"/>
        <v>0</v>
      </c>
      <c r="U18" s="3">
        <f t="shared" si="13"/>
        <v>0</v>
      </c>
      <c r="V18" s="3">
        <f t="shared" si="13"/>
        <v>0</v>
      </c>
      <c r="W18" s="3">
        <f t="shared" si="13"/>
        <v>0</v>
      </c>
      <c r="X18" s="3">
        <f t="shared" si="13"/>
        <v>0</v>
      </c>
      <c r="Y18" s="38"/>
    </row>
    <row r="19" spans="1:25">
      <c r="A19" s="2">
        <f>[11]Input!A3</f>
        <v>0</v>
      </c>
      <c r="B19" s="2">
        <f>[11]Input!B3</f>
        <v>0</v>
      </c>
      <c r="C19" s="2">
        <f>[11]Input!C3</f>
        <v>0</v>
      </c>
      <c r="D19" s="48">
        <f>[11]Input!D3</f>
        <v>0</v>
      </c>
      <c r="E19" s="48">
        <f>[11]Input!E3</f>
        <v>0</v>
      </c>
      <c r="F19" s="48">
        <f>[11]Input!F3</f>
        <v>0</v>
      </c>
      <c r="G19" s="48">
        <f>[11]Input!G3</f>
        <v>0</v>
      </c>
      <c r="H19" s="48">
        <f>[11]Input!H3</f>
        <v>0</v>
      </c>
      <c r="I19" s="48">
        <f>[11]Input!I3</f>
        <v>0</v>
      </c>
      <c r="J19" s="48">
        <f>[11]Input!J3</f>
        <v>0</v>
      </c>
      <c r="K19" s="48">
        <f>[11]Input!K3</f>
        <v>0</v>
      </c>
      <c r="L19" s="48">
        <f>[11]Input!L3</f>
        <v>0</v>
      </c>
      <c r="N19" s="2">
        <f t="shared" si="14"/>
        <v>0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0</v>
      </c>
      <c r="X19" s="3">
        <f t="shared" si="15"/>
        <v>0</v>
      </c>
      <c r="Y19" s="38"/>
    </row>
    <row r="20" spans="1:25">
      <c r="A20" s="2">
        <f>[11]Input!A4</f>
        <v>0</v>
      </c>
      <c r="B20" s="2">
        <f>[11]Input!B4</f>
        <v>0</v>
      </c>
      <c r="C20" s="2">
        <f>[11]Input!C4</f>
        <v>0</v>
      </c>
      <c r="D20" s="48">
        <f>[11]Input!D4</f>
        <v>0</v>
      </c>
      <c r="E20" s="48">
        <f>[11]Input!E4</f>
        <v>0</v>
      </c>
      <c r="F20" s="48">
        <f>[11]Input!F4</f>
        <v>0</v>
      </c>
      <c r="G20" s="48">
        <f>[11]Input!G4</f>
        <v>0</v>
      </c>
      <c r="H20" s="48">
        <f>[11]Input!H4</f>
        <v>0</v>
      </c>
      <c r="I20" s="48">
        <f>[11]Input!I4</f>
        <v>0</v>
      </c>
      <c r="J20" s="48">
        <f>[11]Input!J4</f>
        <v>0</v>
      </c>
      <c r="K20" s="48">
        <f>[11]Input!K4</f>
        <v>0</v>
      </c>
      <c r="L20" s="48">
        <f>[11]Input!L4</f>
        <v>0</v>
      </c>
      <c r="N20" s="2">
        <f t="shared" si="14"/>
        <v>0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0</v>
      </c>
      <c r="U20" s="3">
        <f t="shared" si="15"/>
        <v>0</v>
      </c>
      <c r="V20" s="3">
        <f t="shared" si="15"/>
        <v>0</v>
      </c>
      <c r="W20" s="3">
        <f t="shared" si="15"/>
        <v>0</v>
      </c>
      <c r="X20" s="3">
        <f t="shared" si="15"/>
        <v>0</v>
      </c>
      <c r="Y20" s="38"/>
    </row>
    <row r="21" spans="1:25">
      <c r="A21" s="2">
        <f>[11]Input!A5</f>
        <v>0</v>
      </c>
      <c r="B21" s="2">
        <f>[11]Input!B5</f>
        <v>0</v>
      </c>
      <c r="C21" s="2">
        <f>[11]Input!C5</f>
        <v>0</v>
      </c>
      <c r="D21" s="48">
        <f>[11]Input!D5</f>
        <v>0</v>
      </c>
      <c r="E21" s="48">
        <f>[11]Input!E5</f>
        <v>0</v>
      </c>
      <c r="F21" s="48">
        <f>[11]Input!F5</f>
        <v>0</v>
      </c>
      <c r="G21" s="48">
        <f>[11]Input!G5</f>
        <v>0</v>
      </c>
      <c r="H21" s="48">
        <f>[11]Input!H5</f>
        <v>0</v>
      </c>
      <c r="I21" s="48">
        <f>[11]Input!I5</f>
        <v>0</v>
      </c>
      <c r="J21" s="48">
        <f>[11]Input!J5</f>
        <v>0</v>
      </c>
      <c r="K21" s="48">
        <f>[11]Input!K5</f>
        <v>0</v>
      </c>
      <c r="L21" s="48">
        <f>[11]Input!L5</f>
        <v>0</v>
      </c>
      <c r="N21" s="2">
        <f t="shared" si="14"/>
        <v>0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0</v>
      </c>
      <c r="U21" s="3">
        <f t="shared" si="16"/>
        <v>0</v>
      </c>
      <c r="V21" s="3">
        <f t="shared" si="16"/>
        <v>0</v>
      </c>
      <c r="W21" s="3">
        <f t="shared" si="16"/>
        <v>0</v>
      </c>
      <c r="X21" s="3">
        <f t="shared" si="16"/>
        <v>0</v>
      </c>
      <c r="Y21" s="38"/>
    </row>
    <row r="22" spans="1:25">
      <c r="A22" s="2">
        <f>[11]Input!A6</f>
        <v>0</v>
      </c>
      <c r="B22" s="2">
        <f>[11]Input!B6</f>
        <v>0</v>
      </c>
      <c r="C22" s="2">
        <f>[11]Input!C6</f>
        <v>0</v>
      </c>
      <c r="D22" s="48">
        <f>[11]Input!D6</f>
        <v>0</v>
      </c>
      <c r="E22" s="48">
        <f>[11]Input!E6</f>
        <v>0</v>
      </c>
      <c r="F22" s="48">
        <f>[11]Input!F6</f>
        <v>0</v>
      </c>
      <c r="G22" s="48">
        <f>[11]Input!G6</f>
        <v>0</v>
      </c>
      <c r="H22" s="48">
        <f>[11]Input!H6</f>
        <v>0</v>
      </c>
      <c r="I22" s="48">
        <f>[11]Input!I6</f>
        <v>0</v>
      </c>
      <c r="J22" s="48">
        <f>[11]Input!J6</f>
        <v>0</v>
      </c>
      <c r="K22" s="48">
        <f>[11]Input!K6</f>
        <v>0</v>
      </c>
      <c r="L22" s="48">
        <f>[11]Input!L6</f>
        <v>0</v>
      </c>
      <c r="N22" s="2">
        <f t="shared" si="14"/>
        <v>0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0</v>
      </c>
      <c r="U22" s="3">
        <f t="shared" si="16"/>
        <v>0</v>
      </c>
      <c r="V22" s="3">
        <f t="shared" si="16"/>
        <v>0</v>
      </c>
      <c r="W22" s="3">
        <f t="shared" si="16"/>
        <v>0</v>
      </c>
      <c r="X22" s="3">
        <f t="shared" si="16"/>
        <v>0</v>
      </c>
      <c r="Y22" s="38"/>
    </row>
    <row r="23" spans="1:25">
      <c r="A23" s="2">
        <f>[11]Input!A7</f>
        <v>0</v>
      </c>
      <c r="B23" s="2">
        <f>[11]Input!B7</f>
        <v>0</v>
      </c>
      <c r="C23" s="2">
        <f>[11]Input!C7</f>
        <v>0</v>
      </c>
      <c r="D23" s="48">
        <f>[11]Input!D7</f>
        <v>0</v>
      </c>
      <c r="E23" s="48">
        <f>[11]Input!E7</f>
        <v>0</v>
      </c>
      <c r="F23" s="48">
        <f>[11]Input!F7</f>
        <v>0</v>
      </c>
      <c r="G23" s="48">
        <f>[11]Input!G7</f>
        <v>0</v>
      </c>
      <c r="H23" s="48">
        <f>[11]Input!H7</f>
        <v>0</v>
      </c>
      <c r="I23" s="48">
        <f>[11]Input!I7</f>
        <v>0</v>
      </c>
      <c r="J23" s="48">
        <f>[11]Input!J7</f>
        <v>0</v>
      </c>
      <c r="K23" s="48">
        <f>[11]Input!K7</f>
        <v>0</v>
      </c>
      <c r="L23" s="48">
        <f>[11]Input!L7</f>
        <v>0</v>
      </c>
      <c r="N23" s="2">
        <f t="shared" si="14"/>
        <v>0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</v>
      </c>
      <c r="S23" s="3">
        <f t="shared" si="17"/>
        <v>0</v>
      </c>
      <c r="T23" s="3">
        <f t="shared" si="17"/>
        <v>0</v>
      </c>
      <c r="U23" s="3">
        <f t="shared" si="17"/>
        <v>0</v>
      </c>
      <c r="V23" s="3">
        <f t="shared" si="17"/>
        <v>0</v>
      </c>
      <c r="W23" s="3">
        <f t="shared" si="17"/>
        <v>0</v>
      </c>
      <c r="X23" s="3">
        <f t="shared" si="17"/>
        <v>0</v>
      </c>
      <c r="Y23" s="38"/>
    </row>
    <row r="24" spans="1:25">
      <c r="A24" s="2">
        <f>[11]Input!A8</f>
        <v>0</v>
      </c>
      <c r="B24" s="2">
        <f>[11]Input!B8</f>
        <v>0</v>
      </c>
      <c r="C24" s="48">
        <f>[11]Input!C8</f>
        <v>0</v>
      </c>
      <c r="D24" s="48">
        <f>[11]Input!D8</f>
        <v>0</v>
      </c>
      <c r="E24" s="48">
        <f>[11]Input!E8</f>
        <v>0</v>
      </c>
      <c r="F24" s="48">
        <f>[11]Input!F8</f>
        <v>0</v>
      </c>
      <c r="G24" s="48">
        <f>[11]Input!G8</f>
        <v>0</v>
      </c>
      <c r="H24" s="48">
        <f>[11]Input!H8</f>
        <v>0</v>
      </c>
      <c r="I24" s="48">
        <f>[11]Input!I8</f>
        <v>0</v>
      </c>
      <c r="J24" s="48">
        <f>[11]Input!J8</f>
        <v>0</v>
      </c>
      <c r="K24" s="48">
        <f>[11]Input!K8</f>
        <v>0</v>
      </c>
      <c r="L24" s="48">
        <f>[11]Input!L8</f>
        <v>0</v>
      </c>
    </row>
    <row r="25" spans="1:25">
      <c r="A25" s="2">
        <f>[11]Input!A9</f>
        <v>0</v>
      </c>
      <c r="B25" s="2">
        <f>[11]Input!B9</f>
        <v>0</v>
      </c>
      <c r="C25" s="48">
        <f>[11]Input!C9</f>
        <v>0</v>
      </c>
      <c r="D25" s="48">
        <f>[11]Input!D9</f>
        <v>0</v>
      </c>
      <c r="E25" s="48">
        <f>[11]Input!E9</f>
        <v>0</v>
      </c>
      <c r="F25" s="48">
        <f>[11]Input!F9</f>
        <v>0</v>
      </c>
      <c r="G25" s="48">
        <f>[11]Input!G9</f>
        <v>0</v>
      </c>
      <c r="H25" s="48">
        <f>[11]Input!H9</f>
        <v>0</v>
      </c>
      <c r="I25" s="48">
        <f>[11]Input!I9</f>
        <v>0</v>
      </c>
      <c r="J25" s="48">
        <f>[11]Input!J9</f>
        <v>0</v>
      </c>
      <c r="K25" s="48">
        <f>[11]Input!K9</f>
        <v>0</v>
      </c>
      <c r="L25" s="48">
        <f>[11]Input!L9</f>
        <v>0</v>
      </c>
    </row>
    <row r="26" spans="1:25">
      <c r="A26" s="2">
        <f>[11]Input!A10</f>
        <v>0</v>
      </c>
      <c r="B26" s="2">
        <f>[11]Input!B10</f>
        <v>0</v>
      </c>
      <c r="C26" s="48">
        <f>[11]Input!C10</f>
        <v>0</v>
      </c>
      <c r="D26" s="48">
        <f>[11]Input!D10</f>
        <v>0</v>
      </c>
      <c r="E26" s="48">
        <f>[11]Input!E10</f>
        <v>0</v>
      </c>
      <c r="F26" s="48">
        <f>[11]Input!F10</f>
        <v>0</v>
      </c>
      <c r="G26" s="48">
        <f>[11]Input!G10</f>
        <v>0</v>
      </c>
      <c r="H26" s="48">
        <f>[11]Input!H10</f>
        <v>0</v>
      </c>
      <c r="I26" s="48">
        <f>[11]Input!I10</f>
        <v>0</v>
      </c>
      <c r="J26" s="48">
        <f>[11]Input!J10</f>
        <v>0</v>
      </c>
      <c r="K26" s="48">
        <f>[11]Input!K10</f>
        <v>0</v>
      </c>
      <c r="L26" s="48">
        <f>[11]Input!L10</f>
        <v>0</v>
      </c>
    </row>
    <row r="27" spans="1:25">
      <c r="A27" s="2">
        <f>[11]Input!A11</f>
        <v>0</v>
      </c>
      <c r="B27" s="2">
        <f>[11]Input!B11</f>
        <v>0</v>
      </c>
      <c r="C27" s="48">
        <f>[11]Input!C11</f>
        <v>0</v>
      </c>
      <c r="D27" s="48">
        <f>[11]Input!D11</f>
        <v>0</v>
      </c>
      <c r="E27" s="48">
        <f>[11]Input!E11</f>
        <v>0</v>
      </c>
      <c r="F27" s="48">
        <f>[11]Input!F11</f>
        <v>0</v>
      </c>
      <c r="G27" s="48">
        <f>[11]Input!G11</f>
        <v>0</v>
      </c>
      <c r="H27" s="48">
        <f>[11]Input!H11</f>
        <v>0</v>
      </c>
      <c r="I27" s="48">
        <f>[11]Input!I11</f>
        <v>0</v>
      </c>
      <c r="J27" s="48">
        <f>[11]Input!J11</f>
        <v>0</v>
      </c>
      <c r="K27" s="48">
        <f>[11]Input!K11</f>
        <v>0</v>
      </c>
      <c r="L27" s="48">
        <f>[11]Input!L11</f>
        <v>0</v>
      </c>
    </row>
    <row r="28" spans="1:25">
      <c r="A28" s="2">
        <f>[11]Input!A12</f>
        <v>0</v>
      </c>
      <c r="B28" s="2">
        <f>[11]Input!B12</f>
        <v>0</v>
      </c>
      <c r="C28" s="48">
        <f>[11]Input!C12</f>
        <v>0</v>
      </c>
      <c r="D28" s="48">
        <f>[11]Input!D12</f>
        <v>0</v>
      </c>
      <c r="E28" s="48">
        <f>[11]Input!E12</f>
        <v>0</v>
      </c>
      <c r="F28" s="48">
        <f>[11]Input!F12</f>
        <v>0</v>
      </c>
      <c r="G28" s="48">
        <f>[11]Input!G12</f>
        <v>0</v>
      </c>
      <c r="H28" s="48">
        <f>[11]Input!H12</f>
        <v>0</v>
      </c>
      <c r="I28" s="48">
        <f>[11]Input!I12</f>
        <v>0</v>
      </c>
      <c r="J28" s="48">
        <f>[11]Input!J12</f>
        <v>0</v>
      </c>
      <c r="K28" s="48">
        <f>[11]Input!K12</f>
        <v>0</v>
      </c>
      <c r="L28" s="48">
        <f>[11]Input!L12</f>
        <v>0</v>
      </c>
    </row>
    <row r="29" spans="1:25">
      <c r="A29" s="2">
        <f>[11]Input!A13</f>
        <v>0</v>
      </c>
      <c r="B29" s="2">
        <f>[11]Input!B13</f>
        <v>0</v>
      </c>
      <c r="C29" s="48">
        <f>[11]Input!C13</f>
        <v>0</v>
      </c>
      <c r="D29" s="48">
        <f>[11]Input!D13</f>
        <v>0</v>
      </c>
      <c r="E29" s="48">
        <f>[11]Input!E13</f>
        <v>0</v>
      </c>
      <c r="F29" s="48">
        <f>[11]Input!F13</f>
        <v>0</v>
      </c>
      <c r="G29" s="48">
        <f>[11]Input!G13</f>
        <v>0</v>
      </c>
      <c r="H29" s="48">
        <f>[11]Input!H13</f>
        <v>0</v>
      </c>
      <c r="I29" s="48">
        <f>[11]Input!I13</f>
        <v>0</v>
      </c>
      <c r="J29" s="48">
        <f>[11]Input!J13</f>
        <v>0</v>
      </c>
      <c r="K29" s="48">
        <f>[11]Input!K13</f>
        <v>0</v>
      </c>
      <c r="L29" s="48">
        <f>[11]Input!L13</f>
        <v>0</v>
      </c>
    </row>
    <row r="30" spans="1:25">
      <c r="A30" s="2">
        <f>[11]Input!A14</f>
        <v>0</v>
      </c>
      <c r="B30" s="2">
        <f>[11]Input!B14</f>
        <v>0</v>
      </c>
      <c r="C30" s="48">
        <f>[11]Input!C14</f>
        <v>0</v>
      </c>
      <c r="D30" s="48">
        <f>[11]Input!D14</f>
        <v>0</v>
      </c>
      <c r="E30" s="48">
        <f>[11]Input!E14</f>
        <v>0</v>
      </c>
      <c r="F30" s="48">
        <f>[11]Input!F14</f>
        <v>0</v>
      </c>
      <c r="G30" s="48">
        <f>[11]Input!G14</f>
        <v>0</v>
      </c>
      <c r="H30" s="48">
        <f>[11]Input!H14</f>
        <v>0</v>
      </c>
      <c r="I30" s="48">
        <f>[11]Input!I14</f>
        <v>0</v>
      </c>
      <c r="J30" s="48">
        <f>[11]Input!J14</f>
        <v>0</v>
      </c>
      <c r="K30" s="48">
        <f>[11]Input!K14</f>
        <v>0</v>
      </c>
      <c r="L30" s="48">
        <f>[11]Input!L14</f>
        <v>0</v>
      </c>
    </row>
    <row r="31" spans="1:25">
      <c r="A31" s="2">
        <f>[11]Input!A15</f>
        <v>0</v>
      </c>
      <c r="B31" s="2">
        <f>[11]Input!B15</f>
        <v>0</v>
      </c>
      <c r="C31" s="48">
        <f>[11]Input!C15</f>
        <v>0</v>
      </c>
      <c r="D31" s="48">
        <f>[11]Input!D15</f>
        <v>0</v>
      </c>
      <c r="E31" s="48">
        <f>[11]Input!E15</f>
        <v>0</v>
      </c>
      <c r="F31" s="48">
        <f>[11]Input!F15</f>
        <v>0</v>
      </c>
      <c r="G31" s="48">
        <f>[11]Input!G15</f>
        <v>0</v>
      </c>
      <c r="H31" s="48">
        <f>[11]Input!H15</f>
        <v>0</v>
      </c>
      <c r="I31" s="48">
        <f>[11]Input!I15</f>
        <v>0</v>
      </c>
      <c r="J31" s="48">
        <f>[11]Input!J15</f>
        <v>0</v>
      </c>
      <c r="K31" s="48">
        <f>[11]Input!K15</f>
        <v>0</v>
      </c>
      <c r="L31" s="48">
        <f>[11]Input!L15</f>
        <v>0</v>
      </c>
    </row>
    <row r="32" spans="1:25">
      <c r="A32" s="2">
        <f>[11]Input!A16</f>
        <v>0</v>
      </c>
      <c r="B32" s="2">
        <f>[11]Input!B16</f>
        <v>0</v>
      </c>
      <c r="C32" s="48">
        <f>[11]Input!C16</f>
        <v>0</v>
      </c>
      <c r="D32" s="48">
        <f>[11]Input!D16</f>
        <v>0</v>
      </c>
      <c r="E32" s="48">
        <f>[11]Input!E16</f>
        <v>0</v>
      </c>
      <c r="F32" s="48">
        <f>[11]Input!F16</f>
        <v>0</v>
      </c>
      <c r="G32" s="48">
        <f>[11]Input!G16</f>
        <v>0</v>
      </c>
      <c r="H32" s="48">
        <f>[11]Input!H16</f>
        <v>0</v>
      </c>
      <c r="I32" s="48">
        <f>[11]Input!I16</f>
        <v>0</v>
      </c>
      <c r="J32" s="48">
        <f>[11]Input!J16</f>
        <v>0</v>
      </c>
      <c r="K32" s="48">
        <f>[11]Input!K16</f>
        <v>0</v>
      </c>
      <c r="L32" s="48">
        <f>[11]Input!L16</f>
        <v>0</v>
      </c>
    </row>
    <row r="33" spans="1:12">
      <c r="A33" s="2">
        <f>[11]Input!A17</f>
        <v>0</v>
      </c>
      <c r="B33" s="2">
        <f>[11]Input!B17</f>
        <v>0</v>
      </c>
      <c r="C33" s="48">
        <f>[11]Input!C17</f>
        <v>0</v>
      </c>
      <c r="D33" s="48">
        <f>[11]Input!D17</f>
        <v>0</v>
      </c>
      <c r="E33" s="48">
        <f>[11]Input!E17</f>
        <v>0</v>
      </c>
      <c r="F33" s="48">
        <f>[11]Input!F17</f>
        <v>0</v>
      </c>
      <c r="G33" s="48">
        <f>[11]Input!G17</f>
        <v>0</v>
      </c>
      <c r="H33" s="48">
        <f>[11]Input!H17</f>
        <v>0</v>
      </c>
      <c r="I33" s="48">
        <f>[11]Input!I17</f>
        <v>0</v>
      </c>
      <c r="J33" s="48">
        <f>[11]Input!J17</f>
        <v>0</v>
      </c>
      <c r="K33" s="48">
        <f>[11]Input!K17</f>
        <v>0</v>
      </c>
      <c r="L33" s="48">
        <f>[11]Input!L17</f>
        <v>0</v>
      </c>
    </row>
    <row r="34" spans="1:12">
      <c r="A34" s="2">
        <f>[11]Input!A18</f>
        <v>0</v>
      </c>
      <c r="B34" s="2">
        <f>[11]Input!B18</f>
        <v>0</v>
      </c>
      <c r="C34" s="48">
        <f>[11]Input!C18</f>
        <v>0</v>
      </c>
      <c r="D34" s="48">
        <f>[11]Input!D18</f>
        <v>0</v>
      </c>
      <c r="E34" s="48">
        <f>[11]Input!E18</f>
        <v>0</v>
      </c>
      <c r="F34" s="48">
        <f>[11]Input!F18</f>
        <v>0</v>
      </c>
      <c r="G34" s="48">
        <f>[11]Input!G18</f>
        <v>0</v>
      </c>
      <c r="H34" s="48">
        <f>[11]Input!H18</f>
        <v>0</v>
      </c>
      <c r="I34" s="48">
        <f>[11]Input!I18</f>
        <v>0</v>
      </c>
      <c r="J34" s="48">
        <f>[11]Input!J18</f>
        <v>0</v>
      </c>
      <c r="K34" s="48">
        <f>[11]Input!K18</f>
        <v>0</v>
      </c>
      <c r="L34" s="48">
        <f>[11]Input!L18</f>
        <v>0</v>
      </c>
    </row>
    <row r="35" spans="1:12">
      <c r="A35" s="2">
        <f>[11]Input!A19</f>
        <v>0</v>
      </c>
      <c r="B35" s="2">
        <f>[11]Input!B19</f>
        <v>0</v>
      </c>
      <c r="C35" s="48">
        <f>[11]Input!C19</f>
        <v>0</v>
      </c>
      <c r="D35" s="48">
        <f>[11]Input!D19</f>
        <v>0</v>
      </c>
      <c r="E35" s="48">
        <f>[11]Input!E19</f>
        <v>0</v>
      </c>
      <c r="F35" s="48">
        <f>[11]Input!F19</f>
        <v>0</v>
      </c>
      <c r="G35" s="48">
        <f>[11]Input!G19</f>
        <v>0</v>
      </c>
      <c r="H35" s="48">
        <f>[11]Input!H19</f>
        <v>0</v>
      </c>
      <c r="I35" s="48">
        <f>[11]Input!I19</f>
        <v>0</v>
      </c>
      <c r="J35" s="48">
        <f>[11]Input!J19</f>
        <v>0</v>
      </c>
      <c r="K35" s="48">
        <f>[11]Input!K19</f>
        <v>0</v>
      </c>
      <c r="L35" s="48">
        <f>[11]Input!L19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2024-06-27T17:10:52Z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