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11" documentId="8_{E6358465-4FD4-428F-AD64-8D3001538872}" xr6:coauthVersionLast="47" xr6:coauthVersionMax="47" xr10:uidLastSave="{20F422B6-39D5-43D3-AD70-FC77C034AF38}"/>
  <bookViews>
    <workbookView xWindow="-110" yWindow="-110" windowWidth="19420" windowHeight="10300" activeTab="2" xr2:uid="{00000000-000D-0000-FFFF-FFFF00000000}"/>
  </bookViews>
  <sheets>
    <sheet name="Paper" sheetId="4" r:id="rId1"/>
    <sheet name="Chemicals" sheetId="2" r:id="rId2"/>
    <sheet name="NM" sheetId="5" r:id="rId3"/>
    <sheet name="Figur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4" l="1"/>
  <c r="M17" i="4" s="1"/>
  <c r="K18" i="4"/>
  <c r="M17" i="5"/>
  <c r="M17" i="2"/>
  <c r="M2" i="5" l="1"/>
  <c r="M3" i="5"/>
  <c r="M4" i="5"/>
  <c r="M5" i="5"/>
  <c r="M6" i="5"/>
  <c r="M7" i="5"/>
  <c r="M8" i="5"/>
  <c r="M9" i="5"/>
  <c r="M10" i="5"/>
  <c r="M2" i="4"/>
  <c r="M3" i="4"/>
  <c r="M4" i="4"/>
  <c r="M5" i="4"/>
  <c r="M6" i="4"/>
  <c r="M7" i="4"/>
  <c r="M8" i="4"/>
  <c r="M9" i="4"/>
  <c r="M10" i="4"/>
  <c r="K2" i="4"/>
  <c r="K18" i="5" l="1"/>
  <c r="L18" i="5" s="1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K2" i="2"/>
  <c r="K18" i="2"/>
  <c r="L19" i="5" l="1"/>
  <c r="M18" i="5"/>
  <c r="H3" i="2"/>
  <c r="H4" i="2"/>
  <c r="H5" i="2"/>
  <c r="H6" i="2"/>
  <c r="H7" i="2"/>
  <c r="H8" i="2"/>
  <c r="H9" i="2"/>
  <c r="H10" i="2"/>
  <c r="K3" i="2"/>
  <c r="H11" i="2"/>
  <c r="H12" i="2"/>
  <c r="H13" i="2"/>
  <c r="H14" i="2"/>
  <c r="H15" i="2"/>
  <c r="H16" i="2"/>
  <c r="H17" i="2"/>
  <c r="H18" i="2"/>
  <c r="H19" i="2"/>
  <c r="K4" i="2"/>
  <c r="L4" i="2"/>
  <c r="H20" i="2"/>
  <c r="H21" i="2"/>
  <c r="H22" i="2"/>
  <c r="H23" i="2"/>
  <c r="H24" i="2"/>
  <c r="H25" i="2"/>
  <c r="H26" i="2"/>
  <c r="H27" i="2"/>
  <c r="H28" i="2"/>
  <c r="L5" i="2"/>
  <c r="H29" i="2"/>
  <c r="H30" i="2"/>
  <c r="H31" i="2"/>
  <c r="H32" i="2"/>
  <c r="H33" i="2"/>
  <c r="H34" i="2"/>
  <c r="H35" i="2"/>
  <c r="H36" i="2"/>
  <c r="H37" i="2"/>
  <c r="K6" i="2"/>
  <c r="L6" i="2"/>
  <c r="H38" i="2"/>
  <c r="H39" i="2"/>
  <c r="H40" i="2"/>
  <c r="H41" i="2"/>
  <c r="H42" i="2"/>
  <c r="H43" i="2"/>
  <c r="H44" i="2"/>
  <c r="H45" i="2"/>
  <c r="H46" i="2"/>
  <c r="K7" i="2"/>
  <c r="L7" i="2"/>
  <c r="H47" i="2"/>
  <c r="H48" i="2"/>
  <c r="H49" i="2"/>
  <c r="H50" i="2"/>
  <c r="H51" i="2"/>
  <c r="H52" i="2"/>
  <c r="H53" i="2"/>
  <c r="H54" i="2"/>
  <c r="H55" i="2"/>
  <c r="K8" i="2"/>
  <c r="L8" i="2"/>
  <c r="H56" i="2"/>
  <c r="H57" i="2"/>
  <c r="H58" i="2"/>
  <c r="H59" i="2"/>
  <c r="H60" i="2"/>
  <c r="H61" i="2"/>
  <c r="H62" i="2"/>
  <c r="H63" i="2"/>
  <c r="H64" i="2"/>
  <c r="H65" i="2"/>
  <c r="K9" i="2"/>
  <c r="L9" i="2"/>
  <c r="H66" i="2"/>
  <c r="H67" i="2"/>
  <c r="H68" i="2"/>
  <c r="H69" i="2"/>
  <c r="H70" i="2"/>
  <c r="H71" i="2"/>
  <c r="H72" i="2"/>
  <c r="H73" i="2"/>
  <c r="K10" i="2"/>
  <c r="L10" i="2"/>
  <c r="H74" i="2"/>
  <c r="H75" i="2"/>
  <c r="H76" i="2"/>
  <c r="H77" i="2"/>
  <c r="H78" i="2"/>
  <c r="H79" i="2"/>
  <c r="H80" i="2"/>
  <c r="H81" i="2"/>
  <c r="H82" i="2"/>
  <c r="L2" i="2"/>
  <c r="H2" i="2"/>
  <c r="L18" i="2"/>
  <c r="K5" i="2"/>
  <c r="L3" i="2"/>
  <c r="L18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L20" i="5" l="1"/>
  <c r="M19" i="5"/>
  <c r="L19" i="4"/>
  <c r="M18" i="4"/>
  <c r="L19" i="2"/>
  <c r="M18" i="2"/>
  <c r="L20" i="2" l="1"/>
  <c r="M19" i="2"/>
  <c r="L20" i="4"/>
  <c r="M19" i="4"/>
  <c r="M20" i="5"/>
  <c r="L21" i="5"/>
  <c r="M20" i="4" l="1"/>
  <c r="L21" i="4"/>
  <c r="L22" i="4" s="1"/>
  <c r="L23" i="4" s="1"/>
  <c r="L24" i="4" s="1"/>
  <c r="L25" i="4" s="1"/>
  <c r="L26" i="4" s="1"/>
  <c r="M26" i="4" s="1"/>
  <c r="M33" i="4" s="1"/>
  <c r="L22" i="5"/>
  <c r="M21" i="5"/>
  <c r="M28" i="5" s="1"/>
  <c r="M20" i="2"/>
  <c r="L21" i="2"/>
  <c r="L23" i="5" l="1"/>
  <c r="M22" i="5"/>
  <c r="M29" i="5" s="1"/>
  <c r="M23" i="4"/>
  <c r="M30" i="4" s="1"/>
  <c r="M24" i="4"/>
  <c r="M31" i="4" s="1"/>
  <c r="L22" i="2"/>
  <c r="M21" i="2"/>
  <c r="M28" i="2" s="1"/>
  <c r="M21" i="4"/>
  <c r="M28" i="4" s="1"/>
  <c r="M25" i="4"/>
  <c r="M32" i="4" s="1"/>
  <c r="M22" i="4"/>
  <c r="M29" i="4" s="1"/>
  <c r="L23" i="2" l="1"/>
  <c r="M22" i="2"/>
  <c r="M29" i="2" s="1"/>
  <c r="L24" i="5"/>
  <c r="M23" i="5"/>
  <c r="M30" i="5" s="1"/>
  <c r="L25" i="5" l="1"/>
  <c r="M24" i="5"/>
  <c r="M31" i="5" s="1"/>
  <c r="L24" i="2"/>
  <c r="M23" i="2"/>
  <c r="M30" i="2" s="1"/>
  <c r="L26" i="5" l="1"/>
  <c r="M26" i="5" s="1"/>
  <c r="M33" i="5" s="1"/>
  <c r="M25" i="5"/>
  <c r="M32" i="5" s="1"/>
  <c r="L25" i="2"/>
  <c r="M24" i="2"/>
  <c r="M31" i="2" s="1"/>
  <c r="L26" i="2" l="1"/>
  <c r="M26" i="2" s="1"/>
  <c r="M33" i="2" s="1"/>
  <c r="M25" i="2"/>
  <c r="M32" i="2" s="1"/>
</calcChain>
</file>

<file path=xl/sharedStrings.xml><?xml version="1.0" encoding="utf-8"?>
<sst xmlns="http://schemas.openxmlformats.org/spreadsheetml/2006/main" count="533" uniqueCount="20">
  <si>
    <t>Non-elastic demand</t>
  </si>
  <si>
    <t>intermediate</t>
  </si>
  <si>
    <t>day</t>
  </si>
  <si>
    <t>night</t>
  </si>
  <si>
    <t>peak</t>
  </si>
  <si>
    <t>summer</t>
  </si>
  <si>
    <t>winter</t>
  </si>
  <si>
    <t>IND_NGA</t>
  </si>
  <si>
    <t>Short-term elasticity</t>
  </si>
  <si>
    <t>Long-term elasticity</t>
  </si>
  <si>
    <t>Paper demand</t>
  </si>
  <si>
    <t>Elasticity</t>
  </si>
  <si>
    <t>Driver</t>
  </si>
  <si>
    <t>Elastic demand 1</t>
  </si>
  <si>
    <t>Elastic demand 2</t>
  </si>
  <si>
    <t>Elastic demand 3</t>
  </si>
  <si>
    <t>Deterministic demand</t>
  </si>
  <si>
    <t>Price-elastic demand</t>
  </si>
  <si>
    <t>NM demand</t>
  </si>
  <si>
    <t>Chemicals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</si>
</sst>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NumberFormat="1" applyAlignment="1"/>
    <xf numFmtId="0" fontId="0" fillId="0" borderId="0" xfId="0" applyFill="1" applyBorder="1" applyAlignment="1"/>
    <xf numFmtId="2" fontId="0" fillId="0" borderId="0" xfId="0" applyNumberFormat="1" applyFill="1" applyBorder="1" applyAlignment="1"/>
    <xf numFmtId="0" fontId="1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vertical="center"/>
    </xf>
    <xf numFmtId="164" fontId="0" fillId="0" borderId="0" xfId="0" applyNumberFormat="1" applyAlignment="1"/>
    <xf numFmtId="2" fontId="0" fillId="0" borderId="0" xfId="0" applyNumberFormat="1" applyAlignment="1"/>
    <xf numFmtId="0" fontId="1" fillId="2" borderId="0" xfId="0" applyFont="1" applyFill="1" applyBorder="1" applyAlignment="1">
      <alignment vertical="center" wrapText="1"/>
    </xf>
    <xf numFmtId="165" fontId="0" fillId="0" borderId="0" xfId="0" applyNumberFormat="1" applyAlignment="1"/>
    <xf numFmtId="10" fontId="0" fillId="0" borderId="0" xfId="0" applyNumberFormat="1" applyAlignment="1"/>
    <xf numFmtId="0" fontId="1" fillId="2" borderId="1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3366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Paper!$K$1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Paper!$K$2:$K$10</c:f>
              <c:numCache>
                <c:formatCode>0.00</c:formatCode>
                <c:ptCount val="9"/>
                <c:pt idx="0">
                  <c:v>81.892147875421998</c:v>
                </c:pt>
                <c:pt idx="1">
                  <c:v>217.82232038083899</c:v>
                </c:pt>
                <c:pt idx="2">
                  <c:v>32.321312247176699</c:v>
                </c:pt>
                <c:pt idx="3">
                  <c:v>29.577476165055099</c:v>
                </c:pt>
                <c:pt idx="4">
                  <c:v>18.1648785835662</c:v>
                </c:pt>
                <c:pt idx="5">
                  <c:v>9.7009019818515991</c:v>
                </c:pt>
                <c:pt idx="6">
                  <c:v>5.9535034471614896</c:v>
                </c:pt>
                <c:pt idx="7">
                  <c:v>3.4777615176272101</c:v>
                </c:pt>
                <c:pt idx="8">
                  <c:v>2.8527101679984099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1-4E5E-8314-08571CF05F3D}"/>
            </c:ext>
          </c:extLst>
        </c:ser>
        <c:ser>
          <c:idx val="1"/>
          <c:order val="1"/>
          <c:tx>
            <c:strRef>
              <c:f>Paper!$L$1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1-4E5E-8314-08571CF05F3D}"/>
            </c:ext>
          </c:extLst>
        </c:ser>
        <c:ser>
          <c:idx val="2"/>
          <c:order val="2"/>
          <c:tx>
            <c:strRef>
              <c:f>Paper!$M$1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6-403D-9B5D-F9CADC7B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8-47E5-8922-C5339C73ED1F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170.64915028268908</c:v>
                </c:pt>
                <c:pt idx="4">
                  <c:v>176.14973384851541</c:v>
                </c:pt>
                <c:pt idx="5">
                  <c:v>180.22915663237353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A8-47E5-8922-C5339C73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12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10"/>
        <c:minorUnit val="2.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Paper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Paper!$L$15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Paper!$L$18:$L$26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180.8640331570441</c:v>
                </c:pt>
                <c:pt idx="4">
                  <c:v>183.47543898337574</c:v>
                </c:pt>
                <c:pt idx="5">
                  <c:v>186.38401257276956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1-4286-89BF-A5E214CA0CD3}"/>
            </c:ext>
          </c:extLst>
        </c:ser>
        <c:ser>
          <c:idx val="1"/>
          <c:order val="1"/>
          <c:tx>
            <c:strRef>
              <c:f>Paper!$M$15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Paper!$I$18:$I$26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Paper!$M$18:$M$26</c:f>
              <c:numCache>
                <c:formatCode>0.00</c:formatCode>
                <c:ptCount val="9"/>
                <c:pt idx="0">
                  <c:v>167.84880639999997</c:v>
                </c:pt>
                <c:pt idx="1">
                  <c:v>172.48368468323469</c:v>
                </c:pt>
                <c:pt idx="2">
                  <c:v>169.32669064518117</c:v>
                </c:pt>
                <c:pt idx="3">
                  <c:v>170.64915028268908</c:v>
                </c:pt>
                <c:pt idx="4">
                  <c:v>176.14973384851541</c:v>
                </c:pt>
                <c:pt idx="5">
                  <c:v>180.22915663237353</c:v>
                </c:pt>
                <c:pt idx="6">
                  <c:v>188.52774462246248</c:v>
                </c:pt>
                <c:pt idx="7">
                  <c:v>191.37390541224676</c:v>
                </c:pt>
                <c:pt idx="8">
                  <c:v>193.39529228816363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D1-4286-89BF-A5E214CA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81.892147875421998</c:v>
                </c:pt>
                <c:pt idx="1">
                  <c:v>217.82232038083899</c:v>
                </c:pt>
                <c:pt idx="2">
                  <c:v>32.321312247176699</c:v>
                </c:pt>
                <c:pt idx="3">
                  <c:v>29.577476165055099</c:v>
                </c:pt>
                <c:pt idx="4">
                  <c:v>18.1648785835662</c:v>
                </c:pt>
                <c:pt idx="5">
                  <c:v>9.7009019818515991</c:v>
                </c:pt>
                <c:pt idx="6">
                  <c:v>5.9535034471614896</c:v>
                </c:pt>
                <c:pt idx="7">
                  <c:v>3.4777615176272101</c:v>
                </c:pt>
                <c:pt idx="8">
                  <c:v>2.8527101679984099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D-482E-B3E0-F06BBDE917E7}"/>
            </c:ext>
          </c:extLst>
        </c:ser>
        <c:ser>
          <c:idx val="1"/>
          <c:order val="1"/>
          <c:tx>
            <c:strRef>
              <c:f>Chemicals!$L$1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Chemicals!$L$2:$L$10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D-482E-B3E0-F06BBDE917E7}"/>
            </c:ext>
          </c:extLst>
        </c:ser>
        <c:ser>
          <c:idx val="2"/>
          <c:order val="2"/>
          <c:tx>
            <c:strRef>
              <c:f>Chemicals!$M$1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Chemicals!$M$2:$M$10</c:f>
              <c:numCache>
                <c:formatCode>0.00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0-453F-BE7F-3D08CC97E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Chemicals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2-4B76-89D4-A97B447C6E49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220.87724446107217</c:v>
                </c:pt>
                <c:pt idx="4">
                  <c:v>232.50488784558198</c:v>
                </c:pt>
                <c:pt idx="5">
                  <c:v>241.12834984333105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2-4B76-89D4-A97B447C6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Gas computed</a:t>
            </a:r>
            <a:r>
              <a:rPr lang="it-IT" baseline="0"/>
              <a:t> marginal </a:t>
            </a:r>
            <a:r>
              <a:rPr lang="it-IT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Chemicals!$K$1</c:f>
              <c:strCache>
                <c:ptCount val="1"/>
                <c:pt idx="0">
                  <c:v>Non-elastic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Paper!$J$2:$J$10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Chemicals!$K$2:$K$10</c:f>
              <c:numCache>
                <c:formatCode>0.00</c:formatCode>
                <c:ptCount val="9"/>
                <c:pt idx="0">
                  <c:v>81.892147875421998</c:v>
                </c:pt>
                <c:pt idx="1">
                  <c:v>217.82232038083899</c:v>
                </c:pt>
                <c:pt idx="2">
                  <c:v>32.321312247176699</c:v>
                </c:pt>
                <c:pt idx="3">
                  <c:v>29.577476165055099</c:v>
                </c:pt>
                <c:pt idx="4">
                  <c:v>18.1648785835662</c:v>
                </c:pt>
                <c:pt idx="5">
                  <c:v>9.7009019818515991</c:v>
                </c:pt>
                <c:pt idx="6">
                  <c:v>5.9535034471614896</c:v>
                </c:pt>
                <c:pt idx="7">
                  <c:v>3.4777615176272101</c:v>
                </c:pt>
                <c:pt idx="8">
                  <c:v>2.8527101679984099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0-4DF4-866F-FEDEC9750E9C}"/>
            </c:ext>
          </c:extLst>
        </c:ser>
        <c:ser>
          <c:idx val="1"/>
          <c:order val="1"/>
          <c:tx>
            <c:strRef>
              <c:f>NM!$L$1</c:f>
              <c:strCache>
                <c:ptCount val="1"/>
                <c:pt idx="0">
                  <c:v>Elastic demand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NM!$L$2:$L$10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0-4DF4-866F-FEDEC9750E9C}"/>
            </c:ext>
          </c:extLst>
        </c:ser>
        <c:ser>
          <c:idx val="2"/>
          <c:order val="2"/>
          <c:tx>
            <c:strRef>
              <c:f>NM!$M$1</c:f>
              <c:strCache>
                <c:ptCount val="1"/>
                <c:pt idx="0">
                  <c:v>Elastic demand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NM!$M$2:$M$10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C-44FD-9238-207B965EF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 (€/GJ)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Non-metallic minerals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01-8210-1C76199A888F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526.89988155213268</c:v>
                </c:pt>
                <c:pt idx="4">
                  <c:v>549.9116169608709</c:v>
                </c:pt>
                <c:pt idx="5">
                  <c:v>566.9779148543779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A-4301-8210-1C76199A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</a:t>
                </a:r>
                <a:r>
                  <a:rPr lang="it-IT" baseline="0"/>
                  <a:t> (-)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4492563429571"/>
          <c:y val="0.17171296296296298"/>
          <c:w val="0.53568756235450621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907-9DAD-DDBB634CBAEA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526.89988155213268</c:v>
                </c:pt>
                <c:pt idx="4">
                  <c:v>549.9116169608709</c:v>
                </c:pt>
                <c:pt idx="5">
                  <c:v>566.9779148543779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8-4907-9DAD-DDBB634C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63981039"/>
        <c:crosses val="autoZero"/>
        <c:auto val="1"/>
        <c:lblAlgn val="ctr"/>
        <c:lblOffset val="100"/>
        <c:noMultiLvlLbl val="0"/>
      </c:catAx>
      <c:valAx>
        <c:axId val="36398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4628033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3703555555555555"/>
          <c:y val="0.17171296296296298"/>
          <c:w val="0.69173833333333334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Chemicals!$L$15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Chemicals!$L$18:$L$26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236.07504947628618</c:v>
                </c:pt>
                <c:pt idx="4">
                  <c:v>239.97339950243591</c:v>
                </c:pt>
                <c:pt idx="5">
                  <c:v>244.05233039577811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E-45F1-83A7-64B32C51F11E}"/>
            </c:ext>
          </c:extLst>
        </c:ser>
        <c:ser>
          <c:idx val="1"/>
          <c:order val="1"/>
          <c:tx>
            <c:strRef>
              <c:f>Chemicals!$M$15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Chemicals!$I$18:$I$26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Chemicals!$M$18:$M$26</c:f>
              <c:numCache>
                <c:formatCode>0.00</c:formatCode>
                <c:ptCount val="9"/>
                <c:pt idx="0">
                  <c:v>215.31383999999997</c:v>
                </c:pt>
                <c:pt idx="1">
                  <c:v>221.65542175522387</c:v>
                </c:pt>
                <c:pt idx="2">
                  <c:v>218.08170670197262</c:v>
                </c:pt>
                <c:pt idx="3">
                  <c:v>220.87724446107217</c:v>
                </c:pt>
                <c:pt idx="4">
                  <c:v>232.50488784558198</c:v>
                </c:pt>
                <c:pt idx="5">
                  <c:v>241.12834984333105</c:v>
                </c:pt>
                <c:pt idx="6">
                  <c:v>247.18545108624559</c:v>
                </c:pt>
                <c:pt idx="7">
                  <c:v>250.60804963793652</c:v>
                </c:pt>
                <c:pt idx="8">
                  <c:v>253.45585057103875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E-45F1-83A7-64B32C51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noMultiLvlLbl val="0"/>
      </c:catAx>
      <c:valAx>
        <c:axId val="363981039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Demand (Mt)</a:t>
                </a:r>
              </a:p>
            </c:rich>
          </c:tx>
          <c:layout>
            <c:manualLayout>
              <c:xMode val="edge"/>
              <c:yMode val="edge"/>
              <c:x val="2.2323055555555554E-2"/>
              <c:y val="0.2391586468358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40"/>
        <c:minorUnit val="5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8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534492563429571"/>
          <c:y val="0.17171296296296298"/>
          <c:w val="0.79965507436570427"/>
          <c:h val="0.51681284631087776"/>
        </c:manualLayout>
      </c:layout>
      <c:lineChart>
        <c:grouping val="standard"/>
        <c:varyColors val="0"/>
        <c:ser>
          <c:idx val="0"/>
          <c:order val="0"/>
          <c:tx>
            <c:strRef>
              <c:f>NM!$L$15</c:f>
              <c:strCache>
                <c:ptCount val="1"/>
                <c:pt idx="0">
                  <c:v>Deterministic demand</c:v>
                </c:pt>
              </c:strCache>
            </c:strRef>
          </c:tx>
          <c:spPr>
            <a:ln w="28575" cap="rnd">
              <a:solidFill>
                <a:srgbClr val="3366FF"/>
              </a:solidFill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NM!$L$18:$L$26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556.89155276957376</c:v>
                </c:pt>
                <c:pt idx="4">
                  <c:v>564.93223294325207</c:v>
                </c:pt>
                <c:pt idx="5">
                  <c:v>573.8879110527613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B4E-84AF-0D616EC347C1}"/>
            </c:ext>
          </c:extLst>
        </c:ser>
        <c:ser>
          <c:idx val="1"/>
          <c:order val="1"/>
          <c:tx>
            <c:strRef>
              <c:f>NM!$M$15</c:f>
              <c:strCache>
                <c:ptCount val="1"/>
                <c:pt idx="0">
                  <c:v>Price-elastic demand</c:v>
                </c:pt>
              </c:strCache>
            </c:strRef>
          </c:tx>
          <c:spPr>
            <a:ln w="28575" cap="rnd">
              <a:solidFill>
                <a:srgbClr val="FF993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NM!$I$18:$I$26</c:f>
              <c:numCache>
                <c:formatCode>General</c:formatCode>
                <c:ptCount val="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</c:numCache>
            </c:numRef>
          </c:cat>
          <c:val>
            <c:numRef>
              <c:f>NM!$M$18:$M$26</c:f>
              <c:numCache>
                <c:formatCode>0.00</c:formatCode>
                <c:ptCount val="9"/>
                <c:pt idx="0">
                  <c:v>516.8168639999999</c:v>
                </c:pt>
                <c:pt idx="1">
                  <c:v>531.08794111242594</c:v>
                </c:pt>
                <c:pt idx="2">
                  <c:v>521.36736106537296</c:v>
                </c:pt>
                <c:pt idx="3">
                  <c:v>526.89988155213268</c:v>
                </c:pt>
                <c:pt idx="4">
                  <c:v>549.9116169608709</c:v>
                </c:pt>
                <c:pt idx="5">
                  <c:v>566.9779148543779</c:v>
                </c:pt>
                <c:pt idx="6">
                  <c:v>580.48859472124275</c:v>
                </c:pt>
                <c:pt idx="7">
                  <c:v>589.25209995767955</c:v>
                </c:pt>
                <c:pt idx="8">
                  <c:v>595.47607526348258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B4E-84AF-0D616EC3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03391"/>
        <c:axId val="363981039"/>
      </c:lineChart>
      <c:catAx>
        <c:axId val="46280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Years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981039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363981039"/>
        <c:scaling>
          <c:orientation val="minMax"/>
          <c:max val="660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803391"/>
        <c:crosses val="autoZero"/>
        <c:crossBetween val="midCat"/>
        <c:majorUnit val="80"/>
        <c:minorUnit val="10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485322</xdr:colOff>
      <xdr:row>0</xdr:row>
      <xdr:rowOff>265792</xdr:rowOff>
    </xdr:from>
    <xdr:to>
      <xdr:col>21</xdr:col>
      <xdr:colOff>104321</xdr:colOff>
      <xdr:row>16</xdr:row>
      <xdr:rowOff>106135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996BC-4990-4263-B730-1B4CA883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272143</xdr:colOff>
      <xdr:row>17</xdr:row>
      <xdr:rowOff>63498</xdr:rowOff>
    </xdr:from>
    <xdr:to>
      <xdr:col>22</xdr:col>
      <xdr:colOff>272143</xdr:colOff>
      <xdr:row>32</xdr:row>
      <xdr:rowOff>85270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E41E4-03F9-4EF4-AF4D-E7A82B1F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638A8E2-5A9F-42DC-9B78-0BDFB4F4A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54014" cy="9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267607</xdr:colOff>
      <xdr:row>1</xdr:row>
      <xdr:rowOff>39006</xdr:rowOff>
    </xdr:from>
    <xdr:to>
      <xdr:col>23</xdr:col>
      <xdr:colOff>585106</xdr:colOff>
      <xdr:row>17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78DD7-780D-4CB7-92D4-5F66484D6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371928</xdr:colOff>
      <xdr:row>18</xdr:row>
      <xdr:rowOff>45356</xdr:rowOff>
    </xdr:from>
    <xdr:to>
      <xdr:col>24</xdr:col>
      <xdr:colOff>81642</xdr:colOff>
      <xdr:row>33</xdr:row>
      <xdr:rowOff>67127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87EAC8-2618-44EF-B855-9C556A867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494315</xdr:colOff>
      <xdr:row>1</xdr:row>
      <xdr:rowOff>99785</xdr:rowOff>
    </xdr:from>
    <xdr:to>
      <xdr:col>9</xdr:col>
      <xdr:colOff>505279</xdr:colOff>
      <xdr:row>6</xdr:row>
      <xdr:rowOff>84874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424200-89DD-481C-96FA-BC9A7572A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265" y="468085"/>
          <a:ext cx="1560364" cy="9058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681080</xdr:colOff>
      <xdr:row>1</xdr:row>
      <xdr:rowOff>2667</xdr:rowOff>
    </xdr:from>
    <xdr:to>
      <xdr:col>9</xdr:col>
      <xdr:colOff>692044</xdr:colOff>
      <xdr:row>5</xdr:row>
      <xdr:rowOff>174520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A61138-E074-4E20-A6D3-9ED981789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1256" y="368726"/>
          <a:ext cx="1557376" cy="91891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588817</xdr:colOff>
      <xdr:row>16</xdr:row>
      <xdr:rowOff>162791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5A4478-C57F-41E4-8E4C-68247B09F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21</xdr:col>
      <xdr:colOff>588817</xdr:colOff>
      <xdr:row>32</xdr:row>
      <xdr:rowOff>157018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A49CC-6F4C-4A85-BDC7-B33907D7A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434051</xdr:colOff>
      <xdr:row>6</xdr:row>
      <xdr:rowOff>8038</xdr:rowOff>
    </xdr:from>
    <xdr:to>
      <xdr:col>12</xdr:col>
      <xdr:colOff>117602</xdr:colOff>
      <xdr:row>17</xdr:row>
      <xdr:rowOff>24115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BAB7F429-3750-4883-AEAC-F48B806AA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365570</xdr:colOff>
      <xdr:row>14</xdr:row>
      <xdr:rowOff>165100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3E3B4C5-E13F-49DD-8A7B-EB49E5323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434052</xdr:colOff>
      <xdr:row>0</xdr:row>
      <xdr:rowOff>0</xdr:rowOff>
    </xdr:from>
    <xdr:to>
      <xdr:col>10</xdr:col>
      <xdr:colOff>367621</xdr:colOff>
      <xdr:row>15</xdr:row>
      <xdr:rowOff>9474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FA38E466-D41A-4AA0-8712-EFF41D6D1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458164</xdr:colOff>
      <xdr:row>0</xdr:row>
      <xdr:rowOff>0</xdr:rowOff>
    </xdr:from>
    <xdr:to>
      <xdr:col>15</xdr:col>
      <xdr:colOff>391734</xdr:colOff>
      <xdr:row>14</xdr:row>
      <xdr:rowOff>165100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7FD70A1-D7D4-407F-9480-E312934BE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021FE-ACF9-495C-B830-1D7A4EA0C94C}">
  <dimension ref="A1:P83"/>
  <sheetViews>
    <sheetView topLeftCell="D4" zoomScale="70" zoomScaleNormal="70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81.892147875421998</v>
      </c>
      <c r="F2" s="9"/>
      <c r="G2" s="9"/>
      <c r="H2" s="9"/>
      <c r="I2" s="11"/>
      <c r="J2" s="1">
        <v>2010</v>
      </c>
      <c r="K2" s="13">
        <f>E2</f>
        <v>81.892147875421998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81.892147875421998</v>
      </c>
      <c r="F3" s="9"/>
      <c r="G3" s="9"/>
      <c r="H3" s="9"/>
      <c r="I3" s="11"/>
      <c r="J3" s="1">
        <v>2015</v>
      </c>
      <c r="K3" s="13">
        <f>E11</f>
        <v>217.82232038083899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81.892147875421998</v>
      </c>
      <c r="F4" s="9"/>
      <c r="G4" s="9"/>
      <c r="H4" s="9"/>
      <c r="I4" s="11"/>
      <c r="J4" s="1">
        <v>2020</v>
      </c>
      <c r="K4" s="13">
        <f>E20</f>
        <v>32.321312247176699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81.892147875421998</v>
      </c>
      <c r="F5" s="9"/>
      <c r="G5" s="9"/>
      <c r="H5" s="9"/>
      <c r="I5" s="11"/>
      <c r="J5" s="1">
        <v>2025</v>
      </c>
      <c r="K5" s="13">
        <f>E29</f>
        <v>29.577476165055099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81.892147875421998</v>
      </c>
      <c r="F6" s="9"/>
      <c r="G6" s="9"/>
      <c r="H6" s="9"/>
      <c r="I6" s="11"/>
      <c r="J6" s="1">
        <v>2030</v>
      </c>
      <c r="K6" s="13">
        <f>E38</f>
        <v>18.1648785835662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81.892147875421998</v>
      </c>
      <c r="F7" s="9"/>
      <c r="G7" s="9"/>
      <c r="H7" s="9"/>
      <c r="I7" s="11"/>
      <c r="J7" s="1">
        <v>2035</v>
      </c>
      <c r="K7" s="13">
        <f>E47</f>
        <v>9.7009019818515991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81.892147875421998</v>
      </c>
      <c r="F8" s="9"/>
      <c r="G8" s="9"/>
      <c r="H8" s="9"/>
      <c r="I8" s="11"/>
      <c r="J8" s="1">
        <v>2040</v>
      </c>
      <c r="K8" s="13">
        <f>E56</f>
        <v>5.9535034471614896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81.892147875421998</v>
      </c>
      <c r="F9" s="9"/>
      <c r="G9" s="9"/>
      <c r="H9" s="9"/>
      <c r="I9" s="11"/>
      <c r="J9" s="1">
        <v>2045</v>
      </c>
      <c r="K9" s="13">
        <f>E66</f>
        <v>3.4777615176272101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81.892147875421998</v>
      </c>
      <c r="F10" s="9"/>
      <c r="G10" s="9"/>
      <c r="H10" s="9"/>
      <c r="I10" s="11"/>
      <c r="J10" s="1">
        <v>2050</v>
      </c>
      <c r="K10" s="13">
        <f>E74</f>
        <v>2.8527101679984099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217.82232038083899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217.82232038083899</v>
      </c>
      <c r="F12" s="9"/>
      <c r="G12" s="9"/>
      <c r="H12" s="9"/>
      <c r="I12" s="11"/>
      <c r="J12" s="1" t="s">
        <v>8</v>
      </c>
      <c r="K12" s="1">
        <v>-9.1999999999999998E-2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217.82232038083899</v>
      </c>
      <c r="F13" s="9"/>
      <c r="G13" s="9"/>
      <c r="H13" s="9"/>
      <c r="I13" s="11"/>
      <c r="J13" s="1" t="s">
        <v>9</v>
      </c>
      <c r="K13" s="6">
        <v>-0.28699999999999998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217.82232038083899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217.82232038083899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217.82232038083899</v>
      </c>
      <c r="F16" s="9"/>
      <c r="G16" s="9"/>
      <c r="H16" s="9"/>
      <c r="J16" s="11" t="s">
        <v>12</v>
      </c>
      <c r="K16" s="1" t="s">
        <v>11</v>
      </c>
      <c r="L16" s="1" t="s">
        <v>10</v>
      </c>
      <c r="M16" s="1" t="s">
        <v>10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217.82232038083899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f>101.7+41.71+22.03</f>
        <v>165.44</v>
      </c>
      <c r="M17" s="15">
        <f>L17</f>
        <v>165.44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217.82232038083899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167.84880639999997</v>
      </c>
      <c r="M18" s="13">
        <f>L18</f>
        <v>167.84880639999997</v>
      </c>
      <c r="N18" s="12"/>
      <c r="O18" s="12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217.82232038083899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172.48368468323469</v>
      </c>
      <c r="M19" s="13">
        <f>L19</f>
        <v>172.48368468323469</v>
      </c>
      <c r="N19" s="12"/>
      <c r="O19" s="12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32.321312247176699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169.32669064518117</v>
      </c>
      <c r="M20" s="13">
        <f>L20</f>
        <v>169.32669064518117</v>
      </c>
      <c r="N20" s="12"/>
      <c r="O20" s="12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32.321312247176699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180.8640331570441</v>
      </c>
      <c r="M21" s="13">
        <f>IF($L$20+$K$12*$L$20/K$4*(K5-K$4)&lt;$L21,$L$20+$K$12*$L$20/K$4*(K5-K$4),$L21)</f>
        <v>170.64915028268908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32.321312247176699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183.47543898337574</v>
      </c>
      <c r="M22" s="13">
        <f t="shared" ref="M22:M23" si="1">IF($L$20+$K$12*$L$20/K$4*(K6-K$4)&lt;$L22,$L$20+$K$12*$L$20/K$4*(K6-K$4),$L22)</f>
        <v>176.14973384851541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32.321312247176699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186.38401257276956</v>
      </c>
      <c r="M23" s="13">
        <f t="shared" si="1"/>
        <v>180.22915663237353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32.321312247176699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188.52774462246248</v>
      </c>
      <c r="M24" s="13">
        <f t="shared" ref="M24:M26" si="2">IF($L$20+$K$13*$L$20/K$4*(K8-K$4)&lt;$L24,$L$20+$K$13*$L$20/K$4*(K8-K$4),$L24)</f>
        <v>188.52774462246248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32.321312247176699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191.37390541224676</v>
      </c>
      <c r="M25" s="13">
        <f t="shared" si="2"/>
        <v>191.37390541224676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32.321312247176699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193.39529228816363</v>
      </c>
      <c r="M26" s="13">
        <f t="shared" si="2"/>
        <v>193.39529228816363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32.321312247176799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32.321312247176699</v>
      </c>
      <c r="F28" s="9"/>
      <c r="G28" s="9"/>
      <c r="H28" s="9"/>
      <c r="I28" s="1">
        <v>2025</v>
      </c>
      <c r="M28" s="16">
        <f t="shared" ref="M28:M33" si="3">M21/L21-1</f>
        <v>-5.6478243330366551E-2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29.577476165055099</v>
      </c>
      <c r="F29" s="9"/>
      <c r="G29" s="9"/>
      <c r="H29" s="9"/>
      <c r="I29" s="1">
        <v>2030</v>
      </c>
      <c r="M29" s="16">
        <f t="shared" si="3"/>
        <v>-3.9927443016087305E-2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29.577476165055099</v>
      </c>
      <c r="F30" s="9"/>
      <c r="G30" s="9"/>
      <c r="H30" s="9"/>
      <c r="I30" s="1">
        <v>2035</v>
      </c>
      <c r="M30" s="16">
        <f t="shared" si="3"/>
        <v>-3.302244573145996E-2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11.9712797959697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29.577476165055099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29.577476165055099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29.577476165055099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29.577476165055099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29.577476165055099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29.577476165055099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18.1648785835662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18.1648785835662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18.1648785835662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18.1648785835662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18.1648785835662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18.1648785835662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25.0291876076748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24.194478112783798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18.1648785835662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9.7009019818515991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9.7009019818515991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9.7009019818515991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9.7009019818515991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9.7009019818515991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9.7009019818515991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11.172292529740901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11.172292529740901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9.7009019818515991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5.9535034471614896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5.7105630115628303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5.7105630115628303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5.7105630115628303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5.7105630115628303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5.7105630115628303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5.95350344716151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5.9535034471614896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5.7105630115628303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3.4777615176272101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3.4777615176272101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3.4777615176272101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3.4777615176272101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3.4777615176272101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3.4777615176272101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3.4777615176271999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3.4777615176272101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3.4777615176272101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2.8527101679984099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2.8527101679984099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2.8527101679984099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2.8527101679984099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2.8527101679984099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2.8527101679984099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3.2132025357829601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3.2132025357829601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2.8527101679984099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0AE-02BA-46F1-82D8-C6979DFE091D}">
  <dimension ref="A1:P83"/>
  <sheetViews>
    <sheetView topLeftCell="C1" zoomScale="70" zoomScaleNormal="70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4.453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81.892147875421998</v>
      </c>
      <c r="F2" s="9"/>
      <c r="G2" s="9"/>
      <c r="H2" s="9">
        <f>Paper!H2</f>
        <v>0</v>
      </c>
      <c r="I2" s="11"/>
      <c r="J2" s="1">
        <v>2010</v>
      </c>
      <c r="K2" s="13">
        <f>E2</f>
        <v>81.892147875421998</v>
      </c>
      <c r="L2" s="13">
        <f>F2</f>
        <v>0</v>
      </c>
      <c r="M2" s="13"/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81.892147875421998</v>
      </c>
      <c r="F3" s="9"/>
      <c r="G3" s="9"/>
      <c r="H3" s="9">
        <f>Paper!H3</f>
        <v>0</v>
      </c>
      <c r="I3" s="11"/>
      <c r="J3" s="1">
        <v>2015</v>
      </c>
      <c r="K3" s="13">
        <f>E11</f>
        <v>217.82232038083899</v>
      </c>
      <c r="L3" s="13">
        <f>F11</f>
        <v>0</v>
      </c>
      <c r="M3" s="13"/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81.892147875421998</v>
      </c>
      <c r="F4" s="9"/>
      <c r="G4" s="9"/>
      <c r="H4" s="9">
        <f>Paper!H4</f>
        <v>0</v>
      </c>
      <c r="I4" s="11"/>
      <c r="J4" s="1">
        <v>2020</v>
      </c>
      <c r="K4" s="13">
        <f>E20</f>
        <v>32.321312247176699</v>
      </c>
      <c r="L4" s="13">
        <f>F20</f>
        <v>0</v>
      </c>
      <c r="M4" s="13"/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81.892147875421998</v>
      </c>
      <c r="F5" s="9"/>
      <c r="G5" s="9"/>
      <c r="H5" s="9">
        <f>Paper!H5</f>
        <v>0</v>
      </c>
      <c r="I5" s="11"/>
      <c r="J5" s="1">
        <v>2025</v>
      </c>
      <c r="K5" s="13">
        <f>E29</f>
        <v>29.577476165055099</v>
      </c>
      <c r="L5" s="13">
        <f>F29</f>
        <v>0</v>
      </c>
      <c r="M5" s="13"/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81.892147875421998</v>
      </c>
      <c r="F6" s="9"/>
      <c r="G6" s="9"/>
      <c r="H6" s="9">
        <f>Paper!H6</f>
        <v>0</v>
      </c>
      <c r="I6" s="11"/>
      <c r="J6" s="1">
        <v>2030</v>
      </c>
      <c r="K6" s="13">
        <f>E38</f>
        <v>18.1648785835662</v>
      </c>
      <c r="L6" s="13">
        <f>F38</f>
        <v>0</v>
      </c>
      <c r="M6" s="13"/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81.892147875421998</v>
      </c>
      <c r="F7" s="9"/>
      <c r="G7" s="9"/>
      <c r="H7" s="9">
        <f>Paper!H7</f>
        <v>0</v>
      </c>
      <c r="I7" s="11"/>
      <c r="J7" s="1">
        <v>2035</v>
      </c>
      <c r="K7" s="13">
        <f>E47</f>
        <v>9.7009019818515991</v>
      </c>
      <c r="L7" s="13">
        <f>F47</f>
        <v>0</v>
      </c>
      <c r="M7" s="13"/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81.892147875421998</v>
      </c>
      <c r="F8" s="9"/>
      <c r="G8" s="9"/>
      <c r="H8" s="9">
        <f>Paper!H8</f>
        <v>0</v>
      </c>
      <c r="I8" s="11"/>
      <c r="J8" s="1">
        <v>2040</v>
      </c>
      <c r="K8" s="13">
        <f>E56</f>
        <v>5.9535034471614896</v>
      </c>
      <c r="L8" s="13">
        <f>F56</f>
        <v>0</v>
      </c>
      <c r="M8" s="13"/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81.892147875421998</v>
      </c>
      <c r="F9" s="9"/>
      <c r="G9" s="9"/>
      <c r="H9" s="9">
        <f>Paper!H9</f>
        <v>0</v>
      </c>
      <c r="I9" s="11"/>
      <c r="J9" s="1">
        <v>2045</v>
      </c>
      <c r="K9" s="13">
        <f>E66</f>
        <v>3.4777615176272101</v>
      </c>
      <c r="L9" s="13">
        <f>F66</f>
        <v>0</v>
      </c>
      <c r="M9" s="13"/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81.892147875421998</v>
      </c>
      <c r="F10" s="9"/>
      <c r="G10" s="9"/>
      <c r="H10" s="9">
        <f>Paper!H10</f>
        <v>0</v>
      </c>
      <c r="I10" s="11"/>
      <c r="J10" s="1">
        <v>2050</v>
      </c>
      <c r="K10" s="13">
        <f>E74</f>
        <v>2.8527101679984099</v>
      </c>
      <c r="L10" s="13">
        <f>F74</f>
        <v>0</v>
      </c>
      <c r="M10" s="13"/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217.82232038083899</v>
      </c>
      <c r="F11" s="9"/>
      <c r="G11" s="9"/>
      <c r="H11" s="9">
        <f>Paper!H11</f>
        <v>0</v>
      </c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217.82232038083899</v>
      </c>
      <c r="F12" s="9"/>
      <c r="G12" s="9"/>
      <c r="H12" s="9">
        <f>Paper!H12</f>
        <v>0</v>
      </c>
      <c r="I12" s="11"/>
      <c r="J12" s="1" t="s">
        <v>8</v>
      </c>
      <c r="K12" s="1">
        <v>-0.151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217.82232038083899</v>
      </c>
      <c r="F13" s="9"/>
      <c r="G13" s="9"/>
      <c r="H13" s="9">
        <f>Paper!H13</f>
        <v>0</v>
      </c>
      <c r="I13" s="11"/>
      <c r="J13" s="1" t="s">
        <v>9</v>
      </c>
      <c r="K13" s="6">
        <v>-0.622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217.82232038083899</v>
      </c>
      <c r="F14" s="9"/>
      <c r="G14" s="9"/>
      <c r="H14" s="9">
        <f>Paper!H14</f>
        <v>0</v>
      </c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217.82232038083899</v>
      </c>
      <c r="F15" s="9"/>
      <c r="G15" s="9"/>
      <c r="H15" s="9">
        <f>Paper!H15</f>
        <v>0</v>
      </c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217.82232038083899</v>
      </c>
      <c r="F16" s="9"/>
      <c r="G16" s="9"/>
      <c r="H16" s="9">
        <f>Paper!H16</f>
        <v>0</v>
      </c>
      <c r="J16" s="11" t="s">
        <v>12</v>
      </c>
      <c r="K16" s="1" t="s">
        <v>11</v>
      </c>
      <c r="L16" s="1" t="s">
        <v>19</v>
      </c>
      <c r="M16" s="1" t="s">
        <v>19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217.82232038083899</v>
      </c>
      <c r="F17" s="9"/>
      <c r="G17" s="9"/>
      <c r="H17" s="9">
        <f>Paper!H17</f>
        <v>0</v>
      </c>
      <c r="I17" s="7">
        <v>2005</v>
      </c>
      <c r="J17" s="7">
        <v>1</v>
      </c>
      <c r="K17" s="7">
        <v>1</v>
      </c>
      <c r="L17" s="13">
        <v>214.2</v>
      </c>
      <c r="M17" s="15">
        <f>L17</f>
        <v>214.2</v>
      </c>
      <c r="N17" s="13"/>
      <c r="O17" s="13"/>
      <c r="P17" s="13"/>
    </row>
    <row r="18" spans="2:16" x14ac:dyDescent="0.35">
      <c r="B18" s="11">
        <v>2015</v>
      </c>
      <c r="C18" s="11" t="s">
        <v>6</v>
      </c>
      <c r="D18" s="11" t="s">
        <v>3</v>
      </c>
      <c r="E18" s="17">
        <v>217.82232038083899</v>
      </c>
      <c r="F18" s="9"/>
      <c r="G18" s="9"/>
      <c r="H18" s="9">
        <f>Paper!H18</f>
        <v>0</v>
      </c>
      <c r="I18" s="1">
        <v>2010</v>
      </c>
      <c r="J18" s="1">
        <v>1.0049999999999999</v>
      </c>
      <c r="K18" s="7">
        <f>1.3*0.8</f>
        <v>1.04</v>
      </c>
      <c r="L18" s="13">
        <f>L17*(1+(J18/J17-1)*K18)</f>
        <v>215.31383999999997</v>
      </c>
      <c r="M18" s="13">
        <f>L18</f>
        <v>215.31383999999997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217.82232038083899</v>
      </c>
      <c r="F19" s="9"/>
      <c r="G19" s="9"/>
      <c r="H19" s="9">
        <f>Paper!H19</f>
        <v>0</v>
      </c>
      <c r="I19" s="1">
        <v>2015</v>
      </c>
      <c r="J19" s="1">
        <v>1.042</v>
      </c>
      <c r="K19" s="7">
        <v>0.8</v>
      </c>
      <c r="L19" s="13">
        <f t="shared" ref="L19:L26" si="0">L18*(1+(J19/J18-1)*K19)</f>
        <v>221.65542175522387</v>
      </c>
      <c r="M19" s="13">
        <f>L19</f>
        <v>221.65542175522387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32.321312247176699</v>
      </c>
      <c r="F20" s="9"/>
      <c r="G20" s="9"/>
      <c r="H20" s="9">
        <f>Paper!H20</f>
        <v>0</v>
      </c>
      <c r="I20" s="1">
        <v>2020</v>
      </c>
      <c r="J20" s="1">
        <v>1.0209999999999999</v>
      </c>
      <c r="K20" s="7">
        <v>0.8</v>
      </c>
      <c r="L20" s="13">
        <f t="shared" si="0"/>
        <v>218.08170670197262</v>
      </c>
      <c r="M20" s="13">
        <f>L20</f>
        <v>218.08170670197262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32.321312247176699</v>
      </c>
      <c r="F21" s="9"/>
      <c r="G21" s="9"/>
      <c r="H21" s="9">
        <f>Paper!H21</f>
        <v>0</v>
      </c>
      <c r="I21" s="1">
        <v>2025</v>
      </c>
      <c r="J21" s="1">
        <v>1.1379999999999999</v>
      </c>
      <c r="K21" s="7">
        <v>0.72</v>
      </c>
      <c r="L21" s="13">
        <f t="shared" si="0"/>
        <v>236.07504947628618</v>
      </c>
      <c r="M21" s="13">
        <f>IF($L$20+$K$12*$L$20/K$4*(K5-K$4)&lt;$L21,$L$20+$K$12*$L$20/K$4*(K5-K$4),$L21)</f>
        <v>220.87724446107217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32.321312247176699</v>
      </c>
      <c r="F22" s="9"/>
      <c r="G22" s="9"/>
      <c r="H22" s="9">
        <f>Paper!H22</f>
        <v>0</v>
      </c>
      <c r="I22" s="1">
        <v>2030</v>
      </c>
      <c r="J22" s="1">
        <v>1.167</v>
      </c>
      <c r="K22" s="7">
        <v>0.64800000000000002</v>
      </c>
      <c r="L22" s="13">
        <f t="shared" si="0"/>
        <v>239.97339950243591</v>
      </c>
      <c r="M22" s="13">
        <f t="shared" ref="M22:M23" si="1">IF($L$20+$K$12*$L$20/K$4*(K6-K$4)&lt;$L22,$L$20+$K$12*$L$20/K$4*(K6-K$4),$L22)</f>
        <v>232.50488784558198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32.321312247176699</v>
      </c>
      <c r="F23" s="9"/>
      <c r="G23" s="9"/>
      <c r="H23" s="9">
        <f>Paper!H23</f>
        <v>0</v>
      </c>
      <c r="I23" s="1">
        <v>2035</v>
      </c>
      <c r="J23" s="1">
        <v>1.2030000000000001</v>
      </c>
      <c r="K23" s="7">
        <v>0.55100000000000005</v>
      </c>
      <c r="L23" s="13">
        <f t="shared" si="0"/>
        <v>244.05233039577811</v>
      </c>
      <c r="M23" s="13">
        <f t="shared" si="1"/>
        <v>241.12834984333105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32.321312247176699</v>
      </c>
      <c r="F24" s="9"/>
      <c r="G24" s="9"/>
      <c r="H24" s="9">
        <f>Paper!H24</f>
        <v>0</v>
      </c>
      <c r="I24" s="1">
        <v>2040</v>
      </c>
      <c r="J24" s="1">
        <v>1.236</v>
      </c>
      <c r="K24" s="7">
        <v>0.46800000000000003</v>
      </c>
      <c r="L24" s="13">
        <f t="shared" si="0"/>
        <v>247.18545108624559</v>
      </c>
      <c r="M24" s="13">
        <f t="shared" ref="M24:M26" si="2">IF($L$20+$K$13*$L$20/K$4*(K8-K$4)&lt;$L24,$L$20+$K$13*$L$20/K$4*(K8-K$4),$L24)</f>
        <v>247.18545108624559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32.321312247176699</v>
      </c>
      <c r="F25" s="9"/>
      <c r="G25" s="9"/>
      <c r="H25" s="9">
        <f>Paper!H25</f>
        <v>0</v>
      </c>
      <c r="I25" s="1">
        <v>2045</v>
      </c>
      <c r="J25" s="1">
        <v>1.2789999999999999</v>
      </c>
      <c r="K25" s="7">
        <v>0.39800000000000002</v>
      </c>
      <c r="L25" s="13">
        <f t="shared" si="0"/>
        <v>250.60804963793652</v>
      </c>
      <c r="M25" s="13">
        <f t="shared" si="2"/>
        <v>250.60804963793652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32.321312247176699</v>
      </c>
      <c r="F26" s="9"/>
      <c r="G26" s="9"/>
      <c r="H26" s="9">
        <f>Paper!H26</f>
        <v>0</v>
      </c>
      <c r="I26" s="1">
        <v>2050</v>
      </c>
      <c r="J26" s="1">
        <v>1.3220000000000001</v>
      </c>
      <c r="K26" s="7">
        <v>0.33800000000000002</v>
      </c>
      <c r="L26" s="13">
        <f t="shared" si="0"/>
        <v>253.45585057103875</v>
      </c>
      <c r="M26" s="13">
        <f t="shared" si="2"/>
        <v>253.45585057103875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32.321312247176799</v>
      </c>
      <c r="F27" s="9"/>
      <c r="G27" s="9"/>
      <c r="H27" s="9">
        <f>Paper!H27</f>
        <v>0</v>
      </c>
    </row>
    <row r="28" spans="2:16" x14ac:dyDescent="0.35">
      <c r="B28" s="11">
        <v>2020</v>
      </c>
      <c r="C28" s="11" t="s">
        <v>6</v>
      </c>
      <c r="D28" s="11" t="s">
        <v>4</v>
      </c>
      <c r="E28" s="17">
        <v>32.321312247176699</v>
      </c>
      <c r="F28" s="9"/>
      <c r="G28" s="9"/>
      <c r="H28" s="9">
        <f>Paper!H28</f>
        <v>0</v>
      </c>
      <c r="I28" s="1">
        <v>2025</v>
      </c>
      <c r="M28" s="16">
        <f t="shared" ref="M28:M33" si="3">M21/L21-1</f>
        <v>-6.4377006587223562E-2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29.577476165055099</v>
      </c>
      <c r="F29" s="9"/>
      <c r="G29" s="9"/>
      <c r="H29" s="9">
        <f>Paper!H29</f>
        <v>0</v>
      </c>
      <c r="I29" s="1">
        <v>2030</v>
      </c>
      <c r="M29" s="16">
        <f t="shared" si="3"/>
        <v>-3.1122248017235399E-2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29.577476165055099</v>
      </c>
      <c r="F30" s="9"/>
      <c r="G30" s="9"/>
      <c r="H30" s="9">
        <f>Paper!H30</f>
        <v>0</v>
      </c>
      <c r="I30" s="1">
        <v>2035</v>
      </c>
      <c r="M30" s="16">
        <f t="shared" si="3"/>
        <v>-1.1980957312332396E-2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11.9712797959697</v>
      </c>
      <c r="F31" s="9"/>
      <c r="G31" s="9"/>
      <c r="H31" s="9">
        <f>Paper!H31</f>
        <v>0</v>
      </c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29.577476165055099</v>
      </c>
      <c r="F32" s="9"/>
      <c r="G32" s="9"/>
      <c r="H32" s="9">
        <f>Paper!H32</f>
        <v>0</v>
      </c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29.577476165055099</v>
      </c>
      <c r="F33" s="9"/>
      <c r="G33" s="9"/>
      <c r="H33" s="9">
        <f>Paper!H33</f>
        <v>0</v>
      </c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29.577476165055099</v>
      </c>
      <c r="F34" s="9"/>
      <c r="G34" s="9"/>
      <c r="H34" s="9">
        <f>Paper!H34</f>
        <v>0</v>
      </c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29.577476165055099</v>
      </c>
      <c r="F35" s="9"/>
      <c r="G35" s="9"/>
      <c r="H35" s="9">
        <f>Paper!H35</f>
        <v>0</v>
      </c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29.577476165055099</v>
      </c>
      <c r="F36" s="9"/>
      <c r="G36" s="9"/>
      <c r="H36" s="9">
        <f>Paper!H36</f>
        <v>0</v>
      </c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29.577476165055099</v>
      </c>
      <c r="F37" s="9"/>
      <c r="G37" s="9"/>
      <c r="H37" s="9">
        <f>Paper!H37</f>
        <v>0</v>
      </c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18.1648785835662</v>
      </c>
      <c r="F38" s="9"/>
      <c r="G38" s="9"/>
      <c r="H38" s="9">
        <f>Paper!H38</f>
        <v>0</v>
      </c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18.1648785835662</v>
      </c>
      <c r="F39" s="9"/>
      <c r="G39" s="9"/>
      <c r="H39" s="9">
        <f>Paper!H39</f>
        <v>0</v>
      </c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18.1648785835662</v>
      </c>
      <c r="F40" s="9"/>
      <c r="G40" s="9"/>
      <c r="H40" s="9">
        <f>Paper!H40</f>
        <v>0</v>
      </c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18.1648785835662</v>
      </c>
      <c r="F41" s="9"/>
      <c r="G41" s="9"/>
      <c r="H41" s="9">
        <f>Paper!H41</f>
        <v>0</v>
      </c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18.1648785835662</v>
      </c>
      <c r="F42" s="9"/>
      <c r="G42" s="9"/>
      <c r="H42" s="9">
        <f>Paper!H42</f>
        <v>0</v>
      </c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18.1648785835662</v>
      </c>
      <c r="F43" s="9"/>
      <c r="G43" s="9"/>
      <c r="H43" s="9">
        <f>Paper!H43</f>
        <v>0</v>
      </c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25.0291876076748</v>
      </c>
      <c r="F44" s="9"/>
      <c r="G44" s="9"/>
      <c r="H44" s="9">
        <f>Paper!H44</f>
        <v>0</v>
      </c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24.194478112783798</v>
      </c>
      <c r="F45" s="9"/>
      <c r="G45" s="9"/>
      <c r="H45" s="9">
        <f>Paper!H45</f>
        <v>0</v>
      </c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18.1648785835662</v>
      </c>
      <c r="F46" s="9"/>
      <c r="G46" s="9"/>
      <c r="H46" s="9">
        <f>Paper!H46</f>
        <v>0</v>
      </c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9.7009019818515991</v>
      </c>
      <c r="F47" s="9"/>
      <c r="G47" s="9"/>
      <c r="H47" s="9">
        <f>Paper!H47</f>
        <v>0</v>
      </c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9.7009019818515991</v>
      </c>
      <c r="F48" s="9"/>
      <c r="G48" s="9"/>
      <c r="H48" s="9">
        <f>Paper!H48</f>
        <v>0</v>
      </c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9.7009019818515991</v>
      </c>
      <c r="F49" s="9"/>
      <c r="G49" s="9"/>
      <c r="H49" s="9">
        <f>Paper!H49</f>
        <v>0</v>
      </c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9.7009019818515991</v>
      </c>
      <c r="F50" s="9"/>
      <c r="G50" s="9"/>
      <c r="H50" s="9">
        <f>Paper!H50</f>
        <v>0</v>
      </c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9.7009019818515991</v>
      </c>
      <c r="F51" s="9"/>
      <c r="G51" s="9"/>
      <c r="H51" s="9">
        <f>Paper!H51</f>
        <v>0</v>
      </c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9.7009019818515991</v>
      </c>
      <c r="F52" s="9"/>
      <c r="G52" s="9"/>
      <c r="H52" s="9">
        <f>Paper!H52</f>
        <v>0</v>
      </c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11.172292529740901</v>
      </c>
      <c r="F53" s="9"/>
      <c r="G53" s="9"/>
      <c r="H53" s="9">
        <f>Paper!H53</f>
        <v>0</v>
      </c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11.172292529740901</v>
      </c>
      <c r="F54" s="9"/>
      <c r="G54" s="9"/>
      <c r="H54" s="9">
        <f>Paper!H54</f>
        <v>0</v>
      </c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9.7009019818515991</v>
      </c>
      <c r="F55" s="9"/>
      <c r="G55" s="9"/>
      <c r="H55" s="9">
        <f>Paper!H55</f>
        <v>0</v>
      </c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5.9535034471614896</v>
      </c>
      <c r="F56" s="9"/>
      <c r="G56" s="9"/>
      <c r="H56" s="9">
        <f>Paper!H56</f>
        <v>0</v>
      </c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5.7105630115628303</v>
      </c>
      <c r="F57" s="9"/>
      <c r="G57" s="9"/>
      <c r="H57" s="9">
        <f>Paper!H57</f>
        <v>0</v>
      </c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5.7105630115628303</v>
      </c>
      <c r="F58" s="9"/>
      <c r="G58" s="9"/>
      <c r="H58" s="9">
        <f>Paper!H58</f>
        <v>0</v>
      </c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5.7105630115628303</v>
      </c>
      <c r="F59" s="9"/>
      <c r="G59" s="9"/>
      <c r="H59" s="9">
        <f>Paper!H59</f>
        <v>0</v>
      </c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5.7105630115628303</v>
      </c>
      <c r="F60" s="9"/>
      <c r="G60" s="9"/>
      <c r="H60" s="9">
        <f>Paper!H60</f>
        <v>0</v>
      </c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5.7105630115628303</v>
      </c>
      <c r="F61" s="9"/>
      <c r="G61" s="9"/>
      <c r="H61" s="9">
        <f>Paper!H61</f>
        <v>0</v>
      </c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5.95350344716151</v>
      </c>
      <c r="F62" s="9"/>
      <c r="G62" s="9"/>
      <c r="H62" s="9">
        <f>Paper!H62</f>
        <v>0</v>
      </c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5.9535034471614896</v>
      </c>
      <c r="F63" s="9"/>
      <c r="G63" s="9"/>
      <c r="H63" s="9">
        <f>Paper!H63</f>
        <v>0</v>
      </c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5.7105630115628303</v>
      </c>
      <c r="F64" s="9"/>
      <c r="G64" s="9"/>
      <c r="H64" s="9">
        <f>Paper!H64</f>
        <v>0</v>
      </c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3.4777615176272101</v>
      </c>
      <c r="F65" s="9"/>
      <c r="G65" s="9"/>
      <c r="H65" s="9">
        <f>Paper!H65</f>
        <v>0</v>
      </c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3.4777615176272101</v>
      </c>
      <c r="F66" s="9"/>
      <c r="G66" s="9"/>
      <c r="H66" s="9">
        <f>Paper!H66</f>
        <v>0</v>
      </c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3.4777615176272101</v>
      </c>
      <c r="F67" s="9"/>
      <c r="G67" s="9"/>
      <c r="H67" s="9">
        <f>Paper!H67</f>
        <v>0</v>
      </c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3.4777615176272101</v>
      </c>
      <c r="F68" s="9"/>
      <c r="G68" s="9"/>
      <c r="H68" s="9">
        <f>Paper!H68</f>
        <v>0</v>
      </c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3.4777615176272101</v>
      </c>
      <c r="F69" s="9"/>
      <c r="G69" s="9"/>
      <c r="H69" s="9">
        <f>Paper!H69</f>
        <v>0</v>
      </c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3.4777615176272101</v>
      </c>
      <c r="F70" s="9"/>
      <c r="G70" s="9"/>
      <c r="H70" s="9">
        <f>Paper!H70</f>
        <v>0</v>
      </c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3.4777615176271999</v>
      </c>
      <c r="F71" s="9"/>
      <c r="G71" s="9"/>
      <c r="H71" s="9">
        <f>Paper!H71</f>
        <v>0</v>
      </c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3.4777615176272101</v>
      </c>
      <c r="F72" s="9"/>
      <c r="G72" s="9"/>
      <c r="H72" s="9">
        <f>Paper!H72</f>
        <v>0</v>
      </c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3.4777615176272101</v>
      </c>
      <c r="F73" s="9"/>
      <c r="G73" s="9"/>
      <c r="H73" s="9">
        <f>Paper!H73</f>
        <v>0</v>
      </c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2.8527101679984099</v>
      </c>
      <c r="F74" s="9"/>
      <c r="G74" s="9"/>
      <c r="H74" s="9">
        <f>Paper!H74</f>
        <v>0</v>
      </c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2.8527101679984099</v>
      </c>
      <c r="F75" s="9"/>
      <c r="G75" s="9"/>
      <c r="H75" s="9">
        <f>Paper!H75</f>
        <v>0</v>
      </c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2.8527101679984099</v>
      </c>
      <c r="F76" s="9"/>
      <c r="G76" s="9"/>
      <c r="H76" s="9">
        <f>Paper!H76</f>
        <v>0</v>
      </c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2.8527101679984099</v>
      </c>
      <c r="F77" s="9"/>
      <c r="G77" s="9"/>
      <c r="H77" s="9">
        <f>Paper!H77</f>
        <v>0</v>
      </c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2.8527101679984099</v>
      </c>
      <c r="F78" s="9"/>
      <c r="G78" s="9"/>
      <c r="H78" s="9">
        <f>Paper!H78</f>
        <v>0</v>
      </c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2.8527101679984099</v>
      </c>
      <c r="F79" s="9"/>
      <c r="G79" s="9"/>
      <c r="H79" s="9">
        <f>Paper!H79</f>
        <v>0</v>
      </c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3.2132025357829601</v>
      </c>
      <c r="F80" s="9"/>
      <c r="G80" s="9"/>
      <c r="H80" s="9">
        <f>Paper!H80</f>
        <v>0</v>
      </c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3.2132025357829601</v>
      </c>
      <c r="F81" s="9"/>
      <c r="G81" s="9"/>
      <c r="H81" s="9">
        <f>Paper!H81</f>
        <v>0</v>
      </c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2.8527101679984099</v>
      </c>
      <c r="F82" s="9"/>
      <c r="G82" s="9"/>
      <c r="H82" s="9">
        <f>Paper!H82</f>
        <v>0</v>
      </c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FBC2-DB60-4620-89E4-836C469AA046}">
  <dimension ref="A1:P83"/>
  <sheetViews>
    <sheetView tabSelected="1" topLeftCell="A7" zoomScale="85" zoomScaleNormal="85" workbookViewId="0">
      <selection activeCell="M18" sqref="M18:M26"/>
    </sheetView>
  </sheetViews>
  <sheetFormatPr defaultRowHeight="14.5" x14ac:dyDescent="0.35"/>
  <cols>
    <col min="1" max="1" width="25.26953125" style="1" bestFit="1" customWidth="1"/>
    <col min="2" max="8" width="10.6328125" style="7" customWidth="1"/>
    <col min="9" max="9" width="22.1796875" style="7" customWidth="1"/>
    <col min="10" max="10" width="20.26953125" style="1" bestFit="1" customWidth="1"/>
    <col min="11" max="12" width="17.6328125" style="1" bestFit="1" customWidth="1"/>
    <col min="13" max="13" width="11.36328125" style="1" bestFit="1" customWidth="1"/>
    <col min="14" max="14" width="16.453125" style="1" bestFit="1" customWidth="1"/>
    <col min="15" max="15" width="14.08984375" style="1" customWidth="1"/>
    <col min="16" max="16" width="13.1796875" style="1" customWidth="1"/>
    <col min="17" max="16384" width="8.7265625" style="1"/>
  </cols>
  <sheetData>
    <row r="1" spans="1:15" ht="29" x14ac:dyDescent="0.35">
      <c r="E1" s="10" t="s">
        <v>0</v>
      </c>
      <c r="F1" s="10" t="s">
        <v>13</v>
      </c>
      <c r="G1" s="1" t="s">
        <v>14</v>
      </c>
      <c r="H1" s="1" t="s">
        <v>15</v>
      </c>
      <c r="I1" s="10"/>
      <c r="K1" s="10" t="s">
        <v>0</v>
      </c>
      <c r="L1" s="1" t="s">
        <v>13</v>
      </c>
      <c r="M1" s="1" t="s">
        <v>14</v>
      </c>
    </row>
    <row r="2" spans="1:15" x14ac:dyDescent="0.35">
      <c r="A2" s="1" t="s">
        <v>7</v>
      </c>
      <c r="B2" s="7">
        <v>2010</v>
      </c>
      <c r="C2" s="7" t="s">
        <v>1</v>
      </c>
      <c r="D2" s="7" t="s">
        <v>2</v>
      </c>
      <c r="E2" s="17">
        <v>81.892147875421998</v>
      </c>
      <c r="F2" s="9"/>
      <c r="G2" s="9"/>
      <c r="H2" s="9"/>
      <c r="I2" s="11"/>
      <c r="J2" s="1">
        <v>2010</v>
      </c>
      <c r="K2" s="13">
        <f>E2</f>
        <v>81.892147875421998</v>
      </c>
      <c r="L2" s="13">
        <f>F2</f>
        <v>0</v>
      </c>
      <c r="M2" s="13">
        <f>G2</f>
        <v>0</v>
      </c>
      <c r="N2" s="13"/>
      <c r="O2" s="7"/>
    </row>
    <row r="3" spans="1:15" x14ac:dyDescent="0.35">
      <c r="B3" s="11">
        <v>2010</v>
      </c>
      <c r="C3" s="11" t="s">
        <v>1</v>
      </c>
      <c r="D3" s="11" t="s">
        <v>3</v>
      </c>
      <c r="E3" s="17">
        <v>81.892147875421998</v>
      </c>
      <c r="F3" s="9"/>
      <c r="G3" s="9"/>
      <c r="H3" s="9"/>
      <c r="I3" s="11"/>
      <c r="J3" s="1">
        <v>2015</v>
      </c>
      <c r="K3" s="13">
        <f>E11</f>
        <v>217.82232038083899</v>
      </c>
      <c r="L3" s="13">
        <f>F11</f>
        <v>0</v>
      </c>
      <c r="M3" s="13">
        <f>G11</f>
        <v>0</v>
      </c>
      <c r="N3" s="13"/>
      <c r="O3" s="7"/>
    </row>
    <row r="4" spans="1:15" x14ac:dyDescent="0.35">
      <c r="A4" s="5"/>
      <c r="B4" s="11">
        <v>2010</v>
      </c>
      <c r="C4" s="11" t="s">
        <v>1</v>
      </c>
      <c r="D4" s="11" t="s">
        <v>4</v>
      </c>
      <c r="E4" s="17">
        <v>81.892147875421998</v>
      </c>
      <c r="F4" s="9"/>
      <c r="G4" s="9"/>
      <c r="H4" s="9"/>
      <c r="I4" s="11"/>
      <c r="J4" s="1">
        <v>2020</v>
      </c>
      <c r="K4" s="13">
        <f>E20</f>
        <v>32.321312247176699</v>
      </c>
      <c r="L4" s="13">
        <f>F20</f>
        <v>0</v>
      </c>
      <c r="M4" s="13">
        <f>G20</f>
        <v>0</v>
      </c>
      <c r="N4" s="13"/>
      <c r="O4" s="7"/>
    </row>
    <row r="5" spans="1:15" x14ac:dyDescent="0.35">
      <c r="B5" s="11">
        <v>2010</v>
      </c>
      <c r="C5" s="11" t="s">
        <v>5</v>
      </c>
      <c r="D5" s="11" t="s">
        <v>2</v>
      </c>
      <c r="E5" s="17">
        <v>81.892147875421998</v>
      </c>
      <c r="F5" s="9"/>
      <c r="G5" s="9"/>
      <c r="H5" s="9"/>
      <c r="I5" s="11"/>
      <c r="J5" s="1">
        <v>2025</v>
      </c>
      <c r="K5" s="13">
        <f>E29</f>
        <v>29.577476165055099</v>
      </c>
      <c r="L5" s="13">
        <f>F29</f>
        <v>0</v>
      </c>
      <c r="M5" s="13">
        <f>G29</f>
        <v>0</v>
      </c>
      <c r="N5" s="13"/>
      <c r="O5" s="8"/>
    </row>
    <row r="6" spans="1:15" x14ac:dyDescent="0.35">
      <c r="B6" s="11">
        <v>2010</v>
      </c>
      <c r="C6" s="11" t="s">
        <v>5</v>
      </c>
      <c r="D6" s="11" t="s">
        <v>3</v>
      </c>
      <c r="E6" s="17">
        <v>81.892147875421998</v>
      </c>
      <c r="F6" s="9"/>
      <c r="G6" s="9"/>
      <c r="H6" s="9"/>
      <c r="I6" s="11"/>
      <c r="J6" s="1">
        <v>2030</v>
      </c>
      <c r="K6" s="13">
        <f>E38</f>
        <v>18.1648785835662</v>
      </c>
      <c r="L6" s="13">
        <f>F38</f>
        <v>0</v>
      </c>
      <c r="M6" s="13">
        <f>G38</f>
        <v>0</v>
      </c>
      <c r="N6" s="13"/>
      <c r="O6" s="8"/>
    </row>
    <row r="7" spans="1:15" x14ac:dyDescent="0.35">
      <c r="B7" s="11">
        <v>2010</v>
      </c>
      <c r="C7" s="11" t="s">
        <v>5</v>
      </c>
      <c r="D7" s="11" t="s">
        <v>4</v>
      </c>
      <c r="E7" s="17">
        <v>81.892147875421998</v>
      </c>
      <c r="F7" s="9"/>
      <c r="G7" s="9"/>
      <c r="H7" s="9"/>
      <c r="I7" s="11"/>
      <c r="J7" s="1">
        <v>2035</v>
      </c>
      <c r="K7" s="13">
        <f>E47</f>
        <v>9.7009019818515991</v>
      </c>
      <c r="L7" s="13">
        <f>F47</f>
        <v>0</v>
      </c>
      <c r="M7" s="13">
        <f>G47</f>
        <v>0</v>
      </c>
      <c r="N7" s="13"/>
      <c r="O7" s="8"/>
    </row>
    <row r="8" spans="1:15" x14ac:dyDescent="0.35">
      <c r="B8" s="11">
        <v>2010</v>
      </c>
      <c r="C8" s="11" t="s">
        <v>6</v>
      </c>
      <c r="D8" s="11" t="s">
        <v>2</v>
      </c>
      <c r="E8" s="17">
        <v>81.892147875421998</v>
      </c>
      <c r="F8" s="9"/>
      <c r="G8" s="9"/>
      <c r="H8" s="9"/>
      <c r="I8" s="11"/>
      <c r="J8" s="1">
        <v>2040</v>
      </c>
      <c r="K8" s="13">
        <f>E56</f>
        <v>5.9535034471614896</v>
      </c>
      <c r="L8" s="13">
        <f>F56</f>
        <v>0</v>
      </c>
      <c r="M8" s="13">
        <f>G56</f>
        <v>0</v>
      </c>
      <c r="N8" s="13"/>
      <c r="O8" s="8"/>
    </row>
    <row r="9" spans="1:15" x14ac:dyDescent="0.35">
      <c r="B9" s="11">
        <v>2010</v>
      </c>
      <c r="C9" s="11" t="s">
        <v>6</v>
      </c>
      <c r="D9" s="11" t="s">
        <v>3</v>
      </c>
      <c r="E9" s="17">
        <v>81.892147875421998</v>
      </c>
      <c r="F9" s="9"/>
      <c r="G9" s="9"/>
      <c r="H9" s="9"/>
      <c r="I9" s="11"/>
      <c r="J9" s="1">
        <v>2045</v>
      </c>
      <c r="K9" s="13">
        <f>E66</f>
        <v>3.4777615176272101</v>
      </c>
      <c r="L9" s="13">
        <f>F66</f>
        <v>0</v>
      </c>
      <c r="M9" s="13">
        <f>G66</f>
        <v>0</v>
      </c>
      <c r="N9" s="13"/>
      <c r="O9" s="8"/>
    </row>
    <row r="10" spans="1:15" x14ac:dyDescent="0.35">
      <c r="B10" s="11">
        <v>2010</v>
      </c>
      <c r="C10" s="11" t="s">
        <v>6</v>
      </c>
      <c r="D10" s="11" t="s">
        <v>4</v>
      </c>
      <c r="E10" s="17">
        <v>81.892147875421998</v>
      </c>
      <c r="F10" s="9"/>
      <c r="G10" s="9"/>
      <c r="H10" s="9"/>
      <c r="I10" s="11"/>
      <c r="J10" s="1">
        <v>2050</v>
      </c>
      <c r="K10" s="13">
        <f>E74</f>
        <v>2.8527101679984099</v>
      </c>
      <c r="L10" s="13">
        <f>F74</f>
        <v>0</v>
      </c>
      <c r="M10" s="13">
        <f>G74</f>
        <v>0</v>
      </c>
      <c r="N10" s="13"/>
      <c r="O10" s="8"/>
    </row>
    <row r="11" spans="1:15" x14ac:dyDescent="0.35">
      <c r="B11" s="11">
        <v>2015</v>
      </c>
      <c r="C11" s="11" t="s">
        <v>1</v>
      </c>
      <c r="D11" s="11" t="s">
        <v>2</v>
      </c>
      <c r="E11" s="17">
        <v>217.82232038083899</v>
      </c>
      <c r="F11" s="9"/>
      <c r="G11" s="9"/>
      <c r="H11" s="9"/>
      <c r="I11" s="11"/>
      <c r="K11" s="13"/>
    </row>
    <row r="12" spans="1:15" x14ac:dyDescent="0.35">
      <c r="B12" s="11">
        <v>2015</v>
      </c>
      <c r="C12" s="11" t="s">
        <v>1</v>
      </c>
      <c r="D12" s="11" t="s">
        <v>3</v>
      </c>
      <c r="E12" s="17">
        <v>217.82232038083899</v>
      </c>
      <c r="F12" s="9"/>
      <c r="G12" s="9"/>
      <c r="H12" s="9"/>
      <c r="I12" s="11"/>
      <c r="J12" s="1" t="s">
        <v>8</v>
      </c>
      <c r="K12" s="1">
        <v>-0.125</v>
      </c>
    </row>
    <row r="13" spans="1:15" x14ac:dyDescent="0.35">
      <c r="B13" s="11">
        <v>2015</v>
      </c>
      <c r="C13" s="11" t="s">
        <v>1</v>
      </c>
      <c r="D13" s="11" t="s">
        <v>4</v>
      </c>
      <c r="E13" s="17">
        <v>217.82232038083899</v>
      </c>
      <c r="F13" s="9"/>
      <c r="G13" s="9"/>
      <c r="H13" s="9"/>
      <c r="I13" s="11"/>
      <c r="J13" s="1" t="s">
        <v>9</v>
      </c>
      <c r="K13" s="6">
        <v>-0.45</v>
      </c>
    </row>
    <row r="14" spans="1:15" x14ac:dyDescent="0.35">
      <c r="B14" s="11">
        <v>2015</v>
      </c>
      <c r="C14" s="11" t="s">
        <v>5</v>
      </c>
      <c r="D14" s="11" t="s">
        <v>2</v>
      </c>
      <c r="E14" s="17">
        <v>217.82232038083899</v>
      </c>
      <c r="F14" s="9"/>
      <c r="G14" s="9"/>
      <c r="H14" s="9"/>
      <c r="I14" s="11"/>
    </row>
    <row r="15" spans="1:15" x14ac:dyDescent="0.35">
      <c r="B15" s="11">
        <v>2015</v>
      </c>
      <c r="C15" s="11" t="s">
        <v>5</v>
      </c>
      <c r="D15" s="11" t="s">
        <v>3</v>
      </c>
      <c r="E15" s="17">
        <v>217.82232038083899</v>
      </c>
      <c r="F15" s="9"/>
      <c r="G15" s="9"/>
      <c r="H15" s="9"/>
      <c r="J15" s="11"/>
      <c r="L15" s="1" t="s">
        <v>16</v>
      </c>
      <c r="M15" s="1" t="s">
        <v>17</v>
      </c>
    </row>
    <row r="16" spans="1:15" x14ac:dyDescent="0.35">
      <c r="B16" s="11">
        <v>2015</v>
      </c>
      <c r="C16" s="11" t="s">
        <v>5</v>
      </c>
      <c r="D16" s="11" t="s">
        <v>4</v>
      </c>
      <c r="E16" s="17">
        <v>217.82232038083899</v>
      </c>
      <c r="F16" s="9"/>
      <c r="G16" s="9"/>
      <c r="H16" s="9"/>
      <c r="J16" s="11" t="s">
        <v>12</v>
      </c>
      <c r="K16" s="1" t="s">
        <v>11</v>
      </c>
      <c r="L16" s="1" t="s">
        <v>18</v>
      </c>
      <c r="M16" s="1" t="s">
        <v>18</v>
      </c>
    </row>
    <row r="17" spans="2:16" x14ac:dyDescent="0.35">
      <c r="B17" s="11">
        <v>2015</v>
      </c>
      <c r="C17" s="11" t="s">
        <v>6</v>
      </c>
      <c r="D17" s="11" t="s">
        <v>2</v>
      </c>
      <c r="E17" s="17">
        <v>217.82232038083899</v>
      </c>
      <c r="F17" s="9"/>
      <c r="G17" s="9"/>
      <c r="H17" s="9"/>
      <c r="I17" s="7">
        <v>2005</v>
      </c>
      <c r="J17" s="7">
        <v>1</v>
      </c>
      <c r="K17" s="7">
        <v>1</v>
      </c>
      <c r="L17" s="1">
        <v>509.4</v>
      </c>
      <c r="M17" s="15">
        <f>L17</f>
        <v>509.4</v>
      </c>
    </row>
    <row r="18" spans="2:16" x14ac:dyDescent="0.35">
      <c r="B18" s="11">
        <v>2015</v>
      </c>
      <c r="C18" s="11" t="s">
        <v>6</v>
      </c>
      <c r="D18" s="11" t="s">
        <v>3</v>
      </c>
      <c r="E18" s="17">
        <v>217.82232038083899</v>
      </c>
      <c r="F18" s="9"/>
      <c r="G18" s="9"/>
      <c r="H18" s="9"/>
      <c r="I18" s="1">
        <v>2010</v>
      </c>
      <c r="J18" s="7">
        <v>1.014</v>
      </c>
      <c r="K18" s="7">
        <f>1.3*0.8</f>
        <v>1.04</v>
      </c>
      <c r="L18" s="13">
        <f>L17*(1+(J18/J17-1)*K18)</f>
        <v>516.8168639999999</v>
      </c>
      <c r="M18" s="13">
        <f>L18</f>
        <v>516.8168639999999</v>
      </c>
      <c r="N18" s="13"/>
      <c r="O18" s="13"/>
      <c r="P18" s="13"/>
    </row>
    <row r="19" spans="2:16" x14ac:dyDescent="0.35">
      <c r="B19" s="11">
        <v>2015</v>
      </c>
      <c r="C19" s="11" t="s">
        <v>6</v>
      </c>
      <c r="D19" s="11" t="s">
        <v>4</v>
      </c>
      <c r="E19" s="17">
        <v>217.82232038083899</v>
      </c>
      <c r="F19" s="9"/>
      <c r="G19" s="9"/>
      <c r="H19" s="9"/>
      <c r="I19" s="1">
        <v>2015</v>
      </c>
      <c r="J19" s="7">
        <v>1.0489999999999999</v>
      </c>
      <c r="K19" s="7">
        <v>0.8</v>
      </c>
      <c r="L19" s="13">
        <f t="shared" ref="L19:L26" si="0">L18*(1+(J19/J18-1)*K19)</f>
        <v>531.08794111242594</v>
      </c>
      <c r="M19" s="13">
        <f>L19</f>
        <v>531.08794111242594</v>
      </c>
      <c r="N19" s="13"/>
      <c r="O19" s="13"/>
      <c r="P19" s="13"/>
    </row>
    <row r="20" spans="2:16" x14ac:dyDescent="0.35">
      <c r="B20" s="11">
        <v>2020</v>
      </c>
      <c r="C20" s="11" t="s">
        <v>1</v>
      </c>
      <c r="D20" s="11" t="s">
        <v>2</v>
      </c>
      <c r="E20" s="17">
        <v>32.321312247176699</v>
      </c>
      <c r="F20" s="9"/>
      <c r="G20" s="9"/>
      <c r="H20" s="9"/>
      <c r="I20" s="1">
        <v>2020</v>
      </c>
      <c r="J20" s="7">
        <v>1.0249999999999999</v>
      </c>
      <c r="K20" s="7">
        <v>0.8</v>
      </c>
      <c r="L20" s="13">
        <f t="shared" si="0"/>
        <v>521.36736106537296</v>
      </c>
      <c r="M20" s="13">
        <f>L20</f>
        <v>521.36736106537296</v>
      </c>
      <c r="N20" s="13"/>
      <c r="O20" s="13"/>
      <c r="P20" s="13"/>
    </row>
    <row r="21" spans="2:16" x14ac:dyDescent="0.35">
      <c r="B21" s="11">
        <v>2020</v>
      </c>
      <c r="C21" s="11" t="s">
        <v>1</v>
      </c>
      <c r="D21" s="11" t="s">
        <v>3</v>
      </c>
      <c r="E21" s="17">
        <v>32.321312247176699</v>
      </c>
      <c r="F21" s="9"/>
      <c r="G21" s="9"/>
      <c r="H21" s="9"/>
      <c r="I21" s="1">
        <v>2025</v>
      </c>
      <c r="J21" s="7">
        <v>1.1220000000000001</v>
      </c>
      <c r="K21" s="7">
        <v>0.72</v>
      </c>
      <c r="L21" s="13">
        <f t="shared" si="0"/>
        <v>556.89155276957376</v>
      </c>
      <c r="M21" s="13">
        <f>IF($L$20+$K$12*$L$20/K$4*(K5-K$4)&lt;$L21,$L$20+$K$12*$L$20/K$4*(K5-K$4),$L21)</f>
        <v>526.89988155213268</v>
      </c>
      <c r="N21" s="15"/>
      <c r="O21" s="15"/>
      <c r="P21" s="12"/>
    </row>
    <row r="22" spans="2:16" x14ac:dyDescent="0.35">
      <c r="B22" s="11">
        <v>2020</v>
      </c>
      <c r="C22" s="11" t="s">
        <v>1</v>
      </c>
      <c r="D22" s="11" t="s">
        <v>4</v>
      </c>
      <c r="E22" s="17">
        <v>32.321312247176699</v>
      </c>
      <c r="F22" s="9"/>
      <c r="G22" s="9"/>
      <c r="H22" s="9"/>
      <c r="I22" s="1">
        <v>2030</v>
      </c>
      <c r="J22" s="7">
        <v>1.147</v>
      </c>
      <c r="K22" s="7">
        <v>0.64800000000000002</v>
      </c>
      <c r="L22" s="13">
        <f t="shared" si="0"/>
        <v>564.93223294325207</v>
      </c>
      <c r="M22" s="13">
        <f t="shared" ref="M22:M23" si="1">IF($L$20+$K$12*$L$20/K$4*(K6-K$4)&lt;$L22,$L$20+$K$12*$L$20/K$4*(K6-K$4),$L22)</f>
        <v>549.9116169608709</v>
      </c>
      <c r="N22" s="15"/>
      <c r="O22" s="15"/>
      <c r="P22" s="12"/>
    </row>
    <row r="23" spans="2:16" x14ac:dyDescent="0.35">
      <c r="B23" s="11">
        <v>2020</v>
      </c>
      <c r="C23" s="11" t="s">
        <v>5</v>
      </c>
      <c r="D23" s="11" t="s">
        <v>2</v>
      </c>
      <c r="E23" s="17">
        <v>32.321312247176699</v>
      </c>
      <c r="F23" s="9"/>
      <c r="G23" s="9"/>
      <c r="H23" s="9"/>
      <c r="I23" s="1">
        <v>2035</v>
      </c>
      <c r="J23" s="7">
        <v>1.18</v>
      </c>
      <c r="K23" s="7">
        <v>0.55100000000000005</v>
      </c>
      <c r="L23" s="13">
        <f t="shared" si="0"/>
        <v>573.8879110527613</v>
      </c>
      <c r="M23" s="13">
        <f t="shared" si="1"/>
        <v>566.9779148543779</v>
      </c>
      <c r="N23" s="15"/>
      <c r="O23" s="15"/>
      <c r="P23" s="12"/>
    </row>
    <row r="24" spans="2:16" x14ac:dyDescent="0.35">
      <c r="B24" s="11">
        <v>2020</v>
      </c>
      <c r="C24" s="11" t="s">
        <v>5</v>
      </c>
      <c r="D24" s="11" t="s">
        <v>3</v>
      </c>
      <c r="E24" s="17">
        <v>32.321312247176699</v>
      </c>
      <c r="F24" s="9"/>
      <c r="G24" s="9"/>
      <c r="H24" s="9"/>
      <c r="I24" s="1">
        <v>2040</v>
      </c>
      <c r="J24" s="7">
        <v>1.2090000000000001</v>
      </c>
      <c r="K24" s="7">
        <v>0.46800000000000003</v>
      </c>
      <c r="L24" s="13">
        <f t="shared" si="0"/>
        <v>580.48859472124275</v>
      </c>
      <c r="M24" s="13">
        <f t="shared" ref="M24:M26" si="2">IF($L$20+$K$13*$L$20/K$4*(K8-K$4)&lt;$L24,$L$20+$K$13*$L$20/K$4*(K8-K$4),$L24)</f>
        <v>580.48859472124275</v>
      </c>
      <c r="N24" s="15"/>
      <c r="O24" s="15"/>
      <c r="P24" s="12"/>
    </row>
    <row r="25" spans="2:16" x14ac:dyDescent="0.35">
      <c r="B25" s="11">
        <v>2020</v>
      </c>
      <c r="C25" s="11" t="s">
        <v>5</v>
      </c>
      <c r="D25" s="11" t="s">
        <v>4</v>
      </c>
      <c r="E25" s="17">
        <v>32.321312247176699</v>
      </c>
      <c r="F25" s="9"/>
      <c r="G25" s="9"/>
      <c r="H25" s="9"/>
      <c r="I25" s="1">
        <v>2045</v>
      </c>
      <c r="J25" s="7">
        <v>1.248</v>
      </c>
      <c r="K25" s="7">
        <v>0.46800000000000003</v>
      </c>
      <c r="L25" s="13">
        <f t="shared" si="0"/>
        <v>589.25209995767955</v>
      </c>
      <c r="M25" s="13">
        <f t="shared" si="2"/>
        <v>589.25209995767955</v>
      </c>
      <c r="N25" s="15"/>
      <c r="O25" s="15"/>
      <c r="P25" s="12"/>
    </row>
    <row r="26" spans="2:16" x14ac:dyDescent="0.35">
      <c r="B26" s="11">
        <v>2020</v>
      </c>
      <c r="C26" s="11" t="s">
        <v>6</v>
      </c>
      <c r="D26" s="11" t="s">
        <v>2</v>
      </c>
      <c r="E26" s="17">
        <v>32.321312247176699</v>
      </c>
      <c r="F26" s="9"/>
      <c r="G26" s="9"/>
      <c r="H26" s="9"/>
      <c r="I26" s="1">
        <v>2050</v>
      </c>
      <c r="J26" s="7">
        <v>1.2869999999999999</v>
      </c>
      <c r="K26" s="7">
        <v>0.33800000000000002</v>
      </c>
      <c r="L26" s="13">
        <f t="shared" si="0"/>
        <v>595.47607526348258</v>
      </c>
      <c r="M26" s="13">
        <f t="shared" si="2"/>
        <v>595.47607526348258</v>
      </c>
      <c r="N26" s="15"/>
      <c r="O26" s="15"/>
      <c r="P26" s="12"/>
    </row>
    <row r="27" spans="2:16" x14ac:dyDescent="0.35">
      <c r="B27" s="11">
        <v>2020</v>
      </c>
      <c r="C27" s="11" t="s">
        <v>6</v>
      </c>
      <c r="D27" s="11" t="s">
        <v>3</v>
      </c>
      <c r="E27" s="17">
        <v>32.321312247176799</v>
      </c>
      <c r="F27" s="9"/>
      <c r="G27" s="9"/>
      <c r="H27" s="9"/>
    </row>
    <row r="28" spans="2:16" x14ac:dyDescent="0.35">
      <c r="B28" s="11">
        <v>2020</v>
      </c>
      <c r="C28" s="11" t="s">
        <v>6</v>
      </c>
      <c r="D28" s="11" t="s">
        <v>4</v>
      </c>
      <c r="E28" s="17">
        <v>32.321312247176699</v>
      </c>
      <c r="F28" s="9"/>
      <c r="G28" s="9"/>
      <c r="H28" s="9"/>
      <c r="I28" s="1">
        <v>2025</v>
      </c>
      <c r="M28" s="16">
        <f t="shared" ref="M28:M33" si="3">M21/L21-1</f>
        <v>-5.3855496762851396E-2</v>
      </c>
    </row>
    <row r="29" spans="2:16" x14ac:dyDescent="0.35">
      <c r="B29" s="11">
        <v>2025</v>
      </c>
      <c r="C29" s="11" t="s">
        <v>1</v>
      </c>
      <c r="D29" s="11" t="s">
        <v>2</v>
      </c>
      <c r="E29" s="17">
        <v>29.577476165055099</v>
      </c>
      <c r="F29" s="9"/>
      <c r="G29" s="9"/>
      <c r="H29" s="9"/>
      <c r="I29" s="1">
        <v>2030</v>
      </c>
      <c r="M29" s="16">
        <f t="shared" si="3"/>
        <v>-2.6588350082495604E-2</v>
      </c>
    </row>
    <row r="30" spans="2:16" x14ac:dyDescent="0.35">
      <c r="B30" s="11">
        <v>2025</v>
      </c>
      <c r="C30" s="11" t="s">
        <v>1</v>
      </c>
      <c r="D30" s="11" t="s">
        <v>3</v>
      </c>
      <c r="E30" s="17">
        <v>29.577476165055099</v>
      </c>
      <c r="F30" s="9"/>
      <c r="G30" s="9"/>
      <c r="H30" s="9"/>
      <c r="I30" s="1">
        <v>2035</v>
      </c>
      <c r="M30" s="16">
        <f t="shared" si="3"/>
        <v>-1.2040672168381228E-2</v>
      </c>
    </row>
    <row r="31" spans="2:16" x14ac:dyDescent="0.35">
      <c r="B31" s="11">
        <v>2025</v>
      </c>
      <c r="C31" s="11" t="s">
        <v>1</v>
      </c>
      <c r="D31" s="11" t="s">
        <v>4</v>
      </c>
      <c r="E31" s="17">
        <v>11.9712797959697</v>
      </c>
      <c r="F31" s="9"/>
      <c r="G31" s="9"/>
      <c r="H31" s="9"/>
      <c r="I31" s="1">
        <v>2040</v>
      </c>
      <c r="J31" s="7"/>
      <c r="K31" s="7"/>
      <c r="M31" s="16">
        <f t="shared" si="3"/>
        <v>0</v>
      </c>
    </row>
    <row r="32" spans="2:16" x14ac:dyDescent="0.35">
      <c r="B32" s="11">
        <v>2025</v>
      </c>
      <c r="C32" s="11" t="s">
        <v>5</v>
      </c>
      <c r="D32" s="11" t="s">
        <v>2</v>
      </c>
      <c r="E32" s="17">
        <v>29.577476165055099</v>
      </c>
      <c r="F32" s="9"/>
      <c r="G32" s="9"/>
      <c r="H32" s="9"/>
      <c r="I32" s="1">
        <v>2045</v>
      </c>
      <c r="M32" s="16">
        <f t="shared" si="3"/>
        <v>0</v>
      </c>
    </row>
    <row r="33" spans="1:13" x14ac:dyDescent="0.35">
      <c r="B33" s="11">
        <v>2025</v>
      </c>
      <c r="C33" s="11" t="s">
        <v>5</v>
      </c>
      <c r="D33" s="11" t="s">
        <v>3</v>
      </c>
      <c r="E33" s="17">
        <v>29.577476165055099</v>
      </c>
      <c r="F33" s="9"/>
      <c r="G33" s="9"/>
      <c r="H33" s="9"/>
      <c r="I33" s="1">
        <v>2050</v>
      </c>
      <c r="M33" s="16">
        <f t="shared" si="3"/>
        <v>0</v>
      </c>
    </row>
    <row r="34" spans="1:13" x14ac:dyDescent="0.35">
      <c r="B34" s="11">
        <v>2025</v>
      </c>
      <c r="C34" s="11" t="s">
        <v>5</v>
      </c>
      <c r="D34" s="11" t="s">
        <v>4</v>
      </c>
      <c r="E34" s="17">
        <v>29.577476165055099</v>
      </c>
      <c r="F34" s="9"/>
      <c r="G34" s="9"/>
      <c r="H34" s="9"/>
      <c r="I34" s="11"/>
    </row>
    <row r="35" spans="1:13" x14ac:dyDescent="0.35">
      <c r="B35" s="11">
        <v>2025</v>
      </c>
      <c r="C35" s="11" t="s">
        <v>6</v>
      </c>
      <c r="D35" s="11" t="s">
        <v>2</v>
      </c>
      <c r="E35" s="17">
        <v>29.577476165055099</v>
      </c>
      <c r="F35" s="9"/>
      <c r="G35" s="9"/>
      <c r="H35" s="9"/>
      <c r="I35" s="11"/>
    </row>
    <row r="36" spans="1:13" x14ac:dyDescent="0.35">
      <c r="B36" s="11">
        <v>2025</v>
      </c>
      <c r="C36" s="11" t="s">
        <v>6</v>
      </c>
      <c r="D36" s="11" t="s">
        <v>3</v>
      </c>
      <c r="E36" s="17">
        <v>29.577476165055099</v>
      </c>
      <c r="F36" s="9"/>
      <c r="G36" s="9"/>
      <c r="H36" s="9"/>
      <c r="I36" s="11"/>
    </row>
    <row r="37" spans="1:13" x14ac:dyDescent="0.35">
      <c r="B37" s="11">
        <v>2025</v>
      </c>
      <c r="C37" s="11" t="s">
        <v>6</v>
      </c>
      <c r="D37" s="11" t="s">
        <v>4</v>
      </c>
      <c r="E37" s="17">
        <v>29.577476165055099</v>
      </c>
      <c r="F37" s="9"/>
      <c r="G37" s="9"/>
      <c r="H37" s="9"/>
      <c r="I37" s="11"/>
    </row>
    <row r="38" spans="1:13" x14ac:dyDescent="0.35">
      <c r="B38" s="11">
        <v>2030</v>
      </c>
      <c r="C38" s="11" t="s">
        <v>1</v>
      </c>
      <c r="D38" s="11" t="s">
        <v>2</v>
      </c>
      <c r="E38" s="17">
        <v>18.1648785835662</v>
      </c>
      <c r="F38" s="9"/>
      <c r="G38" s="9"/>
      <c r="H38" s="9"/>
      <c r="I38" s="11"/>
    </row>
    <row r="39" spans="1:13" x14ac:dyDescent="0.35">
      <c r="B39" s="11">
        <v>2030</v>
      </c>
      <c r="C39" s="11" t="s">
        <v>1</v>
      </c>
      <c r="D39" s="11" t="s">
        <v>3</v>
      </c>
      <c r="E39" s="17">
        <v>18.1648785835662</v>
      </c>
      <c r="F39" s="9"/>
      <c r="G39" s="9"/>
      <c r="H39" s="9"/>
      <c r="I39" s="11"/>
    </row>
    <row r="40" spans="1:13" x14ac:dyDescent="0.35">
      <c r="B40" s="11">
        <v>2030</v>
      </c>
      <c r="C40" s="11" t="s">
        <v>1</v>
      </c>
      <c r="D40" s="11" t="s">
        <v>4</v>
      </c>
      <c r="E40" s="17">
        <v>18.1648785835662</v>
      </c>
      <c r="F40" s="9"/>
      <c r="G40" s="9"/>
      <c r="H40" s="9"/>
      <c r="I40" s="11"/>
    </row>
    <row r="41" spans="1:13" x14ac:dyDescent="0.35">
      <c r="B41" s="11">
        <v>2030</v>
      </c>
      <c r="C41" s="11" t="s">
        <v>5</v>
      </c>
      <c r="D41" s="11" t="s">
        <v>2</v>
      </c>
      <c r="E41" s="17">
        <v>18.1648785835662</v>
      </c>
      <c r="F41" s="9"/>
      <c r="G41" s="9"/>
      <c r="H41" s="9"/>
      <c r="I41" s="11"/>
    </row>
    <row r="42" spans="1:13" x14ac:dyDescent="0.35">
      <c r="B42" s="11">
        <v>2030</v>
      </c>
      <c r="C42" s="11" t="s">
        <v>5</v>
      </c>
      <c r="D42" s="11" t="s">
        <v>3</v>
      </c>
      <c r="E42" s="17">
        <v>18.1648785835662</v>
      </c>
      <c r="F42" s="9"/>
      <c r="G42" s="9"/>
      <c r="H42" s="9"/>
      <c r="I42" s="11"/>
    </row>
    <row r="43" spans="1:13" x14ac:dyDescent="0.35">
      <c r="B43" s="11">
        <v>2030</v>
      </c>
      <c r="C43" s="11" t="s">
        <v>5</v>
      </c>
      <c r="D43" s="11" t="s">
        <v>4</v>
      </c>
      <c r="E43" s="17">
        <v>18.1648785835662</v>
      </c>
      <c r="F43" s="9"/>
      <c r="G43" s="9"/>
      <c r="H43" s="9"/>
      <c r="I43" s="11"/>
    </row>
    <row r="44" spans="1:13" x14ac:dyDescent="0.35">
      <c r="B44" s="11">
        <v>2030</v>
      </c>
      <c r="C44" s="11" t="s">
        <v>6</v>
      </c>
      <c r="D44" s="11" t="s">
        <v>2</v>
      </c>
      <c r="E44" s="17">
        <v>25.0291876076748</v>
      </c>
      <c r="F44" s="9"/>
      <c r="G44" s="9"/>
      <c r="H44" s="9"/>
      <c r="I44" s="11"/>
    </row>
    <row r="45" spans="1:13" x14ac:dyDescent="0.35">
      <c r="B45" s="11">
        <v>2030</v>
      </c>
      <c r="C45" s="11" t="s">
        <v>6</v>
      </c>
      <c r="D45" s="11" t="s">
        <v>3</v>
      </c>
      <c r="E45" s="17">
        <v>24.194478112783798</v>
      </c>
      <c r="F45" s="9"/>
      <c r="G45" s="9"/>
      <c r="H45" s="9"/>
      <c r="I45" s="11"/>
    </row>
    <row r="46" spans="1:13" x14ac:dyDescent="0.35">
      <c r="B46" s="11">
        <v>2030</v>
      </c>
      <c r="C46" s="11" t="s">
        <v>6</v>
      </c>
      <c r="D46" s="11" t="s">
        <v>4</v>
      </c>
      <c r="E46" s="17">
        <v>18.1648785835662</v>
      </c>
      <c r="F46" s="9"/>
      <c r="G46" s="9"/>
      <c r="H46" s="9"/>
      <c r="I46" s="11"/>
    </row>
    <row r="47" spans="1:13" x14ac:dyDescent="0.35">
      <c r="A47" s="2"/>
      <c r="B47" s="11">
        <v>2035</v>
      </c>
      <c r="C47" s="11" t="s">
        <v>1</v>
      </c>
      <c r="D47" s="11" t="s">
        <v>2</v>
      </c>
      <c r="E47" s="17">
        <v>9.7009019818515991</v>
      </c>
      <c r="F47" s="9"/>
      <c r="G47" s="9"/>
      <c r="H47" s="9"/>
      <c r="I47" s="11"/>
    </row>
    <row r="48" spans="1:13" s="4" customFormat="1" x14ac:dyDescent="0.35">
      <c r="A48" s="3"/>
      <c r="B48" s="11">
        <v>2035</v>
      </c>
      <c r="C48" s="11" t="s">
        <v>1</v>
      </c>
      <c r="D48" s="11" t="s">
        <v>3</v>
      </c>
      <c r="E48" s="17">
        <v>9.7009019818515991</v>
      </c>
      <c r="F48" s="9"/>
      <c r="G48" s="9"/>
      <c r="H48" s="9"/>
      <c r="I48" s="11"/>
    </row>
    <row r="49" spans="1:9" x14ac:dyDescent="0.35">
      <c r="A49" s="2"/>
      <c r="B49" s="11">
        <v>2035</v>
      </c>
      <c r="C49" s="11" t="s">
        <v>1</v>
      </c>
      <c r="D49" s="11" t="s">
        <v>4</v>
      </c>
      <c r="E49" s="17">
        <v>9.7009019818515991</v>
      </c>
      <c r="F49" s="9"/>
      <c r="G49" s="9"/>
      <c r="H49" s="9"/>
      <c r="I49" s="11"/>
    </row>
    <row r="50" spans="1:9" x14ac:dyDescent="0.35">
      <c r="A50" s="2"/>
      <c r="B50" s="11">
        <v>2035</v>
      </c>
      <c r="C50" s="11" t="s">
        <v>5</v>
      </c>
      <c r="D50" s="11" t="s">
        <v>2</v>
      </c>
      <c r="E50" s="17">
        <v>9.7009019818515991</v>
      </c>
      <c r="F50" s="9"/>
      <c r="G50" s="9"/>
      <c r="H50" s="9"/>
      <c r="I50" s="11"/>
    </row>
    <row r="51" spans="1:9" x14ac:dyDescent="0.35">
      <c r="A51" s="2"/>
      <c r="B51" s="11">
        <v>2035</v>
      </c>
      <c r="C51" s="11" t="s">
        <v>5</v>
      </c>
      <c r="D51" s="11" t="s">
        <v>3</v>
      </c>
      <c r="E51" s="17">
        <v>9.7009019818515991</v>
      </c>
      <c r="F51" s="9"/>
      <c r="G51" s="9"/>
      <c r="H51" s="9"/>
      <c r="I51" s="11"/>
    </row>
    <row r="52" spans="1:9" x14ac:dyDescent="0.35">
      <c r="A52" s="2"/>
      <c r="B52" s="11">
        <v>2035</v>
      </c>
      <c r="C52" s="11" t="s">
        <v>5</v>
      </c>
      <c r="D52" s="11" t="s">
        <v>4</v>
      </c>
      <c r="E52" s="17">
        <v>9.7009019818515991</v>
      </c>
      <c r="F52" s="9"/>
      <c r="G52" s="9"/>
      <c r="H52" s="9"/>
      <c r="I52" s="11"/>
    </row>
    <row r="53" spans="1:9" x14ac:dyDescent="0.35">
      <c r="A53" s="2"/>
      <c r="B53" s="11">
        <v>2035</v>
      </c>
      <c r="C53" s="11" t="s">
        <v>6</v>
      </c>
      <c r="D53" s="11" t="s">
        <v>2</v>
      </c>
      <c r="E53" s="17">
        <v>11.172292529740901</v>
      </c>
      <c r="F53" s="9"/>
      <c r="G53" s="9"/>
      <c r="H53" s="9"/>
      <c r="I53" s="11"/>
    </row>
    <row r="54" spans="1:9" x14ac:dyDescent="0.35">
      <c r="A54" s="2"/>
      <c r="B54" s="11">
        <v>2035</v>
      </c>
      <c r="C54" s="11" t="s">
        <v>6</v>
      </c>
      <c r="D54" s="11" t="s">
        <v>3</v>
      </c>
      <c r="E54" s="17">
        <v>11.172292529740901</v>
      </c>
      <c r="F54" s="9"/>
      <c r="G54" s="9"/>
      <c r="H54" s="9"/>
      <c r="I54" s="11"/>
    </row>
    <row r="55" spans="1:9" x14ac:dyDescent="0.35">
      <c r="A55" s="2"/>
      <c r="B55" s="11">
        <v>2035</v>
      </c>
      <c r="C55" s="11" t="s">
        <v>6</v>
      </c>
      <c r="D55" s="11" t="s">
        <v>4</v>
      </c>
      <c r="E55" s="17">
        <v>9.7009019818515991</v>
      </c>
      <c r="F55" s="9"/>
      <c r="G55" s="9"/>
      <c r="H55" s="9"/>
      <c r="I55" s="11"/>
    </row>
    <row r="56" spans="1:9" x14ac:dyDescent="0.35">
      <c r="A56" s="2"/>
      <c r="B56" s="11">
        <v>2040</v>
      </c>
      <c r="C56" s="11" t="s">
        <v>1</v>
      </c>
      <c r="D56" s="11" t="s">
        <v>2</v>
      </c>
      <c r="E56" s="17">
        <v>5.9535034471614896</v>
      </c>
      <c r="F56" s="9"/>
      <c r="G56" s="9"/>
      <c r="H56" s="9"/>
      <c r="I56" s="11"/>
    </row>
    <row r="57" spans="1:9" x14ac:dyDescent="0.35">
      <c r="A57" s="2"/>
      <c r="B57" s="11">
        <v>2040</v>
      </c>
      <c r="C57" s="11" t="s">
        <v>1</v>
      </c>
      <c r="D57" s="11" t="s">
        <v>3</v>
      </c>
      <c r="E57" s="17">
        <v>5.7105630115628303</v>
      </c>
      <c r="F57" s="9"/>
      <c r="G57" s="9"/>
      <c r="H57" s="9"/>
      <c r="I57" s="11"/>
    </row>
    <row r="58" spans="1:9" x14ac:dyDescent="0.35">
      <c r="A58" s="2"/>
      <c r="B58" s="11">
        <v>2040</v>
      </c>
      <c r="C58" s="11" t="s">
        <v>1</v>
      </c>
      <c r="D58" s="11" t="s">
        <v>4</v>
      </c>
      <c r="E58" s="17">
        <v>5.7105630115628303</v>
      </c>
      <c r="F58" s="9"/>
      <c r="G58" s="9"/>
      <c r="H58" s="9"/>
      <c r="I58" s="11"/>
    </row>
    <row r="59" spans="1:9" x14ac:dyDescent="0.35">
      <c r="A59" s="2"/>
      <c r="B59" s="11">
        <v>2040</v>
      </c>
      <c r="C59" s="11" t="s">
        <v>5</v>
      </c>
      <c r="D59" s="11" t="s">
        <v>2</v>
      </c>
      <c r="E59" s="17">
        <v>5.7105630115628303</v>
      </c>
      <c r="F59" s="9"/>
      <c r="G59" s="9"/>
      <c r="H59" s="9"/>
      <c r="I59" s="11"/>
    </row>
    <row r="60" spans="1:9" x14ac:dyDescent="0.35">
      <c r="A60" s="2"/>
      <c r="B60" s="11">
        <v>2040</v>
      </c>
      <c r="C60" s="11" t="s">
        <v>5</v>
      </c>
      <c r="D60" s="11" t="s">
        <v>3</v>
      </c>
      <c r="E60" s="17">
        <v>5.7105630115628303</v>
      </c>
      <c r="F60" s="9"/>
      <c r="G60" s="9"/>
      <c r="H60" s="9"/>
      <c r="I60" s="11"/>
    </row>
    <row r="61" spans="1:9" x14ac:dyDescent="0.35">
      <c r="A61" s="2"/>
      <c r="B61" s="11">
        <v>2040</v>
      </c>
      <c r="C61" s="11" t="s">
        <v>5</v>
      </c>
      <c r="D61" s="11" t="s">
        <v>4</v>
      </c>
      <c r="E61" s="17">
        <v>5.7105630115628303</v>
      </c>
      <c r="F61" s="9"/>
      <c r="G61" s="9"/>
      <c r="H61" s="9"/>
      <c r="I61" s="11"/>
    </row>
    <row r="62" spans="1:9" x14ac:dyDescent="0.35">
      <c r="A62" s="2"/>
      <c r="B62" s="11">
        <v>2040</v>
      </c>
      <c r="C62" s="11" t="s">
        <v>6</v>
      </c>
      <c r="D62" s="11" t="s">
        <v>2</v>
      </c>
      <c r="E62" s="17">
        <v>5.95350344716151</v>
      </c>
      <c r="F62" s="9"/>
      <c r="G62" s="9"/>
      <c r="H62" s="9"/>
      <c r="I62" s="11"/>
    </row>
    <row r="63" spans="1:9" x14ac:dyDescent="0.35">
      <c r="A63" s="2"/>
      <c r="B63" s="11">
        <v>2040</v>
      </c>
      <c r="C63" s="11" t="s">
        <v>6</v>
      </c>
      <c r="D63" s="11" t="s">
        <v>3</v>
      </c>
      <c r="E63" s="17">
        <v>5.9535034471614896</v>
      </c>
      <c r="F63" s="9"/>
      <c r="G63" s="9"/>
      <c r="H63" s="9"/>
      <c r="I63" s="11"/>
    </row>
    <row r="64" spans="1:9" x14ac:dyDescent="0.35">
      <c r="B64" s="11">
        <v>2040</v>
      </c>
      <c r="C64" s="11" t="s">
        <v>6</v>
      </c>
      <c r="D64" s="11" t="s">
        <v>4</v>
      </c>
      <c r="E64" s="17">
        <v>5.7105630115628303</v>
      </c>
      <c r="F64" s="9"/>
      <c r="G64" s="9"/>
      <c r="H64" s="9"/>
      <c r="I64" s="11"/>
    </row>
    <row r="65" spans="2:9" x14ac:dyDescent="0.35">
      <c r="B65" s="11">
        <v>2045</v>
      </c>
      <c r="C65" s="11" t="s">
        <v>1</v>
      </c>
      <c r="D65" s="11" t="s">
        <v>2</v>
      </c>
      <c r="E65" s="17">
        <v>3.4777615176272101</v>
      </c>
      <c r="F65" s="9"/>
      <c r="G65" s="9"/>
      <c r="H65" s="9"/>
      <c r="I65" s="11"/>
    </row>
    <row r="66" spans="2:9" x14ac:dyDescent="0.35">
      <c r="B66" s="11">
        <v>2045</v>
      </c>
      <c r="C66" s="11" t="s">
        <v>1</v>
      </c>
      <c r="D66" s="11" t="s">
        <v>3</v>
      </c>
      <c r="E66" s="17">
        <v>3.4777615176272101</v>
      </c>
      <c r="F66" s="9"/>
      <c r="G66" s="9"/>
      <c r="H66" s="9"/>
      <c r="I66" s="11"/>
    </row>
    <row r="67" spans="2:9" x14ac:dyDescent="0.35">
      <c r="B67" s="11">
        <v>2045</v>
      </c>
      <c r="C67" s="11" t="s">
        <v>1</v>
      </c>
      <c r="D67" s="11" t="s">
        <v>4</v>
      </c>
      <c r="E67" s="17">
        <v>3.4777615176272101</v>
      </c>
      <c r="F67" s="9"/>
      <c r="G67" s="9"/>
      <c r="H67" s="9"/>
      <c r="I67" s="11"/>
    </row>
    <row r="68" spans="2:9" x14ac:dyDescent="0.35">
      <c r="B68" s="11">
        <v>2045</v>
      </c>
      <c r="C68" s="11" t="s">
        <v>5</v>
      </c>
      <c r="D68" s="11" t="s">
        <v>2</v>
      </c>
      <c r="E68" s="17">
        <v>3.4777615176272101</v>
      </c>
      <c r="F68" s="9"/>
      <c r="G68" s="9"/>
      <c r="H68" s="9"/>
      <c r="I68" s="11"/>
    </row>
    <row r="69" spans="2:9" x14ac:dyDescent="0.35">
      <c r="B69" s="11">
        <v>2045</v>
      </c>
      <c r="C69" s="11" t="s">
        <v>5</v>
      </c>
      <c r="D69" s="11" t="s">
        <v>3</v>
      </c>
      <c r="E69" s="17">
        <v>3.4777615176272101</v>
      </c>
      <c r="F69" s="9"/>
      <c r="G69" s="9"/>
      <c r="H69" s="9"/>
      <c r="I69" s="11"/>
    </row>
    <row r="70" spans="2:9" x14ac:dyDescent="0.35">
      <c r="B70" s="11">
        <v>2045</v>
      </c>
      <c r="C70" s="11" t="s">
        <v>5</v>
      </c>
      <c r="D70" s="11" t="s">
        <v>4</v>
      </c>
      <c r="E70" s="17">
        <v>3.4777615176272101</v>
      </c>
      <c r="F70" s="9"/>
      <c r="G70" s="9"/>
      <c r="H70" s="9"/>
      <c r="I70" s="11"/>
    </row>
    <row r="71" spans="2:9" x14ac:dyDescent="0.35">
      <c r="B71" s="11">
        <v>2045</v>
      </c>
      <c r="C71" s="11" t="s">
        <v>6</v>
      </c>
      <c r="D71" s="11" t="s">
        <v>2</v>
      </c>
      <c r="E71" s="17">
        <v>3.4777615176271999</v>
      </c>
      <c r="F71" s="9"/>
      <c r="G71" s="9"/>
      <c r="H71" s="9"/>
      <c r="I71" s="11"/>
    </row>
    <row r="72" spans="2:9" x14ac:dyDescent="0.35">
      <c r="B72" s="11">
        <v>2045</v>
      </c>
      <c r="C72" s="11" t="s">
        <v>6</v>
      </c>
      <c r="D72" s="11" t="s">
        <v>3</v>
      </c>
      <c r="E72" s="17">
        <v>3.4777615176272101</v>
      </c>
      <c r="F72" s="9"/>
      <c r="G72" s="9"/>
      <c r="H72" s="9"/>
      <c r="I72" s="11"/>
    </row>
    <row r="73" spans="2:9" x14ac:dyDescent="0.35">
      <c r="B73" s="11">
        <v>2045</v>
      </c>
      <c r="C73" s="11" t="s">
        <v>6</v>
      </c>
      <c r="D73" s="11" t="s">
        <v>4</v>
      </c>
      <c r="E73" s="17">
        <v>3.4777615176272101</v>
      </c>
      <c r="F73" s="9"/>
      <c r="G73" s="9"/>
      <c r="H73" s="9"/>
      <c r="I73" s="11"/>
    </row>
    <row r="74" spans="2:9" x14ac:dyDescent="0.35">
      <c r="B74" s="11">
        <v>2050</v>
      </c>
      <c r="C74" s="11" t="s">
        <v>1</v>
      </c>
      <c r="D74" s="11" t="s">
        <v>2</v>
      </c>
      <c r="E74" s="17">
        <v>2.8527101679984099</v>
      </c>
      <c r="F74" s="9"/>
      <c r="G74" s="9"/>
      <c r="H74" s="9"/>
      <c r="I74" s="11"/>
    </row>
    <row r="75" spans="2:9" x14ac:dyDescent="0.35">
      <c r="B75" s="11">
        <v>2050</v>
      </c>
      <c r="C75" s="11" t="s">
        <v>1</v>
      </c>
      <c r="D75" s="11" t="s">
        <v>3</v>
      </c>
      <c r="E75" s="17">
        <v>2.8527101679984099</v>
      </c>
      <c r="F75" s="9"/>
      <c r="G75" s="9"/>
      <c r="H75" s="9"/>
      <c r="I75" s="11"/>
    </row>
    <row r="76" spans="2:9" x14ac:dyDescent="0.35">
      <c r="B76" s="11">
        <v>2050</v>
      </c>
      <c r="C76" s="11" t="s">
        <v>1</v>
      </c>
      <c r="D76" s="11" t="s">
        <v>4</v>
      </c>
      <c r="E76" s="17">
        <v>2.8527101679984099</v>
      </c>
      <c r="F76" s="9"/>
      <c r="G76" s="9"/>
      <c r="H76" s="9"/>
      <c r="I76" s="11"/>
    </row>
    <row r="77" spans="2:9" x14ac:dyDescent="0.35">
      <c r="B77" s="11">
        <v>2050</v>
      </c>
      <c r="C77" s="11" t="s">
        <v>5</v>
      </c>
      <c r="D77" s="11" t="s">
        <v>2</v>
      </c>
      <c r="E77" s="17">
        <v>2.8527101679984099</v>
      </c>
      <c r="F77" s="9"/>
      <c r="G77" s="9"/>
      <c r="H77" s="9"/>
      <c r="I77" s="11"/>
    </row>
    <row r="78" spans="2:9" x14ac:dyDescent="0.35">
      <c r="B78" s="11">
        <v>2050</v>
      </c>
      <c r="C78" s="11" t="s">
        <v>5</v>
      </c>
      <c r="D78" s="11" t="s">
        <v>3</v>
      </c>
      <c r="E78" s="17">
        <v>2.8527101679984099</v>
      </c>
      <c r="F78" s="9"/>
      <c r="G78" s="9"/>
      <c r="H78" s="9"/>
      <c r="I78" s="11"/>
    </row>
    <row r="79" spans="2:9" x14ac:dyDescent="0.35">
      <c r="B79" s="11">
        <v>2050</v>
      </c>
      <c r="C79" s="11" t="s">
        <v>5</v>
      </c>
      <c r="D79" s="11" t="s">
        <v>4</v>
      </c>
      <c r="E79" s="17">
        <v>2.8527101679984099</v>
      </c>
      <c r="F79" s="9"/>
      <c r="G79" s="9"/>
      <c r="H79" s="9"/>
      <c r="I79" s="11"/>
    </row>
    <row r="80" spans="2:9" x14ac:dyDescent="0.35">
      <c r="B80" s="11">
        <v>2050</v>
      </c>
      <c r="C80" s="11" t="s">
        <v>6</v>
      </c>
      <c r="D80" s="11" t="s">
        <v>2</v>
      </c>
      <c r="E80" s="17">
        <v>3.2132025357829601</v>
      </c>
      <c r="F80" s="9"/>
      <c r="G80" s="9"/>
      <c r="H80" s="9"/>
      <c r="I80" s="11"/>
    </row>
    <row r="81" spans="2:9" x14ac:dyDescent="0.35">
      <c r="B81" s="11">
        <v>2050</v>
      </c>
      <c r="C81" s="11" t="s">
        <v>6</v>
      </c>
      <c r="D81" s="11" t="s">
        <v>3</v>
      </c>
      <c r="E81" s="17">
        <v>3.2132025357829601</v>
      </c>
      <c r="F81" s="9"/>
      <c r="G81" s="9"/>
      <c r="H81" s="14"/>
      <c r="I81" s="11"/>
    </row>
    <row r="82" spans="2:9" x14ac:dyDescent="0.35">
      <c r="B82" s="11">
        <v>2050</v>
      </c>
      <c r="C82" s="11" t="s">
        <v>6</v>
      </c>
      <c r="D82" s="11" t="s">
        <v>4</v>
      </c>
      <c r="E82" s="17">
        <v>2.8527101679984099</v>
      </c>
      <c r="F82" s="9"/>
      <c r="G82" s="9"/>
      <c r="H82" s="14"/>
      <c r="I82" s="11"/>
    </row>
    <row r="83" spans="2:9" x14ac:dyDescent="0.35">
      <c r="B83" s="11"/>
      <c r="C83" s="11"/>
      <c r="D83" s="1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D832-9D85-40EF-A2FA-3F52834E974C}">
  <dimension ref="A1"/>
  <sheetViews>
    <sheetView zoomScale="79" workbookViewId="0">
      <selection activeCell="I21" sqref="A21:I2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Paper</vt:lpstr>
      <vt:lpstr>Chemicals</vt:lpstr>
      <vt:lpstr>NM</vt:lpstr>
      <vt:lpstr>Figures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2024-06-14T10:30:50Z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681072413921356</vt:r8>
  </property>
</Properties>
</file>