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2_Results_ct+_nuc-/"/>
    </mc:Choice>
  </mc:AlternateContent>
  <xr:revisionPtr revIDLastSave="1" documentId="14_{E6A05DCF-3B0C-4651-BAD6-D4B1E5918DB7}" xr6:coauthVersionLast="47" xr6:coauthVersionMax="47" xr10:uidLastSave="{2BA8D8A3-F0C4-49BF-AA52-B67507A44F4F}"/>
  <bookViews>
    <workbookView xWindow="-105" yWindow="-16320" windowWidth="29040" windowHeight="15720" firstSheet="3" activeTab="3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D6" i="33"/>
  <c r="AD8" i="33"/>
  <c r="AD11" i="33"/>
  <c r="AH6" i="33"/>
  <c r="AH11" i="33"/>
  <c r="AI9" i="33"/>
  <c r="AD10" i="33"/>
  <c r="AH9" i="33"/>
  <c r="AI6" i="33"/>
  <c r="AE5" i="33"/>
  <c r="AE6" i="33"/>
  <c r="AE7" i="33"/>
  <c r="AE8" i="33"/>
  <c r="AE9" i="33"/>
  <c r="AE10" i="33"/>
  <c r="AE11" i="33"/>
  <c r="AE12" i="33"/>
  <c r="AB5" i="33"/>
  <c r="AB12" i="33"/>
  <c r="AG6" i="33"/>
  <c r="AG7" i="33"/>
  <c r="AG9" i="33"/>
  <c r="AG10" i="33"/>
  <c r="AG12" i="33"/>
  <c r="AB10" i="33"/>
  <c r="AH5" i="33"/>
  <c r="AH8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P9" i="33"/>
  <c r="W8" i="33"/>
  <c r="W10" i="33"/>
  <c r="P7" i="33"/>
  <c r="P12" i="33"/>
  <c r="X7" i="33"/>
  <c r="X10" i="33"/>
  <c r="P6" i="33"/>
  <c r="R9" i="33"/>
  <c r="P11" i="33"/>
  <c r="V12" i="33"/>
  <c r="U5" i="33"/>
  <c r="U6" i="33"/>
  <c r="U7" i="33"/>
  <c r="U8" i="33"/>
  <c r="U9" i="33"/>
  <c r="U10" i="33"/>
  <c r="U11" i="33"/>
  <c r="U13" i="33"/>
  <c r="P8" i="33"/>
  <c r="W7" i="33"/>
  <c r="X6" i="33"/>
  <c r="X9" i="33"/>
  <c r="R8" i="33"/>
  <c r="S11" i="33"/>
  <c r="W12" i="33"/>
  <c r="V6" i="33"/>
  <c r="V7" i="33"/>
  <c r="V8" i="33"/>
  <c r="V9" i="33"/>
  <c r="V10" i="33"/>
  <c r="V11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AC13" i="33" l="1"/>
  <c r="R13" i="33"/>
  <c r="AJ13" i="33"/>
  <c r="V13" i="33"/>
  <c r="S13" i="33"/>
  <c r="X13" i="33"/>
  <c r="AH13" i="33"/>
  <c r="AB13" i="33"/>
  <c r="T13" i="33"/>
  <c r="W13" i="33"/>
  <c r="P13" i="33"/>
  <c r="Q13" i="33"/>
  <c r="AG13" i="33"/>
  <c r="AE13" i="33"/>
  <c r="AD13" i="33"/>
  <c r="AI13" i="33"/>
  <c r="AF13" i="33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<sst xmlns="http://schemas.openxmlformats.org/spreadsheetml/2006/main" count="822" uniqueCount="232">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</sst>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79217.141867487502</c:v>
                </c:pt>
                <c:pt idx="1">
                  <c:v>70720.613816237645</c:v>
                </c:pt>
                <c:pt idx="2">
                  <c:v>63040.755722717571</c:v>
                </c:pt>
                <c:pt idx="3">
                  <c:v>72853.010975500394</c:v>
                </c:pt>
                <c:pt idx="4">
                  <c:v>61074.416645288336</c:v>
                </c:pt>
                <c:pt idx="5">
                  <c:v>60971.640507183372</c:v>
                </c:pt>
                <c:pt idx="6">
                  <c:v>55390.078487478277</c:v>
                </c:pt>
                <c:pt idx="7">
                  <c:v>59028.275925872083</c:v>
                </c:pt>
                <c:pt idx="8">
                  <c:v>52872.392654848933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6544.0247629663609</c:v>
                </c:pt>
                <c:pt idx="1">
                  <c:v>5842.1376630805034</c:v>
                </c:pt>
                <c:pt idx="2">
                  <c:v>5207.714603181018</c:v>
                </c:pt>
                <c:pt idx="3">
                  <c:v>6018.2922110195987</c:v>
                </c:pt>
                <c:pt idx="4">
                  <c:v>5329.110981678431</c:v>
                </c:pt>
                <c:pt idx="5">
                  <c:v>5036.7876940716706</c:v>
                </c:pt>
                <c:pt idx="6">
                  <c:v>4575.7021359221199</c:v>
                </c:pt>
                <c:pt idx="7">
                  <c:v>4876.2488808329108</c:v>
                </c:pt>
                <c:pt idx="8">
                  <c:v>4367.7193932266509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344.42235594559781</c:v>
                </c:pt>
                <c:pt idx="1">
                  <c:v>307.48092963581593</c:v>
                </c:pt>
                <c:pt idx="2">
                  <c:v>274.09024227268497</c:v>
                </c:pt>
                <c:pt idx="3">
                  <c:v>316.75222163261037</c:v>
                </c:pt>
                <c:pt idx="4">
                  <c:v>3716.3537109073268</c:v>
                </c:pt>
                <c:pt idx="5">
                  <c:v>265.09408916166689</c:v>
                </c:pt>
                <c:pt idx="6">
                  <c:v>240.82642820642729</c:v>
                </c:pt>
                <c:pt idx="7">
                  <c:v>256.6446779385742</c:v>
                </c:pt>
                <c:pt idx="8">
                  <c:v>229.87996806456059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209055.02629194828</c:v>
                </c:pt>
                <c:pt idx="1">
                  <c:v>222979.03311282833</c:v>
                </c:pt>
                <c:pt idx="2">
                  <c:v>213443.43377966405</c:v>
                </c:pt>
                <c:pt idx="3">
                  <c:v>214498.18498586264</c:v>
                </c:pt>
                <c:pt idx="4">
                  <c:v>196129.28805342334</c:v>
                </c:pt>
                <c:pt idx="5">
                  <c:v>205049.16942176831</c:v>
                </c:pt>
                <c:pt idx="6">
                  <c:v>190971.98029843636</c:v>
                </c:pt>
                <c:pt idx="7">
                  <c:v>175691.06282890908</c:v>
                </c:pt>
                <c:pt idx="8">
                  <c:v>74670.849684479675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5592.2731215018412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12181.8</c:v>
                </c:pt>
                <c:pt idx="5">
                  <c:v>14426.4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9.8625654020267266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1812.3904259711821</c:v>
                </c:pt>
                <c:pt idx="1">
                  <c:v>1858.72</c:v>
                </c:pt>
                <c:pt idx="2">
                  <c:v>1773.2881084737621</c:v>
                </c:pt>
                <c:pt idx="3">
                  <c:v>1858.72</c:v>
                </c:pt>
                <c:pt idx="4">
                  <c:v>1742.569567082206</c:v>
                </c:pt>
                <c:pt idx="5">
                  <c:v>593.93064232588017</c:v>
                </c:pt>
                <c:pt idx="6">
                  <c:v>27.075031515851098</c:v>
                </c:pt>
                <c:pt idx="7">
                  <c:v>0.91999999999999993</c:v>
                </c:pt>
                <c:pt idx="8">
                  <c:v>0.91999999999999993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8989.3661305537753</c:v>
                </c:pt>
                <c:pt idx="1">
                  <c:v>9588.0984238516176</c:v>
                </c:pt>
                <c:pt idx="2">
                  <c:v>9178.0676525255531</c:v>
                </c:pt>
                <c:pt idx="3">
                  <c:v>9223.4219543920935</c:v>
                </c:pt>
                <c:pt idx="4">
                  <c:v>8433.5593862972037</c:v>
                </c:pt>
                <c:pt idx="5">
                  <c:v>8817.1142851360364</c:v>
                </c:pt>
                <c:pt idx="6">
                  <c:v>8211.7951528327631</c:v>
                </c:pt>
                <c:pt idx="7">
                  <c:v>7554.7157016430901</c:v>
                </c:pt>
                <c:pt idx="8">
                  <c:v>3210.8465364326257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3406.3371003019624</c:v>
                </c:pt>
                <c:pt idx="1">
                  <c:v>3040.9863940982186</c:v>
                </c:pt>
                <c:pt idx="2">
                  <c:v>2710.7524960768556</c:v>
                </c:pt>
                <c:pt idx="3">
                  <c:v>3132.6794719465165</c:v>
                </c:pt>
                <c:pt idx="4">
                  <c:v>2626.1999157473983</c:v>
                </c:pt>
                <c:pt idx="5">
                  <c:v>2621.7805418088847</c:v>
                </c:pt>
                <c:pt idx="6">
                  <c:v>2381.7733749615659</c:v>
                </c:pt>
                <c:pt idx="7">
                  <c:v>2538.2158648124996</c:v>
                </c:pt>
                <c:pt idx="8">
                  <c:v>2273.5128841585038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235.58489146678897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216.65851959670553</c:v>
                </c:pt>
                <c:pt idx="4">
                  <c:v>191.84799534042349</c:v>
                </c:pt>
                <c:pt idx="5">
                  <c:v>181.32435698658011</c:v>
                </c:pt>
                <c:pt idx="6">
                  <c:v>164.72527689319631</c:v>
                </c:pt>
                <c:pt idx="7">
                  <c:v>175.54495970998477</c:v>
                </c:pt>
                <c:pt idx="8">
                  <c:v>157.23789815615942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9.2994036105311402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100.34155019449783</c:v>
                </c:pt>
                <c:pt idx="5">
                  <c:v>7.1575404073650057</c:v>
                </c:pt>
                <c:pt idx="6">
                  <c:v>6.502313561573537</c:v>
                </c:pt>
                <c:pt idx="7">
                  <c:v>6.9294063043415033</c:v>
                </c:pt>
                <c:pt idx="8">
                  <c:v>6.2067591377431359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887.20983992410004</c:v>
                </c:pt>
                <c:pt idx="1">
                  <c:v>907.76851897033021</c:v>
                </c:pt>
                <c:pt idx="2">
                  <c:v>953.0018215213762</c:v>
                </c:pt>
                <c:pt idx="3">
                  <c:v>1094.417427358655</c:v>
                </c:pt>
                <c:pt idx="4">
                  <c:v>766.77074696153841</c:v>
                </c:pt>
                <c:pt idx="5">
                  <c:v>534.30363789542491</c:v>
                </c:pt>
                <c:pt idx="6">
                  <c:v>265.32384213404788</c:v>
                </c:pt>
                <c:pt idx="7">
                  <c:v>192.58901848493261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424.41341007590006</c:v>
                </c:pt>
                <c:pt idx="1">
                  <c:v>430.26779442966989</c:v>
                </c:pt>
                <c:pt idx="2">
                  <c:v>388.32581982056359</c:v>
                </c:pt>
                <c:pt idx="3">
                  <c:v>306.41288277472358</c:v>
                </c:pt>
                <c:pt idx="4">
                  <c:v>140.5877848300814</c:v>
                </c:pt>
                <c:pt idx="5">
                  <c:v>19.988559439187739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1023.817643641875</c:v>
                </c:pt>
                <c:pt idx="7">
                  <c:v>1417.790134938803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297</c:v>
                </c:pt>
                <c:pt idx="6">
                  <c:v>297</c:v>
                </c:pt>
                <c:pt idx="7">
                  <c:v>0</c:v>
                </c:pt>
                <c:pt idx="8">
                  <c:v>2.2478675469692542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38.055999999999955</c:v>
                </c:pt>
                <c:pt idx="1">
                  <c:v>39.586170800000033</c:v>
                </c:pt>
                <c:pt idx="2">
                  <c:v>40.19990703812163</c:v>
                </c:pt>
                <c:pt idx="3">
                  <c:v>43.050472431863099</c:v>
                </c:pt>
                <c:pt idx="4">
                  <c:v>42.508239394041581</c:v>
                </c:pt>
                <c:pt idx="5">
                  <c:v>32.270568594041777</c:v>
                </c:pt>
                <c:pt idx="6">
                  <c:v>22.949332355920419</c:v>
                </c:pt>
                <c:pt idx="7">
                  <c:v>20.098766962178509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1.4828000000000019</c:v>
                </c:pt>
                <c:pt idx="3">
                  <c:v>0.93600000000000017</c:v>
                </c:pt>
                <c:pt idx="4">
                  <c:v>0.23079999999992171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19.692236772230611</c:v>
                </c:pt>
                <c:pt idx="7">
                  <c:v>24.70574263489598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4.9705495838513922</c:v>
                </c:pt>
                <c:pt idx="7">
                  <c:v>3.9927295838513421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216.215996388657</c:v>
                </c:pt>
                <c:pt idx="4">
                  <c:v>223.0323407693962</c:v>
                </c:pt>
                <c:pt idx="5">
                  <c:v>228.97845164630891</c:v>
                </c:pt>
                <c:pt idx="6">
                  <c:v>223.2530189377909</c:v>
                </c:pt>
                <c:pt idx="7">
                  <c:v>207.58554246620159</c:v>
                </c:pt>
                <c:pt idx="8">
                  <c:v>68.995048995169441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0.96216749999999995</c:v>
                </c:pt>
                <c:pt idx="5">
                  <c:v>0.96216749999999995</c:v>
                </c:pt>
                <c:pt idx="6">
                  <c:v>0.96216749999999995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0.69000000000000006</c:v>
                </c:pt>
                <c:pt idx="6">
                  <c:v>4.2900000000000009</c:v>
                </c:pt>
                <c:pt idx="7">
                  <c:v>4.2900000000000009</c:v>
                </c:pt>
                <c:pt idx="8">
                  <c:v>58.091513037911298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183.93802522750701</c:v>
                </c:pt>
                <c:pt idx="5">
                  <c:v>135.37994782406091</c:v>
                </c:pt>
                <c:pt idx="6">
                  <c:v>61.753756764328557</c:v>
                </c:pt>
                <c:pt idx="7">
                  <c:v>44.923916386101183</c:v>
                </c:pt>
                <c:pt idx="8">
                  <c:v>14.1909090902458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194.79401918168679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9.5535078064484082</c:v>
                </c:pt>
                <c:pt idx="7">
                  <c:v>9.5535078064484082</c:v>
                </c:pt>
                <c:pt idx="8">
                  <c:v>1.5267539032242039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3.9440985084593674</c:v>
                </c:pt>
                <c:pt idx="2">
                  <c:v>3.9134619808427171</c:v>
                </c:pt>
                <c:pt idx="3">
                  <c:v>4.3173216559610905</c:v>
                </c:pt>
                <c:pt idx="4">
                  <c:v>4.4362907342528359</c:v>
                </c:pt>
                <c:pt idx="5">
                  <c:v>4.5609144184206158</c:v>
                </c:pt>
                <c:pt idx="6">
                  <c:v>4.6666539280100983</c:v>
                </c:pt>
                <c:pt idx="7">
                  <c:v>4.7828123187954263</c:v>
                </c:pt>
                <c:pt idx="8">
                  <c:v>4.9070513362056891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179.02073633008371</c:v>
                </c:pt>
                <c:pt idx="4">
                  <c:v>183.32065370867571</c:v>
                </c:pt>
                <c:pt idx="5">
                  <c:v>180.63176851530079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45.753683700547548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0.35324539866407467</c:v>
                </c:pt>
                <c:pt idx="1">
                  <c:v>0.45356322756702949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0.33003622409989591</c:v>
                </c:pt>
                <c:pt idx="2">
                  <c:v>0.50681309402801566</c:v>
                </c:pt>
                <c:pt idx="3">
                  <c:v>0.66617149584534052</c:v>
                </c:pt>
                <c:pt idx="4">
                  <c:v>0.76255502371974038</c:v>
                </c:pt>
                <c:pt idx="5">
                  <c:v>0.85558484726806627</c:v>
                </c:pt>
                <c:pt idx="6">
                  <c:v>0.87419168015905335</c:v>
                </c:pt>
                <c:pt idx="7">
                  <c:v>0.89075360898535405</c:v>
                </c:pt>
                <c:pt idx="8">
                  <c:v>0.90516962845537541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0.1744655154081467</c:v>
                </c:pt>
                <c:pt idx="4">
                  <c:v>0.328305807852035</c:v>
                </c:pt>
                <c:pt idx="5">
                  <c:v>0.34401208414088169</c:v>
                </c:pt>
                <c:pt idx="6">
                  <c:v>0.34795031810876748</c:v>
                </c:pt>
                <c:pt idx="7">
                  <c:v>0.34395347052992542</c:v>
                </c:pt>
                <c:pt idx="8">
                  <c:v>0.29244424549120601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9.2699999999999998E-4</c:v>
                </c:pt>
                <c:pt idx="7">
                  <c:v>9.2699999999999998E-4</c:v>
                </c:pt>
                <c:pt idx="8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3.2650626856335761E-2</c:v>
                </c:pt>
                <c:pt idx="4">
                  <c:v>6.2430860664102555E-2</c:v>
                </c:pt>
                <c:pt idx="5">
                  <c:v>0.29500285051677289</c:v>
                </c:pt>
                <c:pt idx="6">
                  <c:v>0.40715456463682292</c:v>
                </c:pt>
                <c:pt idx="7">
                  <c:v>0.40715456463682298</c:v>
                </c:pt>
                <c:pt idx="8">
                  <c:v>0.34619549458951282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0.34137832875838464</c:v>
                </c:pt>
                <c:pt idx="5">
                  <c:v>0.1176382504522822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1.042301709334059E-2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6.8500000000000011E-3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5059.5289140492387</c:v>
                </c:pt>
                <c:pt idx="8">
                  <c:v>4596.1752982919515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2191.1038089540721</c:v>
                </c:pt>
                <c:pt idx="6">
                  <c:v>2205.4880000000003</c:v>
                </c:pt>
                <c:pt idx="7">
                  <c:v>1892.5068159272082</c:v>
                </c:pt>
                <c:pt idx="8">
                  <c:v>568.35416784296558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5127.7999999999984</c:v>
                </c:pt>
                <c:pt idx="1">
                  <c:v>5948.226577518516</c:v>
                </c:pt>
                <c:pt idx="2">
                  <c:v>6776.6340000000027</c:v>
                </c:pt>
                <c:pt idx="3">
                  <c:v>6580.4159273080086</c:v>
                </c:pt>
                <c:pt idx="4">
                  <c:v>5995.6355762753465</c:v>
                </c:pt>
                <c:pt idx="5">
                  <c:v>5668.6297424961886</c:v>
                </c:pt>
                <c:pt idx="6">
                  <c:v>4923.111578381182</c:v>
                </c:pt>
                <c:pt idx="7">
                  <c:v>5335.3467210334074</c:v>
                </c:pt>
                <c:pt idx="8">
                  <c:v>5063.6000000000004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2231.0100000000011</c:v>
                </c:pt>
                <c:pt idx="3">
                  <c:v>2298.4835113994691</c:v>
                </c:pt>
                <c:pt idx="4">
                  <c:v>2324.499351711454</c:v>
                </c:pt>
                <c:pt idx="5">
                  <c:v>1871.7024894080259</c:v>
                </c:pt>
                <c:pt idx="6">
                  <c:v>1567.945277796824</c:v>
                </c:pt>
                <c:pt idx="7">
                  <c:v>1288.328940203176</c:v>
                </c:pt>
                <c:pt idx="8">
                  <c:v>1231.329196361841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226.50834135578489</c:v>
                </c:pt>
                <c:pt idx="1">
                  <c:v>269.37511693607212</c:v>
                </c:pt>
                <c:pt idx="2">
                  <c:v>277.47165120645258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973.91688306392803</c:v>
                </c:pt>
                <c:pt idx="2">
                  <c:v>1479.0373487935476</c:v>
                </c:pt>
                <c:pt idx="3">
                  <c:v>2590.5127644621407</c:v>
                </c:pt>
                <c:pt idx="4">
                  <c:v>3409.1235893496182</c:v>
                </c:pt>
                <c:pt idx="5">
                  <c:v>3910.8907957374986</c:v>
                </c:pt>
                <c:pt idx="6">
                  <c:v>3884.2667621238525</c:v>
                </c:pt>
                <c:pt idx="7">
                  <c:v>3881.474140823711</c:v>
                </c:pt>
                <c:pt idx="8">
                  <c:v>4030.6352354659593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3392.5556891758665</c:v>
                </c:pt>
                <c:pt idx="4">
                  <c:v>5098.0743848449838</c:v>
                </c:pt>
                <c:pt idx="5">
                  <c:v>7345.4382659341882</c:v>
                </c:pt>
                <c:pt idx="6">
                  <c:v>9116.9468212472621</c:v>
                </c:pt>
                <c:pt idx="7">
                  <c:v>10002.927078398759</c:v>
                </c:pt>
                <c:pt idx="8">
                  <c:v>11132.066665224618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63.944235818248352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474.90000000000009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708.07974249618815</c:v>
                </c:pt>
                <c:pt idx="6">
                  <c:v>221.01157838118189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762.77657751851666</c:v>
                </c:pt>
                <c:pt idx="2">
                  <c:v>1296.8897641817539</c:v>
                </c:pt>
                <c:pt idx="3">
                  <c:v>936.46592730800853</c:v>
                </c:pt>
                <c:pt idx="4">
                  <c:v>197.13557627534689</c:v>
                </c:pt>
                <c:pt idx="5">
                  <c:v>0</c:v>
                </c:pt>
                <c:pt idx="6">
                  <c:v>0</c:v>
                </c:pt>
                <c:pt idx="7">
                  <c:v>300.99672103340691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0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945.39999999999986</c:v>
                </c:pt>
                <c:pt idx="6">
                  <c:v>943.9</c:v>
                </c:pt>
                <c:pt idx="7">
                  <c:v>923.15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424.2999999999999</c:v>
                </c:pt>
                <c:pt idx="1">
                  <c:v>447.65</c:v>
                </c:pt>
                <c:pt idx="2">
                  <c:v>471</c:v>
                </c:pt>
                <c:pt idx="3">
                  <c:v>518</c:v>
                </c:pt>
                <c:pt idx="4">
                  <c:v>565.00000000000011</c:v>
                </c:pt>
                <c:pt idx="5">
                  <c:v>610.1500000000002</c:v>
                </c:pt>
                <c:pt idx="6">
                  <c:v>655.29999999999995</c:v>
                </c:pt>
                <c:pt idx="7">
                  <c:v>707.09999999999991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1.2150225985458878</c:v>
                </c:pt>
                <c:pt idx="2">
                  <c:v>0.86264157587461099</c:v>
                </c:pt>
                <c:pt idx="3">
                  <c:v>0.42356089377214096</c:v>
                </c:pt>
                <c:pt idx="4">
                  <c:v>0.24081208232649287</c:v>
                </c:pt>
                <c:pt idx="5">
                  <c:v>9.2720493683083223E-3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0.21364997982228595</c:v>
                </c:pt>
                <c:pt idx="1">
                  <c:v>0.24954390198381449</c:v>
                </c:pt>
                <c:pt idx="2">
                  <c:v>0.2258357963663393</c:v>
                </c:pt>
                <c:pt idx="3">
                  <c:v>0.20021615267558482</c:v>
                </c:pt>
                <c:pt idx="4" formatCode="0.0">
                  <c:v>0.27326405832032491</c:v>
                </c:pt>
                <c:pt idx="5" formatCode="0.0">
                  <c:v>0.41120091161639749</c:v>
                </c:pt>
                <c:pt idx="6" formatCode="0.0">
                  <c:v>0.43205415699624267</c:v>
                </c:pt>
                <c:pt idx="7" formatCode="0.0">
                  <c:v>0.45895774805185419</c:v>
                </c:pt>
                <c:pt idx="8" formatCode="0.0">
                  <c:v>0.36348145261123416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1.2150225985458878</c:v>
                </c:pt>
                <c:pt idx="2">
                  <c:v>0.86264157587461099</c:v>
                </c:pt>
                <c:pt idx="3">
                  <c:v>0.42356089377214096</c:v>
                </c:pt>
                <c:pt idx="4">
                  <c:v>0.24081208232649287</c:v>
                </c:pt>
                <c:pt idx="5">
                  <c:v>9.2720493683083223E-3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6.6120612048726393E-2</c:v>
                </c:pt>
                <c:pt idx="1">
                  <c:v>6.5002154273176183E-2</c:v>
                </c:pt>
                <c:pt idx="2">
                  <c:v>6.7052467622827988E-2</c:v>
                </c:pt>
                <c:pt idx="3">
                  <c:v>6.2873132642431565E-2</c:v>
                </c:pt>
                <c:pt idx="4">
                  <c:v>6.0276058294438252E-2</c:v>
                </c:pt>
                <c:pt idx="5">
                  <c:v>6.1138987127284584E-2</c:v>
                </c:pt>
                <c:pt idx="6">
                  <c:v>6.1794824047866279E-2</c:v>
                </c:pt>
                <c:pt idx="7">
                  <c:v>6.1677271388683001E-2</c:v>
                </c:pt>
                <c:pt idx="8">
                  <c:v>6.4871107533439817E-2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0.54378619898435376</c:v>
                </c:pt>
                <c:pt idx="1">
                  <c:v>0.45390226945668566</c:v>
                </c:pt>
                <c:pt idx="2">
                  <c:v>0.43472162470332226</c:v>
                </c:pt>
                <c:pt idx="3">
                  <c:v>0.42747648925295084</c:v>
                </c:pt>
                <c:pt idx="4">
                  <c:v>0.38084176515922552</c:v>
                </c:pt>
                <c:pt idx="5">
                  <c:v>0.43581512277047102</c:v>
                </c:pt>
                <c:pt idx="6">
                  <c:v>0.42342206258208226</c:v>
                </c:pt>
                <c:pt idx="7">
                  <c:v>0.35472110475515689</c:v>
                </c:pt>
                <c:pt idx="8">
                  <c:v>0.33774590104252844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0.19895277447208806</c:v>
                </c:pt>
                <c:pt idx="1">
                  <c:v>0.19100440380145106</c:v>
                </c:pt>
                <c:pt idx="2">
                  <c:v>0.17472881303309085</c:v>
                </c:pt>
                <c:pt idx="3">
                  <c:v>0.2088358198732343</c:v>
                </c:pt>
                <c:pt idx="4">
                  <c:v>0.15701096699864669</c:v>
                </c:pt>
                <c:pt idx="5">
                  <c:v>0.17086298590596852</c:v>
                </c:pt>
                <c:pt idx="6">
                  <c:v>0.15771179695387055</c:v>
                </c:pt>
                <c:pt idx="7">
                  <c:v>0.15436132548323947</c:v>
                </c:pt>
                <c:pt idx="8">
                  <c:v>0.14806118889109263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0.98054238702980856</c:v>
                </c:pt>
                <c:pt idx="1">
                  <c:v>1.007941113914832</c:v>
                </c:pt>
                <c:pt idx="2">
                  <c:v>0.94447853755116573</c:v>
                </c:pt>
                <c:pt idx="3">
                  <c:v>0.98340867229145412</c:v>
                </c:pt>
                <c:pt idx="4">
                  <c:v>0.86518771766982316</c:v>
                </c:pt>
                <c:pt idx="5">
                  <c:v>0.80047631376991768</c:v>
                </c:pt>
                <c:pt idx="6">
                  <c:v>0.74082098127304641</c:v>
                </c:pt>
                <c:pt idx="7">
                  <c:v>0.65183363547403894</c:v>
                </c:pt>
                <c:pt idx="8">
                  <c:v>0.3799518240936311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0.60327023591760964</c:v>
                </c:pt>
                <c:pt idx="1">
                  <c:v>0.56303529552367082</c:v>
                </c:pt>
                <c:pt idx="2">
                  <c:v>0.54663587136631353</c:v>
                </c:pt>
                <c:pt idx="3">
                  <c:v>0.63402291873717975</c:v>
                </c:pt>
                <c:pt idx="4">
                  <c:v>0.60094798829963769</c:v>
                </c:pt>
                <c:pt idx="5">
                  <c:v>0.46782098036165903</c:v>
                </c:pt>
                <c:pt idx="6">
                  <c:v>0.42832303424632495</c:v>
                </c:pt>
                <c:pt idx="7">
                  <c:v>0.3994694663283071</c:v>
                </c:pt>
                <c:pt idx="8" formatCode="0.000">
                  <c:v>0.3911767154552877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0.16010312070684202</c:v>
                </c:pt>
                <c:pt idx="4" formatCode="0.0">
                  <c:v>0.16226326683756781</c:v>
                </c:pt>
                <c:pt idx="5" formatCode="0.0">
                  <c:v>0.16188563788200674</c:v>
                </c:pt>
                <c:pt idx="6" formatCode="0.0">
                  <c:v>0.1113444307382139</c:v>
                </c:pt>
                <c:pt idx="7" formatCode="0.0">
                  <c:v>0.15989484309806604</c:v>
                </c:pt>
                <c:pt idx="8" formatCode="0.0">
                  <c:v>7.3181913269748738E-2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4.0439138735280338</c:v>
                </c:pt>
                <c:pt idx="1">
                  <c:v>3.7445239190912356</c:v>
                </c:pt>
                <c:pt idx="2">
                  <c:v>3.2511401351312679</c:v>
                </c:pt>
                <c:pt idx="3">
                  <c:v>2.9130072647835918</c:v>
                </c:pt>
                <c:pt idx="4">
                  <c:v>2.5427453510517894</c:v>
                </c:pt>
                <c:pt idx="5">
                  <c:v>2.3126563404790805</c:v>
                </c:pt>
                <c:pt idx="6">
                  <c:v>2.1776833116910854</c:v>
                </c:pt>
                <c:pt idx="7">
                  <c:v>2.0107570680046307</c:v>
                </c:pt>
                <c:pt idx="8">
                  <c:v>1.6063955919890658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-9.2781840828193296E-4</c:v>
                </c:pt>
                <c:pt idx="2">
                  <c:v>-4.9545513864024393E-3</c:v>
                </c:pt>
                <c:pt idx="3">
                  <c:v>-2.7386814461384468E-2</c:v>
                </c:pt>
                <c:pt idx="4">
                  <c:v>-3.5595286016799843E-2</c:v>
                </c:pt>
                <c:pt idx="5">
                  <c:v>-4.3931010440926066E-2</c:v>
                </c:pt>
                <c:pt idx="6">
                  <c:v>-6.6443544408347766E-2</c:v>
                </c:pt>
                <c:pt idx="7">
                  <c:v>-7.026348347664868E-2</c:v>
                </c:pt>
                <c:pt idx="8">
                  <c:v>-7.8892597638148043E-2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3.8399307621489538E-3</c:v>
                </c:pt>
                <c:pt idx="1">
                  <c:v>7.3624114868598139E-3</c:v>
                </c:pt>
                <c:pt idx="2">
                  <c:v>7.0553016057083263E-3</c:v>
                </c:pt>
                <c:pt idx="3">
                  <c:v>9.7535760112120087E-3</c:v>
                </c:pt>
                <c:pt idx="4">
                  <c:v>1.7387710905901282E-2</c:v>
                </c:pt>
                <c:pt idx="5">
                  <c:v>2.6574145642646794E-2</c:v>
                </c:pt>
                <c:pt idx="6">
                  <c:v>2.6985700192950091E-2</c:v>
                </c:pt>
                <c:pt idx="7">
                  <c:v>3.1722848814732536E-2</c:v>
                </c:pt>
                <c:pt idx="8">
                  <c:v>2.079848313587419E-2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0.20347866235382908</c:v>
                </c:pt>
                <c:pt idx="1">
                  <c:v>0.21479998580376411</c:v>
                </c:pt>
                <c:pt idx="2">
                  <c:v>0.18927401289497217</c:v>
                </c:pt>
                <c:pt idx="3">
                  <c:v>0.13956818849775943</c:v>
                </c:pt>
                <c:pt idx="4">
                  <c:v>9.8032812125185761E-2</c:v>
                </c:pt>
                <c:pt idx="5">
                  <c:v>5.5454491588998511E-2</c:v>
                </c:pt>
                <c:pt idx="6">
                  <c:v>2.0116235363766957E-2</c:v>
                </c:pt>
                <c:pt idx="7">
                  <c:v>4.0600831283667475E-2</c:v>
                </c:pt>
                <c:pt idx="8">
                  <c:v>3.3099941895491751E-2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2.5148708604011442E-3</c:v>
                </c:pt>
                <c:pt idx="1">
                  <c:v>2.5020080647012986E-3</c:v>
                </c:pt>
                <c:pt idx="2">
                  <c:v>2.6364205839901921E-3</c:v>
                </c:pt>
                <c:pt idx="3">
                  <c:v>2.4288586024587781E-3</c:v>
                </c:pt>
                <c:pt idx="4">
                  <c:v>2.3560434171375137E-3</c:v>
                </c:pt>
                <c:pt idx="5">
                  <c:v>2.3915194319480194E-3</c:v>
                </c:pt>
                <c:pt idx="6">
                  <c:v>2.4717183338789561E-3</c:v>
                </c:pt>
                <c:pt idx="7">
                  <c:v>2.4163870289752964E-3</c:v>
                </c:pt>
                <c:pt idx="8">
                  <c:v>2.5735444967523152E-3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6.0425423613444607E-2</c:v>
                </c:pt>
                <c:pt idx="2">
                  <c:v>5.7483443319426251E-2</c:v>
                </c:pt>
                <c:pt idx="3">
                  <c:v>5.6607624139116297E-2</c:v>
                </c:pt>
                <c:pt idx="4">
                  <c:v>5.963632102468519E-2</c:v>
                </c:pt>
                <c:pt idx="5">
                  <c:v>6.6061407497391492E-2</c:v>
                </c:pt>
                <c:pt idx="6">
                  <c:v>6.550876484712187E-2</c:v>
                </c:pt>
                <c:pt idx="7">
                  <c:v>5.8450059851193142E-2</c:v>
                </c:pt>
                <c:pt idx="8">
                  <c:v>5.7153436037522432E-2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1.2354632596332338E-2</c:v>
                </c:pt>
                <c:pt idx="2">
                  <c:v>1.2147322597067847E-2</c:v>
                </c:pt>
                <c:pt idx="3">
                  <c:v>9.6068567239728318E-3</c:v>
                </c:pt>
                <c:pt idx="4">
                  <c:v>1.3023671111700516E-2</c:v>
                </c:pt>
                <c:pt idx="5">
                  <c:v>1.301981165452128E-2</c:v>
                </c:pt>
                <c:pt idx="6">
                  <c:v>1.2147506888922023E-2</c:v>
                </c:pt>
                <c:pt idx="7">
                  <c:v>1.1309265283672765E-2</c:v>
                </c:pt>
                <c:pt idx="8">
                  <c:v>1.0253663452268328E-2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4.1828921053296816E-2</c:v>
                </c:pt>
                <c:pt idx="2">
                  <c:v>3.916727980194562E-2</c:v>
                </c:pt>
                <c:pt idx="3">
                  <c:v>4.0807454117044631E-2</c:v>
                </c:pt>
                <c:pt idx="4">
                  <c:v>3.587690543836735E-2</c:v>
                </c:pt>
                <c:pt idx="5">
                  <c:v>3.3174517994236249E-2</c:v>
                </c:pt>
                <c:pt idx="6">
                  <c:v>3.0731585889721632E-2</c:v>
                </c:pt>
                <c:pt idx="7">
                  <c:v>2.7052043296377778E-2</c:v>
                </c:pt>
                <c:pt idx="8">
                  <c:v>1.5880833171771472E-2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4.8899220935514479E-2</c:v>
                </c:pt>
                <c:pt idx="1">
                  <c:v>5.2422208633545436E-2</c:v>
                </c:pt>
                <c:pt idx="2">
                  <c:v>4.4404633242482512E-2</c:v>
                </c:pt>
                <c:pt idx="3">
                  <c:v>5.9951475097801271E-2</c:v>
                </c:pt>
                <c:pt idx="4">
                  <c:v>5.7795230032864388E-2</c:v>
                </c:pt>
                <c:pt idx="5">
                  <c:v>6.8360643683015671E-2</c:v>
                </c:pt>
                <c:pt idx="6">
                  <c:v>7.8397213085030323E-2</c:v>
                </c:pt>
                <c:pt idx="7">
                  <c:v>7.6040161511015364E-2</c:v>
                </c:pt>
                <c:pt idx="8">
                  <c:v>7.4217811643812887E-2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1.2438602762148952E-3</c:v>
                </c:pt>
                <c:pt idx="1">
                  <c:v>1.7393835181132235E-3</c:v>
                </c:pt>
                <c:pt idx="2">
                  <c:v>1.7086725299980748E-3</c:v>
                </c:pt>
                <c:pt idx="3">
                  <c:v>2.4701970444224058E-3</c:v>
                </c:pt>
                <c:pt idx="4">
                  <c:v>3.8880811535845733E-3</c:v>
                </c:pt>
                <c:pt idx="5">
                  <c:v>5.4440276238204126E-3</c:v>
                </c:pt>
                <c:pt idx="6">
                  <c:v>5.476717768187536E-3</c:v>
                </c:pt>
                <c:pt idx="7">
                  <c:v>6.7330506725067343E-3</c:v>
                </c:pt>
                <c:pt idx="8">
                  <c:v>5.3919152019333942E-3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2.8186346401335046E-2</c:v>
                </c:pt>
                <c:pt idx="1">
                  <c:v>2.9614097959075866E-2</c:v>
                </c:pt>
                <c:pt idx="2">
                  <c:v>2.5564333872730872E-2</c:v>
                </c:pt>
                <c:pt idx="3">
                  <c:v>1.8810355344880708E-2</c:v>
                </c:pt>
                <c:pt idx="4">
                  <c:v>1.3149404403117326E-2</c:v>
                </c:pt>
                <c:pt idx="5">
                  <c:v>7.2960161802848771E-3</c:v>
                </c:pt>
                <c:pt idx="6">
                  <c:v>2.6402558914944137E-3</c:v>
                </c:pt>
                <c:pt idx="7">
                  <c:v>5.3288591059813557E-3</c:v>
                </c:pt>
                <c:pt idx="8">
                  <c:v>4.2556226764949934E-3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7.3901816632070594E-4</c:v>
                </c:pt>
                <c:pt idx="1">
                  <c:v>7.4228516821276454E-4</c:v>
                </c:pt>
                <c:pt idx="2">
                  <c:v>7.0600978392970496E-4</c:v>
                </c:pt>
                <c:pt idx="3">
                  <c:v>5.9553187469363008E-4</c:v>
                </c:pt>
                <c:pt idx="4">
                  <c:v>4.7012724966690584E-4</c:v>
                </c:pt>
                <c:pt idx="5">
                  <c:v>4.6802833431662283E-4</c:v>
                </c:pt>
                <c:pt idx="6">
                  <c:v>4.8735646336697932E-4</c:v>
                </c:pt>
                <c:pt idx="7">
                  <c:v>4.7324508624785414E-4</c:v>
                </c:pt>
                <c:pt idx="8">
                  <c:v>5.0594211864216445E-4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1.0997709506E-2</c:v>
                </c:pt>
                <c:pt idx="1">
                  <c:v>9.6318307847791974E-3</c:v>
                </c:pt>
                <c:pt idx="2">
                  <c:v>9.2076520276044658E-3</c:v>
                </c:pt>
                <c:pt idx="3">
                  <c:v>9.0809362192165975E-3</c:v>
                </c:pt>
                <c:pt idx="4">
                  <c:v>9.4301297616293522E-3</c:v>
                </c:pt>
                <c:pt idx="5">
                  <c:v>1.0253103166923648E-2</c:v>
                </c:pt>
                <c:pt idx="6">
                  <c:v>1.0135213219095451E-2</c:v>
                </c:pt>
                <c:pt idx="7">
                  <c:v>9.0692698870617431E-3</c:v>
                </c:pt>
                <c:pt idx="8">
                  <c:v>8.8721942379738298E-3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1.7679026584084033E-3</c:v>
                </c:pt>
                <c:pt idx="1">
                  <c:v>1.7475614374808334E-3</c:v>
                </c:pt>
                <c:pt idx="2">
                  <c:v>1.7121158976229035E-3</c:v>
                </c:pt>
                <c:pt idx="3">
                  <c:v>1.4874066424905997E-3</c:v>
                </c:pt>
                <c:pt idx="4">
                  <c:v>1.9650203756070047E-3</c:v>
                </c:pt>
                <c:pt idx="5">
                  <c:v>1.9157121923043473E-3</c:v>
                </c:pt>
                <c:pt idx="6">
                  <c:v>1.763431913082088E-3</c:v>
                </c:pt>
                <c:pt idx="7">
                  <c:v>1.6517730828793176E-3</c:v>
                </c:pt>
                <c:pt idx="8">
                  <c:v>1.5086132245327876E-3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8.1961302960780729E-3</c:v>
                </c:pt>
                <c:pt idx="1">
                  <c:v>8.3899671065591156E-3</c:v>
                </c:pt>
                <c:pt idx="2">
                  <c:v>7.8558379941189166E-3</c:v>
                </c:pt>
                <c:pt idx="3">
                  <c:v>8.2227166153575927E-3</c:v>
                </c:pt>
                <c:pt idx="4">
                  <c:v>7.2562429219257072E-3</c:v>
                </c:pt>
                <c:pt idx="5">
                  <c:v>6.7138027815973186E-3</c:v>
                </c:pt>
                <c:pt idx="6">
                  <c:v>6.1525436138166016E-3</c:v>
                </c:pt>
                <c:pt idx="7">
                  <c:v>5.5160985149777676E-3</c:v>
                </c:pt>
                <c:pt idx="8">
                  <c:v>3.1951343868332513E-3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7.0862459158153295E-3</c:v>
                </c:pt>
                <c:pt idx="1">
                  <c:v>7.4818341696127177E-3</c:v>
                </c:pt>
                <c:pt idx="2">
                  <c:v>6.4053365096378581E-3</c:v>
                </c:pt>
                <c:pt idx="3">
                  <c:v>8.5902480106906098E-3</c:v>
                </c:pt>
                <c:pt idx="4">
                  <c:v>8.2343387761163647E-3</c:v>
                </c:pt>
                <c:pt idx="5">
                  <c:v>9.5754748242869794E-3</c:v>
                </c:pt>
                <c:pt idx="6">
                  <c:v>1.0889732318474406E-2</c:v>
                </c:pt>
                <c:pt idx="7">
                  <c:v>1.0510402381229954E-2</c:v>
                </c:pt>
                <c:pt idx="8">
                  <c:v>1.0334459522483392E-2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8.3680569463528472E-3</c:v>
                </c:pt>
                <c:pt idx="1">
                  <c:v>8.744571812095675E-3</c:v>
                </c:pt>
                <c:pt idx="2">
                  <c:v>7.8169841417951337E-3</c:v>
                </c:pt>
                <c:pt idx="3">
                  <c:v>7.0559077648748971E-3</c:v>
                </c:pt>
                <c:pt idx="4">
                  <c:v>6.3065278337939151E-3</c:v>
                </c:pt>
                <c:pt idx="5">
                  <c:v>5.9321343618017504E-3</c:v>
                </c:pt>
                <c:pt idx="6">
                  <c:v>5.1459027171310403E-3</c:v>
                </c:pt>
                <c:pt idx="7">
                  <c:v>5.4513941531216794E-3</c:v>
                </c:pt>
                <c:pt idx="8" formatCode="0E+00">
                  <c:v>4.4913275969204079E-3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3.9048323981107701E-3</c:v>
                </c:pt>
                <c:pt idx="1">
                  <c:v>4.6828100707724625E-3</c:v>
                </c:pt>
                <c:pt idx="2">
                  <c:v>5.2336543253082672E-3</c:v>
                </c:pt>
                <c:pt idx="3">
                  <c:v>4.7742844276991124E-3</c:v>
                </c:pt>
                <c:pt idx="4">
                  <c:v>3.7793393807524544E-3</c:v>
                </c:pt>
                <c:pt idx="5">
                  <c:v>2.8422071501974905E-3</c:v>
                </c:pt>
                <c:pt idx="6">
                  <c:v>2.0262607281923582E-3</c:v>
                </c:pt>
                <c:pt idx="7">
                  <c:v>3.0931290536251395E-3</c:v>
                </c:pt>
                <c:pt idx="8" formatCode="0E+00">
                  <c:v>2.3287467633459503E-3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4.0439138735280338</c:v>
                </c:pt>
                <c:pt idx="1">
                  <c:v>3.7445239190912356</c:v>
                </c:pt>
                <c:pt idx="2">
                  <c:v>3.2511401351312679</c:v>
                </c:pt>
                <c:pt idx="3">
                  <c:v>2.9130072647835918</c:v>
                </c:pt>
                <c:pt idx="4">
                  <c:v>2.5427453510517894</c:v>
                </c:pt>
                <c:pt idx="5">
                  <c:v>2.3126563404790805</c:v>
                </c:pt>
                <c:pt idx="6">
                  <c:v>2.1776833116910854</c:v>
                </c:pt>
                <c:pt idx="7">
                  <c:v>2.0107570680046307</c:v>
                </c:pt>
                <c:pt idx="8">
                  <c:v>1.6063955919890658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2.3926722084525864</c:v>
                </c:pt>
                <c:pt idx="1">
                  <c:v>2.2808852369698158</c:v>
                </c:pt>
                <c:pt idx="2">
                  <c:v>2.1676173142767201</c:v>
                </c:pt>
                <c:pt idx="3">
                  <c:v>2.3166170327972506</c:v>
                </c:pt>
                <c:pt idx="4">
                  <c:v>2.0642644964217713</c:v>
                </c:pt>
                <c:pt idx="5">
                  <c:v>1.9361143899353008</c:v>
                </c:pt>
                <c:pt idx="6">
                  <c:v>1.8120726991031904</c:v>
                </c:pt>
                <c:pt idx="7">
                  <c:v>1.6220628034294255</c:v>
                </c:pt>
                <c:pt idx="8">
                  <c:v>1.3218067370159796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0.60327023591760964</c:v>
                </c:pt>
                <c:pt idx="1">
                  <c:v>0.56303529552367082</c:v>
                </c:pt>
                <c:pt idx="2">
                  <c:v>0.54663587136631353</c:v>
                </c:pt>
                <c:pt idx="3">
                  <c:v>0.63402291873717975</c:v>
                </c:pt>
                <c:pt idx="4">
                  <c:v>0.60094798829963769</c:v>
                </c:pt>
                <c:pt idx="5">
                  <c:v>0.46782098036165903</c:v>
                </c:pt>
                <c:pt idx="6">
                  <c:v>0.42832303424632495</c:v>
                </c:pt>
                <c:pt idx="7">
                  <c:v>0.3994694663283071</c:v>
                </c:pt>
                <c:pt idx="8" formatCode="0.000">
                  <c:v>0.3911767154552877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0.98054238702980856</c:v>
                </c:pt>
                <c:pt idx="1">
                  <c:v>1.007941113914832</c:v>
                </c:pt>
                <c:pt idx="2">
                  <c:v>0.94447853755116573</c:v>
                </c:pt>
                <c:pt idx="3">
                  <c:v>0.98340867229145412</c:v>
                </c:pt>
                <c:pt idx="4">
                  <c:v>0.86518771766982316</c:v>
                </c:pt>
                <c:pt idx="5">
                  <c:v>0.80047631376991768</c:v>
                </c:pt>
                <c:pt idx="6">
                  <c:v>0.74082098127304641</c:v>
                </c:pt>
                <c:pt idx="7">
                  <c:v>0.65183363547403894</c:v>
                </c:pt>
                <c:pt idx="8">
                  <c:v>0.3799518240936311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0.54378619898435376</c:v>
                </c:pt>
                <c:pt idx="1">
                  <c:v>0.45390226945668566</c:v>
                </c:pt>
                <c:pt idx="2">
                  <c:v>0.43472162470332226</c:v>
                </c:pt>
                <c:pt idx="3">
                  <c:v>0.42747648925295084</c:v>
                </c:pt>
                <c:pt idx="4">
                  <c:v>0.38084176515922552</c:v>
                </c:pt>
                <c:pt idx="5">
                  <c:v>0.43581512277047102</c:v>
                </c:pt>
                <c:pt idx="6">
                  <c:v>0.42342206258208226</c:v>
                </c:pt>
                <c:pt idx="7">
                  <c:v>0.35472110475515689</c:v>
                </c:pt>
                <c:pt idx="8">
                  <c:v>0.33774590104252844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0.19895277447208806</c:v>
                </c:pt>
                <c:pt idx="1">
                  <c:v>0.19100440380145106</c:v>
                </c:pt>
                <c:pt idx="2">
                  <c:v>0.17472881303309085</c:v>
                </c:pt>
                <c:pt idx="3">
                  <c:v>0.2088358198732343</c:v>
                </c:pt>
                <c:pt idx="4">
                  <c:v>0.15701096699864669</c:v>
                </c:pt>
                <c:pt idx="5">
                  <c:v>0.17086298590596852</c:v>
                </c:pt>
                <c:pt idx="6">
                  <c:v>0.15771179695387055</c:v>
                </c:pt>
                <c:pt idx="7">
                  <c:v>0.15436132548323947</c:v>
                </c:pt>
                <c:pt idx="8">
                  <c:v>0.14806118889109263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6.6120612048726393E-2</c:v>
                </c:pt>
                <c:pt idx="1">
                  <c:v>6.5002154273176183E-2</c:v>
                </c:pt>
                <c:pt idx="2">
                  <c:v>6.7052467622827988E-2</c:v>
                </c:pt>
                <c:pt idx="3">
                  <c:v>6.2873132642431565E-2</c:v>
                </c:pt>
                <c:pt idx="4">
                  <c:v>6.0276058294438252E-2</c:v>
                </c:pt>
                <c:pt idx="5">
                  <c:v>6.1138987127284584E-2</c:v>
                </c:pt>
                <c:pt idx="6">
                  <c:v>6.1794824047866279E-2</c:v>
                </c:pt>
                <c:pt idx="7">
                  <c:v>6.1677271388683001E-2</c:v>
                </c:pt>
                <c:pt idx="8">
                  <c:v>6.4871107533439817E-2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1.2150225985458878</c:v>
                </c:pt>
                <c:pt idx="2">
                  <c:v>0.86264157587461099</c:v>
                </c:pt>
                <c:pt idx="3">
                  <c:v>0.42356089377214096</c:v>
                </c:pt>
                <c:pt idx="4">
                  <c:v>0.24081208232649287</c:v>
                </c:pt>
                <c:pt idx="5">
                  <c:v>9.2720493683083223E-3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0.21364997982228595</c:v>
                </c:pt>
                <c:pt idx="1">
                  <c:v>0.24954390198381449</c:v>
                </c:pt>
                <c:pt idx="2">
                  <c:v>0.2258357963663393</c:v>
                </c:pt>
                <c:pt idx="3">
                  <c:v>0.20021615267558482</c:v>
                </c:pt>
                <c:pt idx="4" formatCode="0.0">
                  <c:v>0.27326405832032491</c:v>
                </c:pt>
                <c:pt idx="5" formatCode="0.0">
                  <c:v>0.41120091161639749</c:v>
                </c:pt>
                <c:pt idx="6" formatCode="0.0">
                  <c:v>0.43205415699624267</c:v>
                </c:pt>
                <c:pt idx="7" formatCode="0.0">
                  <c:v>0.45895774805185419</c:v>
                </c:pt>
                <c:pt idx="8" formatCode="0.0">
                  <c:v>0.36348145261123416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0.16010312070684202</c:v>
                </c:pt>
                <c:pt idx="4" formatCode="0.0">
                  <c:v>0.16226326683756781</c:v>
                </c:pt>
                <c:pt idx="5" formatCode="0.0">
                  <c:v>0.16188563788200674</c:v>
                </c:pt>
                <c:pt idx="6" formatCode="0.0">
                  <c:v>0.1113444307382139</c:v>
                </c:pt>
                <c:pt idx="7" formatCode="0.0">
                  <c:v>0.15989484309806604</c:v>
                </c:pt>
                <c:pt idx="8" formatCode="0.0">
                  <c:v>7.3181913269748738E-2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-9.2781840828193296E-4</c:v>
                </c:pt>
                <c:pt idx="2">
                  <c:v>-4.9545513864024393E-3</c:v>
                </c:pt>
                <c:pt idx="3">
                  <c:v>-2.7386814461384468E-2</c:v>
                </c:pt>
                <c:pt idx="4">
                  <c:v>-3.5595286016799843E-2</c:v>
                </c:pt>
                <c:pt idx="5">
                  <c:v>-4.3931010440926066E-2</c:v>
                </c:pt>
                <c:pt idx="6">
                  <c:v>-6.6443544408347766E-2</c:v>
                </c:pt>
                <c:pt idx="7">
                  <c:v>-7.026348347664868E-2</c:v>
                </c:pt>
                <c:pt idx="8">
                  <c:v>-7.8892597638148043E-2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4.070805920571595</c:v>
                </c:pt>
                <c:pt idx="1">
                  <c:v>3.7719477600646836</c:v>
                </c:pt>
                <c:pt idx="2">
                  <c:v>3.2754979578367056</c:v>
                </c:pt>
                <c:pt idx="3">
                  <c:v>2.9340618117006163</c:v>
                </c:pt>
                <c:pt idx="4">
                  <c:v>2.56100779173333</c:v>
                </c:pt>
                <c:pt idx="5">
                  <c:v>2.3291446426032447</c:v>
                </c:pt>
                <c:pt idx="6">
                  <c:v>2.1909177678920724</c:v>
                </c:pt>
                <c:pt idx="7">
                  <c:v>2.0245680159045327</c:v>
                </c:pt>
                <c:pt idx="8">
                  <c:v>1.6173092925503829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328.69508300038052</c:v>
                </c:pt>
                <c:pt idx="1">
                  <c:v>292.50947668455535</c:v>
                </c:pt>
                <c:pt idx="2">
                  <c:v>246.53440262070268</c:v>
                </c:pt>
                <c:pt idx="3">
                  <c:v>190.85701715714259</c:v>
                </c:pt>
                <c:pt idx="4">
                  <c:v>130.88461406643006</c:v>
                </c:pt>
                <c:pt idx="5">
                  <c:v>67.214946645976369</c:v>
                </c:pt>
                <c:pt idx="6">
                  <c:v>3.7598216837836782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0.30320590684119703</c:v>
                </c:pt>
                <c:pt idx="1">
                  <c:v>0.3361085690909304</c:v>
                </c:pt>
                <c:pt idx="2">
                  <c:v>0.2181522185877163</c:v>
                </c:pt>
                <c:pt idx="3">
                  <c:v>0.13150775835829237</c:v>
                </c:pt>
                <c:pt idx="4">
                  <c:v>8.1122387980098284E-2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311.93398944194797</c:v>
                </c:pt>
                <c:pt idx="4">
                  <c:v>265.20698232457045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0.21303325815559415</c:v>
                </c:pt>
                <c:pt idx="3">
                  <c:v>5.7182534640370673E-2</c:v>
                </c:pt>
                <c:pt idx="4">
                  <c:v>3.3628783074314737E-2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164.24311554886378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0.42379598804855206</c:v>
                </c:pt>
                <c:pt idx="4">
                  <c:v>0.41575605453869852</c:v>
                </c:pt>
                <c:pt idx="5">
                  <c:v>0.32474992665037655</c:v>
                </c:pt>
                <c:pt idx="6">
                  <c:v>0.2639024341871723</c:v>
                </c:pt>
                <c:pt idx="7">
                  <c:v>0.2401522723918553</c:v>
                </c:pt>
                <c:pt idx="8">
                  <c:v>0.23772803231167219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96.792672222222222</c:v>
                </c:pt>
                <c:pt idx="5">
                  <c:v>82.595344444444422</c:v>
                </c:pt>
                <c:pt idx="6">
                  <c:v>68.398016666666663</c:v>
                </c:pt>
                <c:pt idx="7">
                  <c:v>54.200688888888891</c:v>
                </c:pt>
                <c:pt idx="8">
                  <c:v>40.003361111111118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0.81162538667147188</c:v>
                </c:pt>
                <c:pt idx="4">
                  <c:v>0.81333057179890944</c:v>
                </c:pt>
                <c:pt idx="5">
                  <c:v>0.8156219660483961</c:v>
                </c:pt>
                <c:pt idx="6">
                  <c:v>0.81886460645423176</c:v>
                </c:pt>
                <c:pt idx="7">
                  <c:v>0.82380600123573644</c:v>
                </c:pt>
                <c:pt idx="8">
                  <c:v>0.83225483136486456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37.289051765772271</c:v>
                </c:pt>
                <c:pt idx="1">
                  <c:v>45.691749328428209</c:v>
                </c:pt>
                <c:pt idx="2">
                  <c:v>53.621749328428216</c:v>
                </c:pt>
                <c:pt idx="3">
                  <c:v>50.128859604476879</c:v>
                </c:pt>
                <c:pt idx="4">
                  <c:v>48.251331980237794</c:v>
                </c:pt>
                <c:pt idx="5">
                  <c:v>31.545555982014214</c:v>
                </c:pt>
                <c:pt idx="6">
                  <c:v>8.557058823529621</c:v>
                </c:pt>
                <c:pt idx="7">
                  <c:v>19.678425729809831</c:v>
                </c:pt>
                <c:pt idx="8">
                  <c:v>14.09755114728674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0.44619337489170119</c:v>
                </c:pt>
                <c:pt idx="1">
                  <c:v>0.51030060101189878</c:v>
                </c:pt>
                <c:pt idx="2">
                  <c:v>0.49493928738243403</c:v>
                </c:pt>
                <c:pt idx="3">
                  <c:v>0.41799132229444474</c:v>
                </c:pt>
                <c:pt idx="4">
                  <c:v>0.30549414483507342</c:v>
                </c:pt>
                <c:pt idx="5">
                  <c:v>0.25241025129783307</c:v>
                </c:pt>
                <c:pt idx="6">
                  <c:v>0.20475000000000002</c:v>
                </c:pt>
                <c:pt idx="7">
                  <c:v>0.20739670698887905</c:v>
                </c:pt>
                <c:pt idx="8">
                  <c:v>0.15290000000000009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0.73356521507776107</c:v>
                </c:pt>
                <c:pt idx="4">
                  <c:v>0.43036247062569133</c:v>
                </c:pt>
                <c:pt idx="5">
                  <c:v>0.42946489443025265</c:v>
                </c:pt>
                <c:pt idx="6">
                  <c:v>0.16443301258348053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0.28984554355098141</c:v>
                </c:pt>
                <c:pt idx="4">
                  <c:v>0.29853047426969592</c:v>
                </c:pt>
                <c:pt idx="5">
                  <c:v>0.30139361548620519</c:v>
                </c:pt>
                <c:pt idx="6">
                  <c:v>0.3067262969911792</c:v>
                </c:pt>
                <c:pt idx="7">
                  <c:v>0.31467794911795621</c:v>
                </c:pt>
                <c:pt idx="8">
                  <c:v>0.33949547056523999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409.87831107459391</c:v>
                </c:pt>
                <c:pt idx="7">
                  <c:v>452.86611825983562</c:v>
                </c:pt>
                <c:pt idx="8">
                  <c:v>480.34044869517419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0.3322935286728208</c:v>
                </c:pt>
                <c:pt idx="3">
                  <c:v>0.43901964628199891</c:v>
                </c:pt>
                <c:pt idx="4">
                  <c:v>0.41986098426551871</c:v>
                </c:pt>
                <c:pt idx="5">
                  <c:v>0.44304488861575536</c:v>
                </c:pt>
                <c:pt idx="6">
                  <c:v>0.45659112858208162</c:v>
                </c:pt>
                <c:pt idx="7">
                  <c:v>0.4694501787280641</c:v>
                </c:pt>
                <c:pt idx="8">
                  <c:v>0.49996625195643435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484.70106104106401</c:v>
                </c:pt>
                <c:pt idx="5">
                  <c:v>596.32284584516447</c:v>
                </c:pt>
                <c:pt idx="6">
                  <c:v>607.88635296743064</c:v>
                </c:pt>
                <c:pt idx="7">
                  <c:v>630.42983791637675</c:v>
                </c:pt>
                <c:pt idx="8">
                  <c:v>660.01652205876462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0.11545362974913422</c:v>
                </c:pt>
                <c:pt idx="3">
                  <c:v>0.14603695936350145</c:v>
                </c:pt>
                <c:pt idx="4">
                  <c:v>0.14700970945923494</c:v>
                </c:pt>
                <c:pt idx="5">
                  <c:v>0.14639906262712044</c:v>
                </c:pt>
                <c:pt idx="6">
                  <c:v>0.14265145629815959</c:v>
                </c:pt>
                <c:pt idx="7">
                  <c:v>0.13742933814810199</c:v>
                </c:pt>
                <c:pt idx="8">
                  <c:v>0.13878036782230627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1.1080241783940192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2.3200000000000003</c:v>
                </c:pt>
                <c:pt idx="5">
                  <c:v>1.7217799715534521</c:v>
                </c:pt>
                <c:pt idx="6">
                  <c:v>0.51980414994747115</c:v>
                </c:pt>
                <c:pt idx="7">
                  <c:v>0.51980414994747126</c:v>
                </c:pt>
                <c:pt idx="8">
                  <c:v>9.9999999999997886E-3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0.27632818728709124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0.47059828764155837</c:v>
                </c:pt>
                <c:pt idx="7">
                  <c:v>0.44705999999999996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0.27632818728709124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0.47059828764155837</c:v>
                </c:pt>
                <c:pt idx="7">
                  <c:v>0.44705999999999996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1416.1317735680511</c:v>
                </c:pt>
                <c:pt idx="1">
                  <c:v>2040.3995183150519</c:v>
                </c:pt>
                <c:pt idx="2">
                  <c:v>2532.4852281242393</c:v>
                </c:pt>
                <c:pt idx="3">
                  <c:v>2778.5908551107668</c:v>
                </c:pt>
                <c:pt idx="4">
                  <c:v>3092.2407403401721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407.24154351229618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650.46764205540819</c:v>
                </c:pt>
                <c:pt idx="4">
                  <c:v>657.69426436429296</c:v>
                </c:pt>
                <c:pt idx="5">
                  <c:v>531.91735816889593</c:v>
                </c:pt>
                <c:pt idx="6">
                  <c:v>447.54035494356219</c:v>
                </c:pt>
                <c:pt idx="7">
                  <c:v>369.86915005643789</c:v>
                </c:pt>
                <c:pt idx="8">
                  <c:v>354.03588787828926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789.12096259999987</c:v>
                </c:pt>
                <c:pt idx="4">
                  <c:v>689.62608953333313</c:v>
                </c:pt>
                <c:pt idx="5">
                  <c:v>590.13121646666661</c:v>
                </c:pt>
                <c:pt idx="6">
                  <c:v>490.63634339999982</c:v>
                </c:pt>
                <c:pt idx="7">
                  <c:v>391.14147033333325</c:v>
                </c:pt>
                <c:pt idx="8">
                  <c:v>291.64659726666679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183.5520320060057</c:v>
                </c:pt>
                <c:pt idx="4">
                  <c:v>129.12677474799435</c:v>
                </c:pt>
                <c:pt idx="5">
                  <c:v>69.750814203690609</c:v>
                </c:pt>
                <c:pt idx="6">
                  <c:v>15.348026276470964</c:v>
                </c:pt>
                <c:pt idx="7">
                  <c:v>35.751668488969024</c:v>
                </c:pt>
                <c:pt idx="8">
                  <c:v>18.882316396880459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12.025790179231953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942.37658032662955</c:v>
                </c:pt>
                <c:pt idx="4">
                  <c:v>1416.1317735680511</c:v>
                </c:pt>
                <c:pt idx="5">
                  <c:v>2040.3995183150519</c:v>
                </c:pt>
                <c:pt idx="6">
                  <c:v>2532.4852281242393</c:v>
                </c:pt>
                <c:pt idx="7">
                  <c:v>2778.5908551107668</c:v>
                </c:pt>
                <c:pt idx="8">
                  <c:v>3092.2407403401721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629.03111143942556</c:v>
                </c:pt>
                <c:pt idx="5">
                  <c:v>768.65894907813731</c:v>
                </c:pt>
                <c:pt idx="6">
                  <c:v>761.77391392730829</c:v>
                </c:pt>
                <c:pt idx="7">
                  <c:v>760.99818578838017</c:v>
                </c:pt>
                <c:pt idx="8">
                  <c:v>802.43182318900472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0.21819408000000021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37.583479326039779</c:v>
                </c:pt>
                <c:pt idx="7">
                  <c:v>30.577050527945964</c:v>
                </c:pt>
                <c:pt idx="8">
                  <c:v>60.341375979575496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407.24154351229618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650.46764205540819</c:v>
                </c:pt>
                <c:pt idx="4">
                  <c:v>657.69426436429296</c:v>
                </c:pt>
                <c:pt idx="5">
                  <c:v>531.91735816889593</c:v>
                </c:pt>
                <c:pt idx="6">
                  <c:v>447.54035494356219</c:v>
                </c:pt>
                <c:pt idx="7">
                  <c:v>369.86915005643789</c:v>
                </c:pt>
                <c:pt idx="8">
                  <c:v>354.03588787828926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789.12096259999987</c:v>
                </c:pt>
                <c:pt idx="4">
                  <c:v>689.62608953333313</c:v>
                </c:pt>
                <c:pt idx="5">
                  <c:v>590.13121646666661</c:v>
                </c:pt>
                <c:pt idx="6">
                  <c:v>490.63634339999982</c:v>
                </c:pt>
                <c:pt idx="7">
                  <c:v>391.14147033333325</c:v>
                </c:pt>
                <c:pt idx="8">
                  <c:v>291.64659726666679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183.5520320060057</c:v>
                </c:pt>
                <c:pt idx="4">
                  <c:v>129.12677474799435</c:v>
                </c:pt>
                <c:pt idx="5">
                  <c:v>69.750814203690609</c:v>
                </c:pt>
                <c:pt idx="6">
                  <c:v>15.348026276470964</c:v>
                </c:pt>
                <c:pt idx="7">
                  <c:v>35.751668488969024</c:v>
                </c:pt>
                <c:pt idx="8">
                  <c:v>18.882316396880459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12.025790179231953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942.37658032662955</c:v>
                </c:pt>
                <c:pt idx="4">
                  <c:v>1416.1317735680511</c:v>
                </c:pt>
                <c:pt idx="5">
                  <c:v>2040.3995183150519</c:v>
                </c:pt>
                <c:pt idx="6">
                  <c:v>2532.4852281242393</c:v>
                </c:pt>
                <c:pt idx="7">
                  <c:v>2778.5908551107668</c:v>
                </c:pt>
                <c:pt idx="8">
                  <c:v>3092.2407403401721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629.03111143942556</c:v>
                </c:pt>
                <c:pt idx="5">
                  <c:v>768.65894907813731</c:v>
                </c:pt>
                <c:pt idx="6">
                  <c:v>761.77391392730829</c:v>
                </c:pt>
                <c:pt idx="7">
                  <c:v>760.99818578838017</c:v>
                </c:pt>
                <c:pt idx="8">
                  <c:v>802.43182318900472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0.21819408000000021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37.583479326039779</c:v>
                </c:pt>
                <c:pt idx="7">
                  <c:v>30.577050527945964</c:v>
                </c:pt>
                <c:pt idx="8">
                  <c:v>60.341375979575496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873.04166666666663</c:v>
                </c:pt>
                <c:pt idx="1">
                  <c:v>471.13055555555536</c:v>
                </c:pt>
                <c:pt idx="2">
                  <c:v>93.010810599999942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727.60277777777776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631.72500000000025</c:v>
                </c:pt>
                <c:pt idx="2">
                  <c:v>657.69426436429296</c:v>
                </c:pt>
                <c:pt idx="3">
                  <c:v>447.54035494356219</c:v>
                </c:pt>
                <c:pt idx="4">
                  <c:v>354.03588787828926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689.62608953333313</c:v>
                </c:pt>
                <c:pt idx="3">
                  <c:v>490.63634339999982</c:v>
                </c:pt>
                <c:pt idx="4">
                  <c:v>291.64659726666679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129.12677474799435</c:v>
                </c:pt>
                <c:pt idx="3">
                  <c:v>15.348026276470964</c:v>
                </c:pt>
                <c:pt idx="4">
                  <c:v>18.882316396880459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837.18059197690991</c:v>
                </c:pt>
                <c:pt idx="3">
                  <c:v>893.07925456281043</c:v>
                </c:pt>
                <c:pt idx="4">
                  <c:v>988.49157947671631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72.102777777777746</c:v>
                </c:pt>
                <c:pt idx="2">
                  <c:v>578.95118159114111</c:v>
                </c:pt>
                <c:pt idx="3">
                  <c:v>1639.4059735614292</c:v>
                </c:pt>
                <c:pt idx="4">
                  <c:v>2103.7491608634559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624.2004765060924</c:v>
                </c:pt>
                <c:pt idx="3">
                  <c:v>759.63105198772985</c:v>
                </c:pt>
                <c:pt idx="4">
                  <c:v>802.39266073300462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12.243984259231953</c:v>
                </c:pt>
                <c:pt idx="3">
                  <c:v>4.1273887057767844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38.841866280000005</c:v>
                </c:pt>
                <c:pt idx="3">
                  <c:v>37.583479326039779</c:v>
                </c:pt>
                <c:pt idx="4">
                  <c:v>60.341375979575496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689.62608953333313</c:v>
                </c:pt>
                <c:pt idx="1">
                  <c:v>590.13121646666661</c:v>
                </c:pt>
                <c:pt idx="2">
                  <c:v>490.63634339999982</c:v>
                </c:pt>
                <c:pt idx="3">
                  <c:v>391.14147033333325</c:v>
                </c:pt>
                <c:pt idx="4">
                  <c:v>291.64659726666679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407.24154351229618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650.46764205540819</c:v>
                </c:pt>
                <c:pt idx="4">
                  <c:v>657.69426436429296</c:v>
                </c:pt>
                <c:pt idx="5">
                  <c:v>531.91735816889593</c:v>
                </c:pt>
                <c:pt idx="6">
                  <c:v>447.54035494356219</c:v>
                </c:pt>
                <c:pt idx="7">
                  <c:v>369.86915005643789</c:v>
                </c:pt>
                <c:pt idx="8">
                  <c:v>354.03588787828926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789.12096259999987</c:v>
                </c:pt>
                <c:pt idx="4">
                  <c:v>689.62608953333313</c:v>
                </c:pt>
                <c:pt idx="5">
                  <c:v>590.13121646666661</c:v>
                </c:pt>
                <c:pt idx="6">
                  <c:v>490.63634339999982</c:v>
                </c:pt>
                <c:pt idx="7">
                  <c:v>391.14147033333325</c:v>
                </c:pt>
                <c:pt idx="8">
                  <c:v>291.64659726666679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183.5520320060057</c:v>
                </c:pt>
                <c:pt idx="4">
                  <c:v>129.12677474799435</c:v>
                </c:pt>
                <c:pt idx="5">
                  <c:v>69.750814203690609</c:v>
                </c:pt>
                <c:pt idx="6">
                  <c:v>15.348026276470964</c:v>
                </c:pt>
                <c:pt idx="7">
                  <c:v>35.751668488969024</c:v>
                </c:pt>
                <c:pt idx="8">
                  <c:v>18.882316396880459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12.025790179231953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942.37658032662955</c:v>
                </c:pt>
                <c:pt idx="4">
                  <c:v>1416.1317735680511</c:v>
                </c:pt>
                <c:pt idx="5">
                  <c:v>2040.3995183150519</c:v>
                </c:pt>
                <c:pt idx="6">
                  <c:v>2532.4852281242393</c:v>
                </c:pt>
                <c:pt idx="7">
                  <c:v>2778.5908551107668</c:v>
                </c:pt>
                <c:pt idx="8">
                  <c:v>3092.2407403401721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629.03111143942556</c:v>
                </c:pt>
                <c:pt idx="5">
                  <c:v>768.65894907813731</c:v>
                </c:pt>
                <c:pt idx="6">
                  <c:v>761.77391392730829</c:v>
                </c:pt>
                <c:pt idx="7">
                  <c:v>760.99818578838017</c:v>
                </c:pt>
                <c:pt idx="8">
                  <c:v>802.43182318900472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0.21819408000000021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37.583479326039779</c:v>
                </c:pt>
                <c:pt idx="7">
                  <c:v>30.577050527945964</c:v>
                </c:pt>
                <c:pt idx="8">
                  <c:v>60.341375979575496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2198.7776282739351</c:v>
                </c:pt>
                <c:pt idx="1">
                  <c:v>2901.6237601304515</c:v>
                </c:pt>
                <c:pt idx="2">
                  <c:v>3317.8619457395725</c:v>
                </c:pt>
                <c:pt idx="3">
                  <c:v>3575.3407093881165</c:v>
                </c:pt>
                <c:pt idx="4">
                  <c:v>3913.5548799260573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3724.7772214678844</c:v>
                </c:pt>
                <c:pt idx="1">
                  <c:v>4020.7171814992275</c:v>
                </c:pt>
                <c:pt idx="2">
                  <c:v>4251.9112553773575</c:v>
                </c:pt>
                <c:pt idx="3">
                  <c:v>4336.3513297778873</c:v>
                </c:pt>
                <c:pt idx="4">
                  <c:v>4559.2373650710133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624.2004765060924</c:v>
                </c:pt>
                <c:pt idx="1">
                  <c:v>764.75768553665171</c:v>
                </c:pt>
                <c:pt idx="2">
                  <c:v>759.63105198772985</c:v>
                </c:pt>
                <c:pt idx="3">
                  <c:v>758.96250507328659</c:v>
                </c:pt>
                <c:pt idx="4">
                  <c:v>802.39266073300462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675.28492988229448</c:v>
                </c:pt>
                <c:pt idx="4">
                  <c:v>837.18059197690991</c:v>
                </c:pt>
                <c:pt idx="5">
                  <c:v>877.55235885807065</c:v>
                </c:pt>
                <c:pt idx="6">
                  <c:v>893.07925456281043</c:v>
                </c:pt>
                <c:pt idx="7">
                  <c:v>916.2316729357583</c:v>
                </c:pt>
                <c:pt idx="8">
                  <c:v>988.49157947671631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C-4E40-9AA0-C1BD16D12768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72.102777777777746</c:v>
                </c:pt>
                <c:pt idx="3">
                  <c:v>267.09165044433507</c:v>
                </c:pt>
                <c:pt idx="4">
                  <c:v>578.95118159114111</c:v>
                </c:pt>
                <c:pt idx="5">
                  <c:v>1162.8471594569812</c:v>
                </c:pt>
                <c:pt idx="6">
                  <c:v>1639.4059735614292</c:v>
                </c:pt>
                <c:pt idx="7">
                  <c:v>1862.3591821750085</c:v>
                </c:pt>
                <c:pt idx="8">
                  <c:v>2103.7491608634559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C-4E40-9AA0-C1BD16D12768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</c:v>
                </c:pt>
                <c:pt idx="3">
                  <c:v>396.34769577000009</c:v>
                </c:pt>
                <c:pt idx="4">
                  <c:v>624.2004765060924</c:v>
                </c:pt>
                <c:pt idx="5">
                  <c:v>764.75768553665171</c:v>
                </c:pt>
                <c:pt idx="6">
                  <c:v>759.63105198772985</c:v>
                </c:pt>
                <c:pt idx="7">
                  <c:v>758.96250507328659</c:v>
                </c:pt>
                <c:pt idx="8">
                  <c:v>802.39266073300462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C-4E40-9AA0-C1BD16D12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'[4]Electricity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1.2724776000000002</c:v>
                </c:pt>
                <c:pt idx="4">
                  <c:v>1.3860072000000001</c:v>
                </c:pt>
                <c:pt idx="5">
                  <c:v>1.3860071999999999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C-4E40-9AA0-C1BD16D12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210.41593076532433</c:v>
                </c:pt>
                <c:pt idx="4">
                  <c:v>55.285452387390421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248.29655442187718</c:v>
                </c:pt>
                <c:pt idx="6">
                  <c:v>157.22135405227993</c:v>
                </c:pt>
                <c:pt idx="7">
                  <c:v>129.00622251718934</c:v>
                </c:pt>
                <c:pt idx="8">
                  <c:v>37.750154003880141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120.9227410457768</c:v>
                </c:pt>
                <c:pt idx="8">
                  <c:v>109.84858962917765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12.856044600000001</c:v>
                </c:pt>
                <c:pt idx="7">
                  <c:v>7.6177748400000027</c:v>
                </c:pt>
                <c:pt idx="8">
                  <c:v>12.421320840000007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16.043345173805271</c:v>
                </c:pt>
                <c:pt idx="7">
                  <c:v>16.100765087945963</c:v>
                </c:pt>
                <c:pt idx="8">
                  <c:v>38.389067255053412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6.3294066000000022</c:v>
                </c:pt>
                <c:pt idx="6">
                  <c:v>8.6840895522345143</c:v>
                </c:pt>
                <c:pt idx="7">
                  <c:v>6.8585105999999989</c:v>
                </c:pt>
                <c:pt idx="8">
                  <c:v>8.2082278845220813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500.48211600000002</c:v>
                </c:pt>
                <c:pt idx="8">
                  <c:v>500.48211600000002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803.40235489750364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2191.1038089540721</c:v>
                </c:pt>
                <c:pt idx="6">
                  <c:v>2205.4880000000003</c:v>
                </c:pt>
                <c:pt idx="7">
                  <c:v>1892.5068159272082</c:v>
                </c:pt>
                <c:pt idx="8">
                  <c:v>568.35416784296558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383.10653966448649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14.039999999999994</c:v>
                </c:pt>
                <c:pt idx="4">
                  <c:v>19.999999999999996</c:v>
                </c:pt>
                <c:pt idx="5">
                  <c:v>17.729759957499702</c:v>
                </c:pt>
                <c:pt idx="6">
                  <c:v>14.309631403071526</c:v>
                </c:pt>
                <c:pt idx="7">
                  <c:v>3.2643906805808443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25.560188960677792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11.680221825190083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8.2891468343461057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</c:v>
                </c:pt>
                <c:pt idx="5">
                  <c:v>21.383531399999999</c:v>
                </c:pt>
                <c:pt idx="6">
                  <c:v>24.710589749999997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2.1934760690366883</c:v>
                </c:pt>
                <c:pt idx="1">
                  <c:v>1.9582122042851564</c:v>
                </c:pt>
                <c:pt idx="2">
                  <c:v>0</c:v>
                </c:pt>
                <c:pt idx="3">
                  <c:v>2.0172570275173407</c:v>
                </c:pt>
                <c:pt idx="4">
                  <c:v>4.1147439487928956</c:v>
                </c:pt>
                <c:pt idx="5">
                  <c:v>1.6882688669345249</c:v>
                </c:pt>
                <c:pt idx="6">
                  <c:v>1.5337186972433869</c:v>
                </c:pt>
                <c:pt idx="7">
                  <c:v>1.6344582446117661</c:v>
                </c:pt>
                <c:pt idx="8">
                  <c:v>1.4640054572420869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624</c:v>
                </c:pt>
                <c:pt idx="6">
                  <c:v>621.21389196181997</c:v>
                </c:pt>
                <c:pt idx="7">
                  <c:v>822.5</c:v>
                </c:pt>
                <c:pt idx="8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7.5000550105010515E-4</c:v>
                </c:pt>
                <c:pt idx="4">
                  <c:v>1.4078858397293568</c:v>
                </c:pt>
                <c:pt idx="5">
                  <c:v>3.6724783394665637</c:v>
                </c:pt>
                <c:pt idx="6">
                  <c:v>6.5732013110025056</c:v>
                </c:pt>
                <c:pt idx="7">
                  <c:v>7.8165368312652701</c:v>
                </c:pt>
                <c:pt idx="8">
                  <c:v>15.988195476170025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5.0595289140492383</c:v>
                </c:pt>
                <c:pt idx="8">
                  <c:v>4.5961752982919517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29.007100839553321</c:v>
                </c:pt>
                <c:pt idx="4">
                  <c:v>22.516285844660683</c:v>
                </c:pt>
                <c:pt idx="5">
                  <c:v>16.02056717246348</c:v>
                </c:pt>
                <c:pt idx="6">
                  <c:v>12.209889332731379</c:v>
                </c:pt>
                <c:pt idx="7">
                  <c:v>11.029339896116708</c:v>
                </c:pt>
                <c:pt idx="8">
                  <c:v>7.2110943516267838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-12.431614645522862</c:v>
                </c:pt>
                <c:pt idx="4">
                  <c:v>-7.1104060562086389</c:v>
                </c:pt>
                <c:pt idx="5">
                  <c:v>-3.5167098671261292</c:v>
                </c:pt>
                <c:pt idx="6">
                  <c:v>-1.6649849090088233</c:v>
                </c:pt>
                <c:pt idx="7">
                  <c:v>-0.70400041890106635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</c:v>
                </c:pt>
                <c:pt idx="3">
                  <c:v>9.385311595000001</c:v>
                </c:pt>
                <c:pt idx="4">
                  <c:v>3.8686999999999996</c:v>
                </c:pt>
                <c:pt idx="5">
                  <c:v>3.771918979036684</c:v>
                </c:pt>
                <c:pt idx="6">
                  <c:v>3.3308420868830009</c:v>
                </c:pt>
                <c:pt idx="7">
                  <c:v>2.8932386202360281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2.4321534015919353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4.850786845747038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-5.0646278556822573</c:v>
                </c:pt>
                <c:pt idx="4">
                  <c:v>-2.4696426315789473</c:v>
                </c:pt>
                <c:pt idx="5">
                  <c:v>-1.6954581905202482</c:v>
                </c:pt>
                <c:pt idx="6">
                  <c:v>-0.99309233002949981</c:v>
                </c:pt>
                <c:pt idx="7">
                  <c:v>-0.43691959278102332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11.367603999999989</c:v>
                </c:pt>
                <c:pt idx="3">
                  <c:v>6.7528371409096799</c:v>
                </c:pt>
                <c:pt idx="4">
                  <c:v>5.3508923684210519</c:v>
                </c:pt>
                <c:pt idx="5">
                  <c:v>6.0282957885164352</c:v>
                </c:pt>
                <c:pt idx="6">
                  <c:v>6.2895847568535004</c:v>
                </c:pt>
                <c:pt idx="7">
                  <c:v>6.4081540274550042</c:v>
                </c:pt>
                <c:pt idx="8">
                  <c:v>7.1709428457470379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2.1911038089540722</c:v>
                </c:pt>
                <c:pt idx="6">
                  <c:v>2.2054880000000003</c:v>
                </c:pt>
                <c:pt idx="7">
                  <c:v>1.8925068159272083</c:v>
                </c:pt>
                <c:pt idx="8">
                  <c:v>0.56835416784296555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2.4141493948975041</c:v>
                </c:pt>
                <c:pt idx="6">
                  <c:v>2.5944532680000001</c:v>
                </c:pt>
                <c:pt idx="7">
                  <c:v>2.4793999080000004</c:v>
                </c:pt>
                <c:pt idx="8">
                  <c:v>2.4793999080000004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-0.15409464222750019</c:v>
                </c:pt>
                <c:pt idx="6">
                  <c:v>-0.1081022195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36.46936396999908</c:v>
                </c:pt>
                <c:pt idx="2">
                  <c:v>92.475812064953033</c:v>
                </c:pt>
                <c:pt idx="3">
                  <c:v>63.619500646915654</c:v>
                </c:pt>
                <c:pt idx="4">
                  <c:v>107.35122971360298</c:v>
                </c:pt>
                <c:pt idx="5">
                  <c:v>108.29804819956293</c:v>
                </c:pt>
                <c:pt idx="6">
                  <c:v>109.90287875164334</c:v>
                </c:pt>
                <c:pt idx="7">
                  <c:v>110.48297973070608</c:v>
                </c:pt>
                <c:pt idx="8">
                  <c:v>135.82085073655082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69.154205333862237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137.92399333940966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650.1824680125103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241.59166844005352</c:v>
                </c:pt>
                <c:pt idx="6">
                  <c:v>208.89886513741828</c:v>
                </c:pt>
                <c:pt idx="7">
                  <c:v>179.32756952618789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383.10653966448649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14.039999999999994</c:v>
                </c:pt>
                <c:pt idx="4">
                  <c:v>19.999999999999996</c:v>
                </c:pt>
                <c:pt idx="5">
                  <c:v>17.729759957499702</c:v>
                </c:pt>
                <c:pt idx="6">
                  <c:v>14.309631403071526</c:v>
                </c:pt>
                <c:pt idx="7">
                  <c:v>3.2643906805808443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10.999999999999982</c:v>
                </c:pt>
                <c:pt idx="5">
                  <c:v>10.518433930378734</c:v>
                </c:pt>
                <c:pt idx="6">
                  <c:v>1.3972803649978764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25.560188960677792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11.680221825190083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17.838475999999982</c:v>
                </c:pt>
                <c:pt idx="2">
                  <c:v>18.72265899999999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63.779015453378399</c:v>
                </c:pt>
                <c:pt idx="1">
                  <c:v>60.526666351751679</c:v>
                </c:pt>
                <c:pt idx="2">
                  <c:v>57.735294544398663</c:v>
                </c:pt>
                <c:pt idx="3">
                  <c:v>56.383056419971261</c:v>
                </c:pt>
                <c:pt idx="4">
                  <c:v>51.360905999237019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23.533410794030452</c:v>
                </c:pt>
                <c:pt idx="4">
                  <c:v>21.553952788452044</c:v>
                </c:pt>
                <c:pt idx="5">
                  <c:v>18.344526305337347</c:v>
                </c:pt>
                <c:pt idx="6">
                  <c:v>16.093540423722555</c:v>
                </c:pt>
                <c:pt idx="7">
                  <c:v>15.384868391264879</c:v>
                </c:pt>
                <c:pt idx="8">
                  <c:v>11.807269649918736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18.568057999999979</c:v>
                </c:pt>
                <c:pt idx="2">
                  <c:v>19.061249999999987</c:v>
                </c:pt>
                <c:pt idx="3">
                  <c:v>12.881642739317741</c:v>
                </c:pt>
                <c:pt idx="4">
                  <c:v>10.909551368421051</c:v>
                </c:pt>
                <c:pt idx="5">
                  <c:v>10.753155788516434</c:v>
                </c:pt>
                <c:pt idx="6">
                  <c:v>10.3057157568535</c:v>
                </c:pt>
                <c:pt idx="7">
                  <c:v>9.8218660274550036</c:v>
                </c:pt>
                <c:pt idx="8">
                  <c:v>9.6218938457470369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4.4511585616240765</c:v>
                </c:pt>
                <c:pt idx="6">
                  <c:v>4.6918390485000012</c:v>
                </c:pt>
                <c:pt idx="7">
                  <c:v>4.3213067258047602</c:v>
                </c:pt>
                <c:pt idx="8">
                  <c:v>3.0477540758429664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  <c:pt idx="3">
                  <c:v>7.4302846331851935</c:v>
                </c:pt>
                <c:pt idx="4">
                  <c:v>7.1455688981396053</c:v>
                </c:pt>
                <c:pt idx="5">
                  <c:v>6.9153078503421845</c:v>
                </c:pt>
                <c:pt idx="6">
                  <c:v>6.2472633009104674</c:v>
                </c:pt>
                <c:pt idx="7">
                  <c:v>6.9512171043844742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2.298483511399469</c:v>
                </c:pt>
                <c:pt idx="4">
                  <c:v>2.3244993517114541</c:v>
                </c:pt>
                <c:pt idx="5">
                  <c:v>1.8717024894080259</c:v>
                </c:pt>
                <c:pt idx="6">
                  <c:v>1.5679452777968241</c:v>
                </c:pt>
                <c:pt idx="7">
                  <c:v>1.2883289402031759</c:v>
                </c:pt>
                <c:pt idx="8">
                  <c:v>1.2313291963618409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0.2265083413557849</c:v>
                </c:pt>
                <c:pt idx="1">
                  <c:v>0.26937511693607219</c:v>
                </c:pt>
                <c:pt idx="2">
                  <c:v>0.27747165120645256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0.97391688306392821</c:v>
                </c:pt>
                <c:pt idx="2">
                  <c:v>1.4790373487935475</c:v>
                </c:pt>
                <c:pt idx="3">
                  <c:v>2.5905127644621415</c:v>
                </c:pt>
                <c:pt idx="4">
                  <c:v>3.4091235893496181</c:v>
                </c:pt>
                <c:pt idx="5">
                  <c:v>3.9108907957374988</c:v>
                </c:pt>
                <c:pt idx="6">
                  <c:v>3.8842667621238522</c:v>
                </c:pt>
                <c:pt idx="7">
                  <c:v>3.8814741408237108</c:v>
                </c:pt>
                <c:pt idx="8">
                  <c:v>4.0306352354659589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3.3925556891758664</c:v>
                </c:pt>
                <c:pt idx="4">
                  <c:v>5.0980743848449839</c:v>
                </c:pt>
                <c:pt idx="5">
                  <c:v>7.3454382659341881</c:v>
                </c:pt>
                <c:pt idx="6">
                  <c:v>9.1169468212472609</c:v>
                </c:pt>
                <c:pt idx="7">
                  <c:v>10.002927078398759</c:v>
                </c:pt>
                <c:pt idx="8">
                  <c:v>11.132066665224617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5.4777771532442019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23.533410794030452</c:v>
                </c:pt>
                <c:pt idx="4">
                  <c:v>21.553952788452044</c:v>
                </c:pt>
                <c:pt idx="5">
                  <c:v>18.344526305337347</c:v>
                </c:pt>
                <c:pt idx="6">
                  <c:v>16.093540423722555</c:v>
                </c:pt>
                <c:pt idx="7">
                  <c:v>15.384868391264879</c:v>
                </c:pt>
                <c:pt idx="8">
                  <c:v>11.807269649918736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18.568057999999979</c:v>
                </c:pt>
                <c:pt idx="2">
                  <c:v>19.061249999999987</c:v>
                </c:pt>
                <c:pt idx="3">
                  <c:v>12.881642739317741</c:v>
                </c:pt>
                <c:pt idx="4">
                  <c:v>10.909551368421051</c:v>
                </c:pt>
                <c:pt idx="5">
                  <c:v>10.753155788516434</c:v>
                </c:pt>
                <c:pt idx="6">
                  <c:v>10.3057157568535</c:v>
                </c:pt>
                <c:pt idx="7">
                  <c:v>9.8218660274550036</c:v>
                </c:pt>
                <c:pt idx="8">
                  <c:v>9.6218938457470369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4.4511585616240765</c:v>
                </c:pt>
                <c:pt idx="6">
                  <c:v>4.6918390485000012</c:v>
                </c:pt>
                <c:pt idx="7">
                  <c:v>4.3213067258047602</c:v>
                </c:pt>
                <c:pt idx="8">
                  <c:v>3.0477540758429664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  <c:pt idx="3">
                  <c:v>7.4302846331851935</c:v>
                </c:pt>
                <c:pt idx="4">
                  <c:v>7.1455688981396053</c:v>
                </c:pt>
                <c:pt idx="5">
                  <c:v>6.9153078503421845</c:v>
                </c:pt>
                <c:pt idx="6">
                  <c:v>6.2472633009104674</c:v>
                </c:pt>
                <c:pt idx="7">
                  <c:v>6.9512171043844742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2.298483511399469</c:v>
                </c:pt>
                <c:pt idx="4">
                  <c:v>2.3244993517114541</c:v>
                </c:pt>
                <c:pt idx="5">
                  <c:v>1.8717024894080259</c:v>
                </c:pt>
                <c:pt idx="6">
                  <c:v>1.5679452777968241</c:v>
                </c:pt>
                <c:pt idx="7">
                  <c:v>1.2883289402031759</c:v>
                </c:pt>
                <c:pt idx="8">
                  <c:v>1.2313291963618409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0.2265083413557849</c:v>
                </c:pt>
                <c:pt idx="1">
                  <c:v>0.26937511693607219</c:v>
                </c:pt>
                <c:pt idx="2">
                  <c:v>0.27747165120645256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0.97391688306392821</c:v>
                </c:pt>
                <c:pt idx="2">
                  <c:v>1.4790373487935475</c:v>
                </c:pt>
                <c:pt idx="3">
                  <c:v>2.5905127644621415</c:v>
                </c:pt>
                <c:pt idx="4">
                  <c:v>3.4091235893496181</c:v>
                </c:pt>
                <c:pt idx="5">
                  <c:v>3.9108907957374988</c:v>
                </c:pt>
                <c:pt idx="6">
                  <c:v>3.8842667621238522</c:v>
                </c:pt>
                <c:pt idx="7">
                  <c:v>3.8814741408237108</c:v>
                </c:pt>
                <c:pt idx="8">
                  <c:v>4.0306352354659589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3.3925556891758664</c:v>
                </c:pt>
                <c:pt idx="4">
                  <c:v>5.0980743848449839</c:v>
                </c:pt>
                <c:pt idx="5">
                  <c:v>7.3454382659341881</c:v>
                </c:pt>
                <c:pt idx="6">
                  <c:v>9.1169468212472609</c:v>
                </c:pt>
                <c:pt idx="7">
                  <c:v>10.002927078398759</c:v>
                </c:pt>
                <c:pt idx="8">
                  <c:v>11.132066665224617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5.4777771532442019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18.242266224045661</c:v>
                </c:pt>
                <c:pt idx="1">
                  <c:v>20.348339401421896</c:v>
                </c:pt>
                <c:pt idx="2">
                  <c:v>21.166422162078405</c:v>
                </c:pt>
                <c:pt idx="3">
                  <c:v>22.528947263810117</c:v>
                </c:pt>
                <c:pt idx="4">
                  <c:v>23.709629557699511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63.779015453378399</c:v>
                </c:pt>
                <c:pt idx="1">
                  <c:v>60.526666351751679</c:v>
                </c:pt>
                <c:pt idx="2">
                  <c:v>57.735294544398663</c:v>
                </c:pt>
                <c:pt idx="3">
                  <c:v>56.383056419971261</c:v>
                </c:pt>
                <c:pt idx="4">
                  <c:v>51.360905999237019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23.533410794030452</c:v>
                </c:pt>
                <c:pt idx="4">
                  <c:v>21.553952788452044</c:v>
                </c:pt>
                <c:pt idx="5">
                  <c:v>18.344526305337347</c:v>
                </c:pt>
                <c:pt idx="6">
                  <c:v>16.093540423722555</c:v>
                </c:pt>
                <c:pt idx="7">
                  <c:v>15.384868391264879</c:v>
                </c:pt>
                <c:pt idx="8">
                  <c:v>11.807269649918736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18.568057999999979</c:v>
                </c:pt>
                <c:pt idx="2">
                  <c:v>19.061249999999987</c:v>
                </c:pt>
                <c:pt idx="3">
                  <c:v>12.881642739317741</c:v>
                </c:pt>
                <c:pt idx="4">
                  <c:v>10.909551368421051</c:v>
                </c:pt>
                <c:pt idx="5">
                  <c:v>10.753155788516434</c:v>
                </c:pt>
                <c:pt idx="6">
                  <c:v>10.3057157568535</c:v>
                </c:pt>
                <c:pt idx="7">
                  <c:v>9.8218660274550036</c:v>
                </c:pt>
                <c:pt idx="8">
                  <c:v>9.6218938457470369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4.4511585616240765</c:v>
                </c:pt>
                <c:pt idx="6">
                  <c:v>4.6918390485000012</c:v>
                </c:pt>
                <c:pt idx="7">
                  <c:v>4.3213067258047602</c:v>
                </c:pt>
                <c:pt idx="8">
                  <c:v>3.0477540758429664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  <c:pt idx="3">
                  <c:v>7.4302846331851935</c:v>
                </c:pt>
                <c:pt idx="4">
                  <c:v>7.1455688981396053</c:v>
                </c:pt>
                <c:pt idx="5">
                  <c:v>6.9153078503421845</c:v>
                </c:pt>
                <c:pt idx="6">
                  <c:v>6.2472633009104674</c:v>
                </c:pt>
                <c:pt idx="7">
                  <c:v>6.9512171043844742</c:v>
                </c:pt>
                <c:pt idx="8">
                  <c:v>6.8505984606470953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2.298483511399469</c:v>
                </c:pt>
                <c:pt idx="4">
                  <c:v>2.3244993517114541</c:v>
                </c:pt>
                <c:pt idx="5">
                  <c:v>1.8717024894080259</c:v>
                </c:pt>
                <c:pt idx="6">
                  <c:v>1.5679452777968241</c:v>
                </c:pt>
                <c:pt idx="7">
                  <c:v>1.2883289402031759</c:v>
                </c:pt>
                <c:pt idx="8">
                  <c:v>1.2313291963618409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0.2265083413557849</c:v>
                </c:pt>
                <c:pt idx="1">
                  <c:v>0.26937511693607219</c:v>
                </c:pt>
                <c:pt idx="2">
                  <c:v>0.27747165120645256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0.97391688306392821</c:v>
                </c:pt>
                <c:pt idx="2">
                  <c:v>1.4790373487935475</c:v>
                </c:pt>
                <c:pt idx="3">
                  <c:v>2.5905127644621415</c:v>
                </c:pt>
                <c:pt idx="4">
                  <c:v>3.4091235893496181</c:v>
                </c:pt>
                <c:pt idx="5">
                  <c:v>3.9108907957374988</c:v>
                </c:pt>
                <c:pt idx="6">
                  <c:v>3.8842667621238522</c:v>
                </c:pt>
                <c:pt idx="7">
                  <c:v>3.8814741408237108</c:v>
                </c:pt>
                <c:pt idx="8">
                  <c:v>4.0306352354659589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3.3925556891758664</c:v>
                </c:pt>
                <c:pt idx="4">
                  <c:v>5.0980743848449839</c:v>
                </c:pt>
                <c:pt idx="5">
                  <c:v>7.3454382659341881</c:v>
                </c:pt>
                <c:pt idx="6">
                  <c:v>9.1169468212472609</c:v>
                </c:pt>
                <c:pt idx="7">
                  <c:v>10.002927078398759</c:v>
                </c:pt>
                <c:pt idx="8">
                  <c:v>11.132066665224617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5.4777771532442019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-2.197313227677352E-9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-2.5155299196792433E-9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7.4999999999671477E-4</c:v>
                </c:pt>
                <c:pt idx="1">
                  <c:v>7.5000000000000002E-4</c:v>
                </c:pt>
                <c:pt idx="2">
                  <c:v>-5.5010501050144294E-9</c:v>
                </c:pt>
                <c:pt idx="3">
                  <c:v>-6.8167888473354069E-9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7.5000550105010515E-4</c:v>
                </c:pt>
                <c:pt idx="3">
                  <c:v>1.4078858397293565</c:v>
                </c:pt>
                <c:pt idx="4">
                  <c:v>3.6724783394665637</c:v>
                </c:pt>
                <c:pt idx="5">
                  <c:v>6.5732013110025056</c:v>
                </c:pt>
                <c:pt idx="6">
                  <c:v>7.8165368312652532</c:v>
                </c:pt>
                <c:pt idx="7">
                  <c:v>15.988195476170029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-2.6367758732128222E-7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-3.0186359036150919E-7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8.999999999960577E-2</c:v>
                </c:pt>
                <c:pt idx="1">
                  <c:v>0.09</c:v>
                </c:pt>
                <c:pt idx="2">
                  <c:v>-6.6012601260173153E-7</c:v>
                </c:pt>
                <c:pt idx="3">
                  <c:v>-8.1801466168024885E-7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9.0000660126012613E-2</c:v>
                </c:pt>
                <c:pt idx="3">
                  <c:v>168.94630076752279</c:v>
                </c:pt>
                <c:pt idx="4">
                  <c:v>440.69740073598763</c:v>
                </c:pt>
                <c:pt idx="5">
                  <c:v>788.78415732030066</c:v>
                </c:pt>
                <c:pt idx="6">
                  <c:v>937.98441975183039</c:v>
                </c:pt>
                <c:pt idx="7">
                  <c:v>1918.5834571404034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1508.6518434877526</c:v>
                </c:pt>
                <c:pt idx="2">
                  <c:v>1644.8595773085631</c:v>
                </c:pt>
                <c:pt idx="3">
                  <c:v>1687.190880971164</c:v>
                </c:pt>
                <c:pt idx="4">
                  <c:v>1971.6495491826026</c:v>
                </c:pt>
                <c:pt idx="5">
                  <c:v>2187.4182768909877</c:v>
                </c:pt>
                <c:pt idx="6">
                  <c:v>2416.3732262904705</c:v>
                </c:pt>
                <c:pt idx="7">
                  <c:v>2540.719872114325</c:v>
                </c:pt>
                <c:pt idx="8">
                  <c:v>2603.3795371119495</c:v>
                </c:pt>
                <c:pt idx="9">
                  <c:v>2393.9901832721421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1864.1646908751395</c:v>
                </c:pt>
                <c:pt idx="2">
                  <c:v>1678.5693611664394</c:v>
                </c:pt>
                <c:pt idx="3">
                  <c:v>1535.5037204977775</c:v>
                </c:pt>
                <c:pt idx="4">
                  <c:v>1525.7598166868565</c:v>
                </c:pt>
                <c:pt idx="5">
                  <c:v>1352.048074026643</c:v>
                </c:pt>
                <c:pt idx="6">
                  <c:v>1330.6582119870184</c:v>
                </c:pt>
                <c:pt idx="7">
                  <c:v>1295.1318712302468</c:v>
                </c:pt>
                <c:pt idx="8">
                  <c:v>1186.6424322911907</c:v>
                </c:pt>
                <c:pt idx="9">
                  <c:v>1117.7538797087352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231.37748281149865</c:v>
                </c:pt>
                <c:pt idx="6">
                  <c:v>223.83211551930614</c:v>
                </c:pt>
                <c:pt idx="7">
                  <c:v>208.3236215259474</c:v>
                </c:pt>
                <c:pt idx="8">
                  <c:v>206.81652079862306</c:v>
                </c:pt>
                <c:pt idx="9">
                  <c:v>186.62738849884337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1605.4810946512171</c:v>
                </c:pt>
                <c:pt idx="2">
                  <c:v>1639.6876164113728</c:v>
                </c:pt>
                <c:pt idx="3">
                  <c:v>1615.9441272691074</c:v>
                </c:pt>
                <c:pt idx="4">
                  <c:v>1652.32152047362</c:v>
                </c:pt>
                <c:pt idx="5">
                  <c:v>1635.6096155445152</c:v>
                </c:pt>
                <c:pt idx="6">
                  <c:v>1639.2617203407835</c:v>
                </c:pt>
                <c:pt idx="7">
                  <c:v>1661.0657515693624</c:v>
                </c:pt>
                <c:pt idx="8">
                  <c:v>1675.2668539618867</c:v>
                </c:pt>
                <c:pt idx="9">
                  <c:v>1683.1870989461936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1035.8743374377036</c:v>
                </c:pt>
                <c:pt idx="2">
                  <c:v>966.8148916503992</c:v>
                </c:pt>
                <c:pt idx="3">
                  <c:v>833.31388578940471</c:v>
                </c:pt>
                <c:pt idx="4">
                  <c:v>777.43039329292378</c:v>
                </c:pt>
                <c:pt idx="5">
                  <c:v>611.95035952840362</c:v>
                </c:pt>
                <c:pt idx="6">
                  <c:v>501.71762238781866</c:v>
                </c:pt>
                <c:pt idx="7">
                  <c:v>684.27464810412278</c:v>
                </c:pt>
                <c:pt idx="8">
                  <c:v>693.39778988571879</c:v>
                </c:pt>
                <c:pt idx="9">
                  <c:v>708.9312975594047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4586.9146996791824</c:v>
                </c:pt>
                <c:pt idx="2">
                  <c:v>4523.7375510840493</c:v>
                </c:pt>
                <c:pt idx="3">
                  <c:v>4397.1109456912</c:v>
                </c:pt>
                <c:pt idx="4">
                  <c:v>4657.7623210688698</c:v>
                </c:pt>
                <c:pt idx="5">
                  <c:v>4639.684471392623</c:v>
                </c:pt>
                <c:pt idx="6">
                  <c:v>4555.9832541412088</c:v>
                </c:pt>
                <c:pt idx="7">
                  <c:v>4576.0532433901171</c:v>
                </c:pt>
                <c:pt idx="8">
                  <c:v>4626.8414605864346</c:v>
                </c:pt>
                <c:pt idx="9">
                  <c:v>4666.6946902094742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237.34900000000002</c:v>
                </c:pt>
                <c:pt idx="5">
                  <c:v>237.34899999999996</c:v>
                </c:pt>
                <c:pt idx="6">
                  <c:v>197.60725304345655</c:v>
                </c:pt>
                <c:pt idx="7">
                  <c:v>106.56069011120647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</c:v>
                </c:pt>
                <c:pt idx="2">
                  <c:v>3036.0450000000001</c:v>
                </c:pt>
                <c:pt idx="3">
                  <c:v>3419.4772624196171</c:v>
                </c:pt>
                <c:pt idx="4">
                  <c:v>4141.6503816817358</c:v>
                </c:pt>
                <c:pt idx="5">
                  <c:v>3998.5626601197619</c:v>
                </c:pt>
                <c:pt idx="6">
                  <c:v>4101.1517554649472</c:v>
                </c:pt>
                <c:pt idx="7">
                  <c:v>4007.83544967629</c:v>
                </c:pt>
                <c:pt idx="8">
                  <c:v>3899.720174900709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0.33227235939510852</c:v>
                </c:pt>
                <c:pt idx="7">
                  <c:v>0.39850130693383318</c:v>
                </c:pt>
                <c:pt idx="8">
                  <c:v>0.45597053978826518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241.94197255100619</c:v>
                </c:pt>
                <c:pt idx="4">
                  <c:v>390.01539298986631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2048.9758546632452</c:v>
                </c:pt>
                <c:pt idx="3">
                  <c:v>1963.9228603418289</c:v>
                </c:pt>
                <c:pt idx="4">
                  <c:v>1038.326888185846</c:v>
                </c:pt>
                <c:pt idx="5">
                  <c:v>1501.485412182931</c:v>
                </c:pt>
                <c:pt idx="6">
                  <c:v>1529.97391161786</c:v>
                </c:pt>
                <c:pt idx="7">
                  <c:v>1544.797272446332</c:v>
                </c:pt>
                <c:pt idx="8">
                  <c:v>1541.0346073558001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835.71068676540415</c:v>
                </c:pt>
                <c:pt idx="6">
                  <c:v>696.15881949553602</c:v>
                </c:pt>
                <c:pt idx="7">
                  <c:v>759.95699049137511</c:v>
                </c:pt>
                <c:pt idx="8">
                  <c:v>819.36155220634555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479.0645955194081</c:v>
                </c:pt>
                <c:pt idx="2">
                  <c:v>737.18010514944513</c:v>
                </c:pt>
                <c:pt idx="3">
                  <c:v>1007.066684062868</c:v>
                </c:pt>
                <c:pt idx="4">
                  <c:v>1007.066684062868</c:v>
                </c:pt>
                <c:pt idx="5">
                  <c:v>1007.066684062868</c:v>
                </c:pt>
                <c:pt idx="6">
                  <c:v>1007.066684062868</c:v>
                </c:pt>
                <c:pt idx="7">
                  <c:v>1007.066684062868</c:v>
                </c:pt>
                <c:pt idx="8">
                  <c:v>1007.066684062868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227.64539200920271</c:v>
                </c:pt>
                <c:pt idx="4">
                  <c:v>404.42416256324299</c:v>
                </c:pt>
                <c:pt idx="5">
                  <c:v>537.37935227296214</c:v>
                </c:pt>
                <c:pt idx="6">
                  <c:v>838.42398697795613</c:v>
                </c:pt>
                <c:pt idx="7">
                  <c:v>940.62816585558346</c:v>
                </c:pt>
                <c:pt idx="8">
                  <c:v>1773.2936959351414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0.17964245526420394</c:v>
                </c:pt>
                <c:pt idx="5">
                  <c:v>9.6124615887832743</c:v>
                </c:pt>
                <c:pt idx="6">
                  <c:v>108.59168755753954</c:v>
                </c:pt>
                <c:pt idx="7">
                  <c:v>123.20500682965273</c:v>
                </c:pt>
                <c:pt idx="8">
                  <c:v>1015.1480744233605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9.8625654020267266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14503.242549904024</c:v>
                </c:pt>
                <c:pt idx="1">
                  <c:v>14873.533737783153</c:v>
                </c:pt>
                <c:pt idx="2">
                  <c:v>14016.179991326459</c:v>
                </c:pt>
                <c:pt idx="3">
                  <c:v>14522.248803382514</c:v>
                </c:pt>
                <c:pt idx="4">
                  <c:v>12957.306578046637</c:v>
                </c:pt>
                <c:pt idx="5">
                  <c:v>11161.005899715336</c:v>
                </c:pt>
                <c:pt idx="6">
                  <c:v>9503.394615149884</c:v>
                </c:pt>
                <c:pt idx="7">
                  <c:v>9372.9665721763085</c:v>
                </c:pt>
                <c:pt idx="8">
                  <c:v>5484.3594205911295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630.62068353085124</c:v>
                </c:pt>
                <c:pt idx="1">
                  <c:v>600.0411754519032</c:v>
                </c:pt>
                <c:pt idx="2">
                  <c:v>546.76105515408528</c:v>
                </c:pt>
                <c:pt idx="3">
                  <c:v>847.71784003186792</c:v>
                </c:pt>
                <c:pt idx="4">
                  <c:v>868.94758097816623</c:v>
                </c:pt>
                <c:pt idx="5">
                  <c:v>898.65919191031753</c:v>
                </c:pt>
                <c:pt idx="6">
                  <c:v>898.65919191031776</c:v>
                </c:pt>
                <c:pt idx="7">
                  <c:v>856.64584173895673</c:v>
                </c:pt>
                <c:pt idx="8">
                  <c:v>834.08618496638974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4218.8383085559653</c:v>
                </c:pt>
                <c:pt idx="4">
                  <c:v>4316.0712115866336</c:v>
                </c:pt>
                <c:pt idx="5">
                  <c:v>5524.3038880723252</c:v>
                </c:pt>
                <c:pt idx="6">
                  <c:v>5934.5580922951731</c:v>
                </c:pt>
                <c:pt idx="7">
                  <c:v>6063.8306819214031</c:v>
                </c:pt>
                <c:pt idx="8">
                  <c:v>6110.5654504703452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137.58660664038052</c:v>
                </c:pt>
                <c:pt idx="2">
                  <c:v>137.5866066403805</c:v>
                </c:pt>
                <c:pt idx="3">
                  <c:v>177.71001474535763</c:v>
                </c:pt>
                <c:pt idx="4">
                  <c:v>224.5929341307633</c:v>
                </c:pt>
                <c:pt idx="5">
                  <c:v>249.03349025756009</c:v>
                </c:pt>
                <c:pt idx="6">
                  <c:v>249.03349025756</c:v>
                </c:pt>
                <c:pt idx="7">
                  <c:v>249.03349025756003</c:v>
                </c:pt>
                <c:pt idx="8">
                  <c:v>79.277829110203044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32.688178008540334</c:v>
                </c:pt>
                <c:pt idx="2">
                  <c:v>31.364397646740809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1037.186561495502</c:v>
                </c:pt>
                <c:pt idx="1">
                  <c:v>1012.0430789473691</c:v>
                </c:pt>
                <c:pt idx="2">
                  <c:v>967.35785450414699</c:v>
                </c:pt>
                <c:pt idx="3">
                  <c:v>999.36027719420656</c:v>
                </c:pt>
                <c:pt idx="4">
                  <c:v>856.7476472556325</c:v>
                </c:pt>
                <c:pt idx="5">
                  <c:v>861.35440702436654</c:v>
                </c:pt>
                <c:pt idx="6">
                  <c:v>777.97671056059733</c:v>
                </c:pt>
                <c:pt idx="7">
                  <c:v>773.3470366966892</c:v>
                </c:pt>
                <c:pt idx="8">
                  <c:v>764.24424692821049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8.999999999960577E-2</c:v>
                </c:pt>
                <c:pt idx="2">
                  <c:v>0.09</c:v>
                </c:pt>
                <c:pt idx="3">
                  <c:v>9.0000000000000011E-2</c:v>
                </c:pt>
                <c:pt idx="4">
                  <c:v>168.76665692870282</c:v>
                </c:pt>
                <c:pt idx="5">
                  <c:v>431.08493914720441</c:v>
                </c:pt>
                <c:pt idx="6">
                  <c:v>680.19246976276122</c:v>
                </c:pt>
                <c:pt idx="7">
                  <c:v>814.77941292217963</c:v>
                </c:pt>
                <c:pt idx="8">
                  <c:v>903.43538271704301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119.9977643012086</c:v>
                </c:pt>
                <c:pt idx="3">
                  <c:v>119.9977643012086</c:v>
                </c:pt>
                <c:pt idx="4">
                  <c:v>119.9977643012086</c:v>
                </c:pt>
                <c:pt idx="5">
                  <c:v>84.607348457237947</c:v>
                </c:pt>
                <c:pt idx="6">
                  <c:v>84.469798256434558</c:v>
                </c:pt>
                <c:pt idx="7">
                  <c:v>3.5719830766093641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3283.1788239512289</c:v>
                </c:pt>
                <c:pt idx="2">
                  <c:v>3281.9177352415509</c:v>
                </c:pt>
                <c:pt idx="3">
                  <c:v>3062.5886778897461</c:v>
                </c:pt>
                <c:pt idx="4">
                  <c:v>3153.6976145061708</c:v>
                </c:pt>
                <c:pt idx="5">
                  <c:v>1512.7764898469441</c:v>
                </c:pt>
                <c:pt idx="6">
                  <c:v>993.10959248884274</c:v>
                </c:pt>
                <c:pt idx="7">
                  <c:v>1021.01873353249</c:v>
                </c:pt>
                <c:pt idx="8">
                  <c:v>1055.959180396588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991.76358356566129</c:v>
                </c:pt>
                <c:pt idx="1">
                  <c:v>852.08587528871226</c:v>
                </c:pt>
                <c:pt idx="2">
                  <c:v>849.04939985175929</c:v>
                </c:pt>
                <c:pt idx="3">
                  <c:v>1057.4557531176042</c:v>
                </c:pt>
                <c:pt idx="4">
                  <c:v>666.42961022935549</c:v>
                </c:pt>
                <c:pt idx="5">
                  <c:v>406.71863236425622</c:v>
                </c:pt>
                <c:pt idx="6">
                  <c:v>313.07258071593083</c:v>
                </c:pt>
                <c:pt idx="7">
                  <c:v>288.21024359934677</c:v>
                </c:pt>
                <c:pt idx="8">
                  <c:v>202.64869067414523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204.10663989350698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641.87599999999986</c:v>
                </c:pt>
                <c:pt idx="7">
                  <c:v>86.42140805779033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2978.3317367970699</c:v>
                </c:pt>
                <c:pt idx="4">
                  <c:v>3112.9203822478689</c:v>
                </c:pt>
                <c:pt idx="5">
                  <c:v>2975.1459335641639</c:v>
                </c:pt>
                <c:pt idx="6">
                  <c:v>3000.7729511788521</c:v>
                </c:pt>
                <c:pt idx="7">
                  <c:v>3152.9671768261751</c:v>
                </c:pt>
                <c:pt idx="8">
                  <c:v>3265.8676000406058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16.21479140513653</c:v>
                </c:pt>
                <c:pt idx="4">
                  <c:v>1.7453236465486119</c:v>
                </c:pt>
                <c:pt idx="5">
                  <c:v>2.3656327428812829</c:v>
                </c:pt>
                <c:pt idx="6">
                  <c:v>2.9739906088395101</c:v>
                </c:pt>
                <c:pt idx="7">
                  <c:v>3.561544445111799</c:v>
                </c:pt>
                <c:pt idx="8">
                  <c:v>3.666583356548113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829.32143653038179</c:v>
                </c:pt>
                <c:pt idx="4">
                  <c:v>753.0657332937551</c:v>
                </c:pt>
                <c:pt idx="5">
                  <c:v>156.61617254617761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5281.9961470516773</c:v>
                </c:pt>
                <c:pt idx="2">
                  <c:v>5270.8117902409776</c:v>
                </c:pt>
                <c:pt idx="3">
                  <c:v>5344.0558161545414</c:v>
                </c:pt>
                <c:pt idx="4">
                  <c:v>5030.6507383407288</c:v>
                </c:pt>
                <c:pt idx="5">
                  <c:v>5560.9954107354806</c:v>
                </c:pt>
                <c:pt idx="6">
                  <c:v>5616.7414187742233</c:v>
                </c:pt>
                <c:pt idx="7">
                  <c:v>5673.4032137154772</c:v>
                </c:pt>
                <c:pt idx="8">
                  <c:v>5615.1528934945609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1511.0493675304101</c:v>
                </c:pt>
                <c:pt idx="2">
                  <c:v>1428.1778250745156</c:v>
                </c:pt>
                <c:pt idx="3">
                  <c:v>1491.4045263040248</c:v>
                </c:pt>
                <c:pt idx="4">
                  <c:v>1376.6111406243763</c:v>
                </c:pt>
                <c:pt idx="5">
                  <c:v>875.95327470012307</c:v>
                </c:pt>
                <c:pt idx="6">
                  <c:v>675.12137007080582</c:v>
                </c:pt>
                <c:pt idx="7">
                  <c:v>463.0843317117276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0.142866143756607</c:v>
                </c:pt>
                <c:pt idx="2">
                  <c:v>0.14286614375723289</c:v>
                </c:pt>
                <c:pt idx="3">
                  <c:v>7.9747974797474118E-6</c:v>
                </c:pt>
                <c:pt idx="4">
                  <c:v>11.151261868576009</c:v>
                </c:pt>
                <c:pt idx="5">
                  <c:v>29.2732888032453</c:v>
                </c:pt>
                <c:pt idx="6">
                  <c:v>49.667510694683358</c:v>
                </c:pt>
                <c:pt idx="7">
                  <c:v>65.821246149243947</c:v>
                </c:pt>
                <c:pt idx="8">
                  <c:v>151.36790490174491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300.60095250703239</c:v>
                </c:pt>
                <c:pt idx="4">
                  <c:v>311.58174161634929</c:v>
                </c:pt>
                <c:pt idx="5">
                  <c:v>318.75634827162582</c:v>
                </c:pt>
                <c:pt idx="6">
                  <c:v>322.05566586832208</c:v>
                </c:pt>
                <c:pt idx="7">
                  <c:v>326.26069522441122</c:v>
                </c:pt>
                <c:pt idx="8">
                  <c:v>326.26069522441128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13.1736701316915</c:v>
                </c:pt>
                <c:pt idx="3">
                  <c:v>8.1254201316915005</c:v>
                </c:pt>
                <c:pt idx="4">
                  <c:v>2.0141701316914991</c:v>
                </c:pt>
                <c:pt idx="5">
                  <c:v>2.0141701316914991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2.5519222216240491</c:v>
                </c:pt>
                <c:pt idx="1">
                  <c:v>2.5519222216240491</c:v>
                </c:pt>
                <c:pt idx="2">
                  <c:v>2.5519222216240491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170.89616935483619</c:v>
                </c:pt>
                <c:pt idx="1">
                  <c:v>144.08232640176169</c:v>
                </c:pt>
                <c:pt idx="2">
                  <c:v>108.9114541736091</c:v>
                </c:pt>
                <c:pt idx="3">
                  <c:v>129.2233147559125</c:v>
                </c:pt>
                <c:pt idx="4">
                  <c:v>98.194866010714435</c:v>
                </c:pt>
                <c:pt idx="5">
                  <c:v>98.080107180991249</c:v>
                </c:pt>
                <c:pt idx="6">
                  <c:v>66.657326216075347</c:v>
                </c:pt>
                <c:pt idx="7">
                  <c:v>95.76841760974888</c:v>
                </c:pt>
                <c:pt idx="8">
                  <c:v>83.718615418355768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730.94612186278141</c:v>
                </c:pt>
                <c:pt idx="4">
                  <c:v>709.72077369887415</c:v>
                </c:pt>
                <c:pt idx="5">
                  <c:v>720.38160073153449</c:v>
                </c:pt>
                <c:pt idx="6">
                  <c:v>756.5561060641794</c:v>
                </c:pt>
                <c:pt idx="7">
                  <c:v>730.9824770373441</c:v>
                </c:pt>
                <c:pt idx="8">
                  <c:v>787.38078490837313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241.94197255100619</c:v>
                </c:pt>
                <c:pt idx="4">
                  <c:v>390.01539298986631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</c:v>
                </c:pt>
                <c:pt idx="2">
                  <c:v>3036.0450000000001</c:v>
                </c:pt>
                <c:pt idx="3">
                  <c:v>3419.4772624196171</c:v>
                </c:pt>
                <c:pt idx="4">
                  <c:v>4141.6503816817358</c:v>
                </c:pt>
                <c:pt idx="5">
                  <c:v>3998.5626601197619</c:v>
                </c:pt>
                <c:pt idx="6">
                  <c:v>4101.1517554649472</c:v>
                </c:pt>
                <c:pt idx="7">
                  <c:v>4007.83544967629</c:v>
                </c:pt>
                <c:pt idx="8">
                  <c:v>3899.720174900709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479.0645955194081</c:v>
                </c:pt>
                <c:pt idx="2">
                  <c:v>737.18010514944513</c:v>
                </c:pt>
                <c:pt idx="3">
                  <c:v>1007.066684062868</c:v>
                </c:pt>
                <c:pt idx="4">
                  <c:v>1007.066684062868</c:v>
                </c:pt>
                <c:pt idx="5">
                  <c:v>1007.066684062868</c:v>
                </c:pt>
                <c:pt idx="6">
                  <c:v>1007.066684062868</c:v>
                </c:pt>
                <c:pt idx="7">
                  <c:v>1007.066684062868</c:v>
                </c:pt>
                <c:pt idx="8">
                  <c:v>1007.066684062868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0.33227235939510852</c:v>
                </c:pt>
                <c:pt idx="7">
                  <c:v>0.39850130693383318</c:v>
                </c:pt>
                <c:pt idx="8">
                  <c:v>0.45597053978826518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2048.9758546632452</c:v>
                </c:pt>
                <c:pt idx="3">
                  <c:v>1963.9228603418289</c:v>
                </c:pt>
                <c:pt idx="4">
                  <c:v>1038.326888185846</c:v>
                </c:pt>
                <c:pt idx="5">
                  <c:v>1501.485412182931</c:v>
                </c:pt>
                <c:pt idx="6">
                  <c:v>1529.97391161786</c:v>
                </c:pt>
                <c:pt idx="7">
                  <c:v>1544.797272446332</c:v>
                </c:pt>
                <c:pt idx="8">
                  <c:v>1541.0346073558001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835.71068676540415</c:v>
                </c:pt>
                <c:pt idx="6">
                  <c:v>696.15881949553602</c:v>
                </c:pt>
                <c:pt idx="7">
                  <c:v>759.95699049137511</c:v>
                </c:pt>
                <c:pt idx="8">
                  <c:v>819.36155220634555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237.34900000000002</c:v>
                </c:pt>
                <c:pt idx="5">
                  <c:v>237.34899999999996</c:v>
                </c:pt>
                <c:pt idx="6">
                  <c:v>197.60725304345655</c:v>
                </c:pt>
                <c:pt idx="7">
                  <c:v>106.56069011120647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227.64539200920271</c:v>
                </c:pt>
                <c:pt idx="4">
                  <c:v>404.42416256324299</c:v>
                </c:pt>
                <c:pt idx="5">
                  <c:v>537.37935227296214</c:v>
                </c:pt>
                <c:pt idx="6">
                  <c:v>838.42398697795613</c:v>
                </c:pt>
                <c:pt idx="7">
                  <c:v>940.62816585558346</c:v>
                </c:pt>
                <c:pt idx="8">
                  <c:v>1773.2936959351414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0.17964245526420394</c:v>
                </c:pt>
                <c:pt idx="5">
                  <c:v>9.6124615887832743</c:v>
                </c:pt>
                <c:pt idx="6">
                  <c:v>108.59168755753954</c:v>
                </c:pt>
                <c:pt idx="7">
                  <c:v>123.20500682965273</c:v>
                </c:pt>
                <c:pt idx="8">
                  <c:v>1015.1480744233605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9.8625654020267266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14503.242549904024</c:v>
                </c:pt>
                <c:pt idx="1">
                  <c:v>14873.533737783153</c:v>
                </c:pt>
                <c:pt idx="2">
                  <c:v>14016.179991326459</c:v>
                </c:pt>
                <c:pt idx="3">
                  <c:v>14522.248803382514</c:v>
                </c:pt>
                <c:pt idx="4">
                  <c:v>12957.306578046637</c:v>
                </c:pt>
                <c:pt idx="5">
                  <c:v>11161.005899715336</c:v>
                </c:pt>
                <c:pt idx="6">
                  <c:v>9503.394615149884</c:v>
                </c:pt>
                <c:pt idx="7">
                  <c:v>9372.9665721763085</c:v>
                </c:pt>
                <c:pt idx="8">
                  <c:v>5484.3594205911295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991.76358356566129</c:v>
                </c:pt>
                <c:pt idx="1">
                  <c:v>852.08587528871226</c:v>
                </c:pt>
                <c:pt idx="2">
                  <c:v>849.04939985175929</c:v>
                </c:pt>
                <c:pt idx="3">
                  <c:v>1057.4557531176042</c:v>
                </c:pt>
                <c:pt idx="4">
                  <c:v>666.42961022935549</c:v>
                </c:pt>
                <c:pt idx="5">
                  <c:v>406.71863236425622</c:v>
                </c:pt>
                <c:pt idx="6">
                  <c:v>313.07258071593083</c:v>
                </c:pt>
                <c:pt idx="7">
                  <c:v>288.21024359934677</c:v>
                </c:pt>
                <c:pt idx="8">
                  <c:v>202.64869067414523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137.58660664038052</c:v>
                </c:pt>
                <c:pt idx="2">
                  <c:v>137.5866066403805</c:v>
                </c:pt>
                <c:pt idx="3">
                  <c:v>177.71001474535763</c:v>
                </c:pt>
                <c:pt idx="4">
                  <c:v>224.5929341307633</c:v>
                </c:pt>
                <c:pt idx="5">
                  <c:v>249.03349025756009</c:v>
                </c:pt>
                <c:pt idx="6">
                  <c:v>249.03349025756</c:v>
                </c:pt>
                <c:pt idx="7">
                  <c:v>249.03349025756003</c:v>
                </c:pt>
                <c:pt idx="8">
                  <c:v>79.277829110203044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119.9977643012086</c:v>
                </c:pt>
                <c:pt idx="3">
                  <c:v>119.9977643012086</c:v>
                </c:pt>
                <c:pt idx="4">
                  <c:v>119.9977643012086</c:v>
                </c:pt>
                <c:pt idx="5">
                  <c:v>84.607348457237947</c:v>
                </c:pt>
                <c:pt idx="6">
                  <c:v>84.469798256434558</c:v>
                </c:pt>
                <c:pt idx="7">
                  <c:v>3.5719830766093641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1037.186561495502</c:v>
                </c:pt>
                <c:pt idx="1">
                  <c:v>1012.0430789473691</c:v>
                </c:pt>
                <c:pt idx="2">
                  <c:v>967.35785450414699</c:v>
                </c:pt>
                <c:pt idx="3">
                  <c:v>999.36027719420656</c:v>
                </c:pt>
                <c:pt idx="4">
                  <c:v>856.7476472556325</c:v>
                </c:pt>
                <c:pt idx="5">
                  <c:v>861.35440702436654</c:v>
                </c:pt>
                <c:pt idx="6">
                  <c:v>777.97671056059733</c:v>
                </c:pt>
                <c:pt idx="7">
                  <c:v>773.3470366966892</c:v>
                </c:pt>
                <c:pt idx="8">
                  <c:v>764.24424692821049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4218.8383085559653</c:v>
                </c:pt>
                <c:pt idx="4">
                  <c:v>4316.0712115866336</c:v>
                </c:pt>
                <c:pt idx="5">
                  <c:v>5524.3038880723252</c:v>
                </c:pt>
                <c:pt idx="6">
                  <c:v>5934.5580922951731</c:v>
                </c:pt>
                <c:pt idx="7">
                  <c:v>6063.8306819214031</c:v>
                </c:pt>
                <c:pt idx="8">
                  <c:v>6110.5654504703452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3283.1788239512289</c:v>
                </c:pt>
                <c:pt idx="2">
                  <c:v>3281.9177352415509</c:v>
                </c:pt>
                <c:pt idx="3">
                  <c:v>3062.5886778897461</c:v>
                </c:pt>
                <c:pt idx="4">
                  <c:v>3153.6976145061708</c:v>
                </c:pt>
                <c:pt idx="5">
                  <c:v>1512.7764898469441</c:v>
                </c:pt>
                <c:pt idx="6">
                  <c:v>993.10959248884274</c:v>
                </c:pt>
                <c:pt idx="7">
                  <c:v>1021.01873353249</c:v>
                </c:pt>
                <c:pt idx="8">
                  <c:v>1055.959180396588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630.62068353085124</c:v>
                </c:pt>
                <c:pt idx="1">
                  <c:v>600.0411754519032</c:v>
                </c:pt>
                <c:pt idx="2">
                  <c:v>546.76105515408528</c:v>
                </c:pt>
                <c:pt idx="3">
                  <c:v>847.71784003186792</c:v>
                </c:pt>
                <c:pt idx="4">
                  <c:v>868.94758097816623</c:v>
                </c:pt>
                <c:pt idx="5">
                  <c:v>898.65919191031753</c:v>
                </c:pt>
                <c:pt idx="6">
                  <c:v>898.65919191031776</c:v>
                </c:pt>
                <c:pt idx="7">
                  <c:v>856.64584173895673</c:v>
                </c:pt>
                <c:pt idx="8">
                  <c:v>834.08618496638974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32.688178008540334</c:v>
                </c:pt>
                <c:pt idx="2">
                  <c:v>31.364397646740809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8.999999999960577E-2</c:v>
                </c:pt>
                <c:pt idx="2">
                  <c:v>0.09</c:v>
                </c:pt>
                <c:pt idx="3">
                  <c:v>9.0000000000000011E-2</c:v>
                </c:pt>
                <c:pt idx="4">
                  <c:v>168.76665692870282</c:v>
                </c:pt>
                <c:pt idx="5">
                  <c:v>431.08493914720441</c:v>
                </c:pt>
                <c:pt idx="6">
                  <c:v>680.19246976276122</c:v>
                </c:pt>
                <c:pt idx="7">
                  <c:v>814.77941292217963</c:v>
                </c:pt>
                <c:pt idx="8">
                  <c:v>903.43538271704301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829.32143653038179</c:v>
                </c:pt>
                <c:pt idx="4">
                  <c:v>753.0657332937551</c:v>
                </c:pt>
                <c:pt idx="5">
                  <c:v>156.61617254617761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2978.3317367970699</c:v>
                </c:pt>
                <c:pt idx="4">
                  <c:v>3112.9203822478689</c:v>
                </c:pt>
                <c:pt idx="5">
                  <c:v>2975.1459335641639</c:v>
                </c:pt>
                <c:pt idx="6">
                  <c:v>3000.7729511788521</c:v>
                </c:pt>
                <c:pt idx="7">
                  <c:v>3152.9671768261751</c:v>
                </c:pt>
                <c:pt idx="8">
                  <c:v>3265.8676000406058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16.21479140513653</c:v>
                </c:pt>
                <c:pt idx="4">
                  <c:v>1.7453236465486119</c:v>
                </c:pt>
                <c:pt idx="5">
                  <c:v>2.3656327428812829</c:v>
                </c:pt>
                <c:pt idx="6">
                  <c:v>2.9739906088395101</c:v>
                </c:pt>
                <c:pt idx="7">
                  <c:v>3.561544445111799</c:v>
                </c:pt>
                <c:pt idx="8">
                  <c:v>3.666583356548113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5281.9961470516773</c:v>
                </c:pt>
                <c:pt idx="2">
                  <c:v>5270.8117902409776</c:v>
                </c:pt>
                <c:pt idx="3">
                  <c:v>5344.0558161545414</c:v>
                </c:pt>
                <c:pt idx="4">
                  <c:v>5030.6507383407288</c:v>
                </c:pt>
                <c:pt idx="5">
                  <c:v>5560.9954107354806</c:v>
                </c:pt>
                <c:pt idx="6">
                  <c:v>5616.7414187742233</c:v>
                </c:pt>
                <c:pt idx="7">
                  <c:v>5673.4032137154772</c:v>
                </c:pt>
                <c:pt idx="8">
                  <c:v>5615.1528934945609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1511.0493675304101</c:v>
                </c:pt>
                <c:pt idx="2">
                  <c:v>1428.1778250745156</c:v>
                </c:pt>
                <c:pt idx="3">
                  <c:v>1491.4045263040248</c:v>
                </c:pt>
                <c:pt idx="4">
                  <c:v>1376.6111406243763</c:v>
                </c:pt>
                <c:pt idx="5">
                  <c:v>875.95327470012307</c:v>
                </c:pt>
                <c:pt idx="6">
                  <c:v>675.12137007080582</c:v>
                </c:pt>
                <c:pt idx="7">
                  <c:v>463.0843317117276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204.10663989350698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641.87599999999986</c:v>
                </c:pt>
                <c:pt idx="7">
                  <c:v>86.42140805779033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0.142866143756607</c:v>
                </c:pt>
                <c:pt idx="2">
                  <c:v>0.14286614375723289</c:v>
                </c:pt>
                <c:pt idx="3">
                  <c:v>7.9747974797474118E-6</c:v>
                </c:pt>
                <c:pt idx="4">
                  <c:v>11.151261868576009</c:v>
                </c:pt>
                <c:pt idx="5">
                  <c:v>29.2732888032453</c:v>
                </c:pt>
                <c:pt idx="6">
                  <c:v>49.667510694683358</c:v>
                </c:pt>
                <c:pt idx="7">
                  <c:v>65.821246149243947</c:v>
                </c:pt>
                <c:pt idx="8">
                  <c:v>151.36790490174491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300.60095250703239</c:v>
                </c:pt>
                <c:pt idx="4">
                  <c:v>311.58174161634929</c:v>
                </c:pt>
                <c:pt idx="5">
                  <c:v>318.75634827162582</c:v>
                </c:pt>
                <c:pt idx="6">
                  <c:v>322.05566586832208</c:v>
                </c:pt>
                <c:pt idx="7">
                  <c:v>326.26069522441122</c:v>
                </c:pt>
                <c:pt idx="8">
                  <c:v>326.26069522441128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13.1736701316915</c:v>
                </c:pt>
                <c:pt idx="3">
                  <c:v>8.1254201316915005</c:v>
                </c:pt>
                <c:pt idx="4">
                  <c:v>2.0141701316914991</c:v>
                </c:pt>
                <c:pt idx="5">
                  <c:v>2.0141701316914991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2.5519222216240491</c:v>
                </c:pt>
                <c:pt idx="1">
                  <c:v>2.5519222216240491</c:v>
                </c:pt>
                <c:pt idx="2">
                  <c:v>2.5519222216240491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170.89616935483619</c:v>
                </c:pt>
                <c:pt idx="1">
                  <c:v>144.08232640176169</c:v>
                </c:pt>
                <c:pt idx="2">
                  <c:v>108.9114541736091</c:v>
                </c:pt>
                <c:pt idx="3">
                  <c:v>129.2233147559125</c:v>
                </c:pt>
                <c:pt idx="4">
                  <c:v>98.194866010714435</c:v>
                </c:pt>
                <c:pt idx="5">
                  <c:v>98.080107180991249</c:v>
                </c:pt>
                <c:pt idx="6">
                  <c:v>66.657326216075347</c:v>
                </c:pt>
                <c:pt idx="7">
                  <c:v>95.76841760974888</c:v>
                </c:pt>
                <c:pt idx="8">
                  <c:v>83.718615418355768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730.94612186278141</c:v>
                </c:pt>
                <c:pt idx="4">
                  <c:v>709.72077369887415</c:v>
                </c:pt>
                <c:pt idx="5">
                  <c:v>720.38160073153449</c:v>
                </c:pt>
                <c:pt idx="6">
                  <c:v>756.5561060641794</c:v>
                </c:pt>
                <c:pt idx="7">
                  <c:v>730.9824770373441</c:v>
                </c:pt>
                <c:pt idx="8">
                  <c:v>787.38078490837313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2180.4852132718815</c:v>
                </c:pt>
                <c:pt idx="1">
                  <c:v>1907.7312925248455</c:v>
                </c:pt>
                <c:pt idx="2">
                  <c:v>2060.980411820281</c:v>
                </c:pt>
                <c:pt idx="3">
                  <c:v>1384.0992689647296</c:v>
                </c:pt>
                <c:pt idx="4">
                  <c:v>1598.9869894844937</c:v>
                </c:pt>
                <c:pt idx="5">
                  <c:v>924.69929655588817</c:v>
                </c:pt>
                <c:pt idx="6">
                  <c:v>374.8484738631002</c:v>
                </c:pt>
                <c:pt idx="7">
                  <c:v>901.58458190128067</c:v>
                </c:pt>
                <c:pt idx="8">
                  <c:v>980.39856039393749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9182.416819721564</c:v>
                </c:pt>
                <c:pt idx="1">
                  <c:v>8680.7372516979394</c:v>
                </c:pt>
                <c:pt idx="2">
                  <c:v>4859.0099841332058</c:v>
                </c:pt>
                <c:pt idx="3">
                  <c:v>2820.1864221530482</c:v>
                </c:pt>
                <c:pt idx="4">
                  <c:v>1559.2535585562478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</c:v>
                </c:pt>
                <c:pt idx="2">
                  <c:v>200.69824148238541</c:v>
                </c:pt>
                <c:pt idx="3">
                  <c:v>176.24007243215789</c:v>
                </c:pt>
                <c:pt idx="4">
                  <c:v>262.74573866089372</c:v>
                </c:pt>
                <c:pt idx="5">
                  <c:v>302.21326602105711</c:v>
                </c:pt>
                <c:pt idx="6">
                  <c:v>346.69373703176552</c:v>
                </c:pt>
                <c:pt idx="7">
                  <c:v>401.03995424795448</c:v>
                </c:pt>
                <c:pt idx="8">
                  <c:v>460.87744610366377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7902.5004361916026</c:v>
                </c:pt>
                <c:pt idx="1">
                  <c:v>5208.6007156640126</c:v>
                </c:pt>
                <c:pt idx="2">
                  <c:v>6013.8353423594654</c:v>
                </c:pt>
                <c:pt idx="3">
                  <c:v>1955.997473320306</c:v>
                </c:pt>
                <c:pt idx="4">
                  <c:v>864.06573111241084</c:v>
                </c:pt>
                <c:pt idx="5">
                  <c:v>43.072302635052459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285.41322101429228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1448.6320924765994</c:v>
                </c:pt>
                <c:pt idx="4">
                  <c:v>2267.2429173640758</c:v>
                </c:pt>
                <c:pt idx="5">
                  <c:v>2769.0101237519584</c:v>
                </c:pt>
                <c:pt idx="6">
                  <c:v>2742.3860901383096</c:v>
                </c:pt>
                <c:pt idx="7">
                  <c:v>2739.593468838169</c:v>
                </c:pt>
                <c:pt idx="8">
                  <c:v>2888.7545634804173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3392.5556891758665</c:v>
                </c:pt>
                <c:pt idx="4">
                  <c:v>5098.0743848449838</c:v>
                </c:pt>
                <c:pt idx="5">
                  <c:v>7345.4382659341882</c:v>
                </c:pt>
                <c:pt idx="6">
                  <c:v>9116.9468212472621</c:v>
                </c:pt>
                <c:pt idx="7">
                  <c:v>10002.927078398763</c:v>
                </c:pt>
                <c:pt idx="8">
                  <c:v>11132.06666522462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2298.4835113994691</c:v>
                </c:pt>
                <c:pt idx="4">
                  <c:v>2324.499351711454</c:v>
                </c:pt>
                <c:pt idx="5">
                  <c:v>1871.7024894080259</c:v>
                </c:pt>
                <c:pt idx="6">
                  <c:v>1567.945277796824</c:v>
                </c:pt>
                <c:pt idx="7">
                  <c:v>1288.328940203176</c:v>
                </c:pt>
                <c:pt idx="8">
                  <c:v>1231.329196361841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13.1736701316915</c:v>
                </c:pt>
                <c:pt idx="3">
                  <c:v>8.1254201316915005</c:v>
                </c:pt>
                <c:pt idx="4">
                  <c:v>2.0141701316914991</c:v>
                </c:pt>
                <c:pt idx="5">
                  <c:v>2.0141701316914991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241.94197255100619</c:v>
                </c:pt>
                <c:pt idx="4">
                  <c:v>390.01539298986631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1037.186561495502</c:v>
                </c:pt>
                <c:pt idx="1">
                  <c:v>1012.0430789473691</c:v>
                </c:pt>
                <c:pt idx="2">
                  <c:v>967.35785450414699</c:v>
                </c:pt>
                <c:pt idx="3">
                  <c:v>999.36027719420656</c:v>
                </c:pt>
                <c:pt idx="4">
                  <c:v>856.7476472556325</c:v>
                </c:pt>
                <c:pt idx="5">
                  <c:v>861.35440702436654</c:v>
                </c:pt>
                <c:pt idx="6">
                  <c:v>777.97671056059733</c:v>
                </c:pt>
                <c:pt idx="7">
                  <c:v>773.3470366966892</c:v>
                </c:pt>
                <c:pt idx="8">
                  <c:v>764.24424692821049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829.32143653038179</c:v>
                </c:pt>
                <c:pt idx="4">
                  <c:v>753.0657332937551</c:v>
                </c:pt>
                <c:pt idx="5">
                  <c:v>156.61617254617761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2180.4852132718815</c:v>
                </c:pt>
                <c:pt idx="1">
                  <c:v>1907.7312925248455</c:v>
                </c:pt>
                <c:pt idx="2">
                  <c:v>2060.980411820281</c:v>
                </c:pt>
                <c:pt idx="3">
                  <c:v>1384.0992689647296</c:v>
                </c:pt>
                <c:pt idx="4">
                  <c:v>1598.9869894844937</c:v>
                </c:pt>
                <c:pt idx="5">
                  <c:v>924.69929655588817</c:v>
                </c:pt>
                <c:pt idx="6">
                  <c:v>374.8484738631002</c:v>
                </c:pt>
                <c:pt idx="7">
                  <c:v>901.58458190128067</c:v>
                </c:pt>
                <c:pt idx="8">
                  <c:v>980.39856039393749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2180.4852132718815</c:v>
                </c:pt>
                <c:pt idx="1">
                  <c:v>1907.7312925248455</c:v>
                </c:pt>
                <c:pt idx="2">
                  <c:v>2060.980411820281</c:v>
                </c:pt>
                <c:pt idx="3">
                  <c:v>1384.0992689647296</c:v>
                </c:pt>
                <c:pt idx="4">
                  <c:v>1598.9869894844937</c:v>
                </c:pt>
                <c:pt idx="5">
                  <c:v>924.69929655588817</c:v>
                </c:pt>
                <c:pt idx="6">
                  <c:v>374.8484738631002</c:v>
                </c:pt>
                <c:pt idx="7">
                  <c:v>901.58458190128067</c:v>
                </c:pt>
                <c:pt idx="8">
                  <c:v>980.39856039393749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5713.4919999999993</c:v>
                </c:pt>
                <c:pt idx="1">
                  <c:v>6309.2429999999958</c:v>
                </c:pt>
                <c:pt idx="2">
                  <c:v>7059.6340000000037</c:v>
                </c:pt>
                <c:pt idx="3">
                  <c:v>7430.2846331851933</c:v>
                </c:pt>
                <c:pt idx="4">
                  <c:v>7145.5688981396052</c:v>
                </c:pt>
                <c:pt idx="5">
                  <c:v>6915.3078503421848</c:v>
                </c:pt>
                <c:pt idx="6">
                  <c:v>6247.2633009104675</c:v>
                </c:pt>
                <c:pt idx="7">
                  <c:v>6951.2171043844737</c:v>
                </c:pt>
                <c:pt idx="8">
                  <c:v>6850.5984606470956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9.2994036105311402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100.34155019449783</c:v>
                </c:pt>
                <c:pt idx="5">
                  <c:v>7.1575404073650057</c:v>
                </c:pt>
                <c:pt idx="6">
                  <c:v>6.502313561573537</c:v>
                </c:pt>
                <c:pt idx="7">
                  <c:v>6.9294063043415033</c:v>
                </c:pt>
                <c:pt idx="8">
                  <c:v>6.2067591377431359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235.58489146678897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216.65851959670553</c:v>
                </c:pt>
                <c:pt idx="4">
                  <c:v>191.84799534042349</c:v>
                </c:pt>
                <c:pt idx="5">
                  <c:v>181.32435698658011</c:v>
                </c:pt>
                <c:pt idx="6">
                  <c:v>164.72527689319631</c:v>
                </c:pt>
                <c:pt idx="7">
                  <c:v>175.54495970998477</c:v>
                </c:pt>
                <c:pt idx="8">
                  <c:v>157.23789815615942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826.62899999999991</c:v>
                </c:pt>
                <c:pt idx="2">
                  <c:v>810.31399999999985</c:v>
                </c:pt>
                <c:pt idx="3">
                  <c:v>589.29838417669191</c:v>
                </c:pt>
                <c:pt idx="4">
                  <c:v>434.00346090462585</c:v>
                </c:pt>
                <c:pt idx="5">
                  <c:v>40.750475318274837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774.23199999999952</c:v>
                </c:pt>
                <c:pt idx="1">
                  <c:v>616.47699999999986</c:v>
                </c:pt>
                <c:pt idx="2">
                  <c:v>468.2109999999999</c:v>
                </c:pt>
                <c:pt idx="3">
                  <c:v>595.89603169166719</c:v>
                </c:pt>
                <c:pt idx="4">
                  <c:v>560.75721865166724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173.60099999999997</c:v>
                </c:pt>
                <c:pt idx="1">
                  <c:v>92.486000000000004</c:v>
                </c:pt>
                <c:pt idx="2">
                  <c:v>75.256</c:v>
                </c:pt>
                <c:pt idx="3">
                  <c:v>90.197352266874987</c:v>
                </c:pt>
                <c:pt idx="4">
                  <c:v>76.679037173154953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49.156000000000013</c:v>
                </c:pt>
                <c:pt idx="3">
                  <c:v>47.25051784525111</c:v>
                </c:pt>
                <c:pt idx="4">
                  <c:v>159.8594241068397</c:v>
                </c:pt>
                <c:pt idx="5">
                  <c:v>209.1348779426323</c:v>
                </c:pt>
                <c:pt idx="6">
                  <c:v>265.46811015277518</c:v>
                </c:pt>
                <c:pt idx="7">
                  <c:v>368.70195688293109</c:v>
                </c:pt>
                <c:pt idx="8">
                  <c:v>368.70195688293109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688.95200000000068</c:v>
                </c:pt>
                <c:pt idx="2">
                  <c:v>803.43100000000084</c:v>
                </c:pt>
                <c:pt idx="3">
                  <c:v>752.74354025921366</c:v>
                </c:pt>
                <c:pt idx="4">
                  <c:v>730.57051348321352</c:v>
                </c:pt>
                <c:pt idx="5">
                  <c:v>708.39748670721337</c:v>
                </c:pt>
                <c:pt idx="6">
                  <c:v>317.49665736204582</c:v>
                </c:pt>
                <c:pt idx="7">
                  <c:v>176.54286611068949</c:v>
                </c:pt>
                <c:pt idx="8">
                  <c:v>176.54286611068949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2267.0350000000008</c:v>
                </c:pt>
                <c:pt idx="2">
                  <c:v>2209.2120000000004</c:v>
                </c:pt>
                <c:pt idx="3">
                  <c:v>2078.2204006009488</c:v>
                </c:pt>
                <c:pt idx="4">
                  <c:v>1964.5453568745013</c:v>
                </c:pt>
                <c:pt idx="5">
                  <c:v>960.08369124562046</c:v>
                </c:pt>
                <c:pt idx="6">
                  <c:v>582.96476751482101</c:v>
                </c:pt>
                <c:pt idx="7">
                  <c:v>545.24482299362057</c:v>
                </c:pt>
                <c:pt idx="8">
                  <c:v>545.24482299362057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84.431635114909255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176.68866860009166</c:v>
                </c:pt>
                <c:pt idx="1">
                  <c:v>157.73771690317361</c:v>
                </c:pt>
                <c:pt idx="2">
                  <c:v>140.60829428588741</c:v>
                </c:pt>
                <c:pt idx="3">
                  <c:v>162.4938896975292</c:v>
                </c:pt>
                <c:pt idx="4">
                  <c:v>143.88599650531768</c:v>
                </c:pt>
                <c:pt idx="5">
                  <c:v>135.99326773993505</c:v>
                </c:pt>
                <c:pt idx="6">
                  <c:v>123.54395766989718</c:v>
                </c:pt>
                <c:pt idx="7">
                  <c:v>131.65871978248853</c:v>
                </c:pt>
                <c:pt idx="8">
                  <c:v>117.92842361711959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63.944235818248337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15</xdr:row>
      <xdr:rowOff>0</xdr:rowOff>
    </xdr:from>
    <xdr:to>
      <xdr:col>41</xdr:col>
      <xdr:colOff>398357</xdr:colOff>
      <xdr:row>28</xdr:row>
      <xdr:rowOff>161429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E3DE070-1CE6-478A-A937-F5D5CB2F6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Conferences_2024/1_Results_bau/_Results_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DE530A7C" TargetMode="External"/><Relationship Id="rId1" Type="http://schemas.openxmlformats.org/officeDocument/2006/relationships/externalLinkPath" Target="file:///\\DE530A7C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0.29100000000000009</v>
          </cell>
          <cell r="E2">
            <v>0.439</v>
          </cell>
          <cell r="F2">
            <v>0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</v>
          </cell>
          <cell r="F3">
            <v>0.36899999999999999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205539.0254968777</v>
          </cell>
          <cell r="E4">
            <v>219100.36965342879</v>
          </cell>
          <cell r="F4">
            <v>211333.8333026217</v>
          </cell>
          <cell r="G4">
            <v>210507.34872319619</v>
          </cell>
          <cell r="H4">
            <v>188726.7996813303</v>
          </cell>
          <cell r="I4">
            <v>149236.5761740873</v>
          </cell>
          <cell r="J4">
            <v>148985.41197038101</v>
          </cell>
          <cell r="K4">
            <v>128331.0194394993</v>
          </cell>
          <cell r="L4">
            <v>53016.30627192495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5592.2731215018412</v>
          </cell>
          <cell r="E5">
            <v>0</v>
          </cell>
          <cell r="F5">
            <v>0</v>
          </cell>
          <cell r="G5">
            <v>9597.4</v>
          </cell>
          <cell r="H5">
            <v>12181.8</v>
          </cell>
          <cell r="I5">
            <v>14426.4</v>
          </cell>
          <cell r="J5">
            <v>0</v>
          </cell>
          <cell r="K5">
            <v>18915.650000000001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SYN_DST_kt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21215.864012346588</v>
          </cell>
          <cell r="J6">
            <v>9545.3356028354192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TRA_FT_GSL</v>
          </cell>
          <cell r="C7" t="str">
            <v>PRI_OIL_GSL_kt</v>
          </cell>
          <cell r="D7">
            <v>79217.141867487502</v>
          </cell>
          <cell r="E7">
            <v>70720.613816237645</v>
          </cell>
          <cell r="F7">
            <v>63040.755722717571</v>
          </cell>
          <cell r="G7">
            <v>72853.010975500394</v>
          </cell>
          <cell r="H7">
            <v>61074.416645288336</v>
          </cell>
          <cell r="I7">
            <v>60971.640507183372</v>
          </cell>
          <cell r="J7">
            <v>55390.078487478277</v>
          </cell>
          <cell r="K7">
            <v>59028.275925872083</v>
          </cell>
          <cell r="L7">
            <v>52872.392654848933</v>
          </cell>
        </row>
        <row r="8">
          <cell r="A8">
            <v>6</v>
          </cell>
          <cell r="B8" t="str">
            <v>TRA_FT_GSL</v>
          </cell>
          <cell r="C8" t="str">
            <v>RNW_BIO_ETBE</v>
          </cell>
          <cell r="D8">
            <v>6544.0247629663609</v>
          </cell>
          <cell r="E8">
            <v>5842.1376630805034</v>
          </cell>
          <cell r="F8">
            <v>5207.714603181018</v>
          </cell>
          <cell r="G8">
            <v>6018.2922110195987</v>
          </cell>
          <cell r="H8">
            <v>5329.110981678431</v>
          </cell>
          <cell r="I8">
            <v>5036.7876940716706</v>
          </cell>
          <cell r="J8">
            <v>4575.7021359221199</v>
          </cell>
          <cell r="K8">
            <v>4876.2488808329108</v>
          </cell>
          <cell r="L8">
            <v>4367.7193932266509</v>
          </cell>
        </row>
        <row r="9">
          <cell r="A9">
            <v>7</v>
          </cell>
          <cell r="B9" t="str">
            <v>TRA_FT_GSL</v>
          </cell>
          <cell r="C9" t="str">
            <v>RNW_BIO_ETH</v>
          </cell>
          <cell r="D9">
            <v>344.42235594559781</v>
          </cell>
          <cell r="E9">
            <v>307.48092963581593</v>
          </cell>
          <cell r="F9">
            <v>274.09024227268497</v>
          </cell>
          <cell r="G9">
            <v>316.75222163261037</v>
          </cell>
          <cell r="H9">
            <v>3716.3537109073268</v>
          </cell>
          <cell r="I9">
            <v>265.09408916166689</v>
          </cell>
          <cell r="J9">
            <v>240.82642820642729</v>
          </cell>
          <cell r="K9">
            <v>256.6446779385742</v>
          </cell>
          <cell r="L9">
            <v>229.87996806456059</v>
          </cell>
        </row>
        <row r="10">
          <cell r="A10">
            <v>8</v>
          </cell>
          <cell r="B10" t="str">
            <v>TRA_FT_HFO</v>
          </cell>
          <cell r="C10" t="str">
            <v>PRI_OIL_HFO</v>
          </cell>
        </row>
        <row r="11">
          <cell r="A11">
            <v>9</v>
          </cell>
          <cell r="B11" t="str">
            <v>TRA_FT_JTK</v>
          </cell>
          <cell r="C11" t="str">
            <v>PRI_OIL_KER_kt</v>
          </cell>
          <cell r="D11">
            <v>7440.4384913022022</v>
          </cell>
          <cell r="E11">
            <v>8087.0435070270614</v>
          </cell>
          <cell r="F11">
            <v>4769.2845258499256</v>
          </cell>
          <cell r="G11">
            <v>8428.6731425767648</v>
          </cell>
          <cell r="H11">
            <v>8880.1153930794371</v>
          </cell>
          <cell r="I11">
            <v>9277.0914233656385</v>
          </cell>
          <cell r="J11">
            <v>9679.9333629306147</v>
          </cell>
          <cell r="K11">
            <v>10042.64657414973</v>
          </cell>
          <cell r="L11">
            <v>10345.592470990059</v>
          </cell>
        </row>
        <row r="12">
          <cell r="A12">
            <v>10</v>
          </cell>
          <cell r="B12" t="str">
            <v>TRA_FT_LPG</v>
          </cell>
          <cell r="C12" t="str">
            <v>PRI_OIL_LPG</v>
          </cell>
          <cell r="D12">
            <v>229.15654743684149</v>
          </cell>
          <cell r="E12">
            <v>284.06691109139081</v>
          </cell>
          <cell r="F12">
            <v>252.4097255083492</v>
          </cell>
          <cell r="G12">
            <v>205.76536830199049</v>
          </cell>
          <cell r="H12">
            <v>149.2089439835033</v>
          </cell>
          <cell r="I12">
            <v>41.159486258037539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TRA_FT_NGA</v>
          </cell>
          <cell r="C13" t="str">
            <v>PRI_GAS_NGA</v>
          </cell>
          <cell r="D13">
            <v>9.8625654020267266</v>
          </cell>
          <cell r="E13">
            <v>4.5419709088280973</v>
          </cell>
          <cell r="F13">
            <v>0</v>
          </cell>
          <cell r="G13">
            <v>17.52352150537634</v>
          </cell>
          <cell r="H13">
            <v>18.005418346774189</v>
          </cell>
          <cell r="I13">
            <v>18.005418346774199</v>
          </cell>
          <cell r="J13">
            <v>7.009408602150538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TRA_FT_NGA</v>
          </cell>
          <cell r="C14" t="str">
            <v>RNW_POT_BIO_GAS</v>
          </cell>
          <cell r="D14">
            <v>0.51908238958035402</v>
          </cell>
          <cell r="E14">
            <v>0.64885298697544236</v>
          </cell>
          <cell r="F14">
            <v>0</v>
          </cell>
          <cell r="G14">
            <v>8.7617607526881738</v>
          </cell>
          <cell r="H14">
            <v>8.2798639112903238</v>
          </cell>
          <cell r="I14">
            <v>8.2798639112903238</v>
          </cell>
          <cell r="J14">
            <v>19.27587365591398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TRA_FT_AMM_ELCSYS_CU</v>
          </cell>
          <cell r="C15" t="str">
            <v>HH2_WE_CU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1.6805968951444442E-2</v>
          </cell>
          <cell r="I15">
            <v>0.10433705724021761</v>
          </cell>
          <cell r="J15">
            <v>0.6491305507495414</v>
          </cell>
          <cell r="K15">
            <v>4.0404350354097671</v>
          </cell>
          <cell r="L15">
            <v>23.808456014546291</v>
          </cell>
        </row>
        <row r="16">
          <cell r="A16">
            <v>14</v>
          </cell>
          <cell r="B16" t="str">
            <v>TRA_FT_MTH</v>
          </cell>
          <cell r="C16" t="str">
            <v>SYN_MTH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0.60548661005878512</v>
          </cell>
          <cell r="K16">
            <v>0.60548661005878512</v>
          </cell>
          <cell r="L16">
            <v>0.60548661005878512</v>
          </cell>
        </row>
        <row r="17">
          <cell r="A17">
            <v>15</v>
          </cell>
          <cell r="B17" t="str">
            <v>TRA_FT_DST_INT</v>
          </cell>
          <cell r="C17" t="str">
            <v>PRI_OIL_DST_kt</v>
          </cell>
          <cell r="D17">
            <v>3516.0007950705631</v>
          </cell>
          <cell r="E17">
            <v>3878.6634593995268</v>
          </cell>
          <cell r="F17">
            <v>2109.6004770423378</v>
          </cell>
          <cell r="G17">
            <v>3990.8362626664589</v>
          </cell>
          <cell r="H17">
            <v>7402.4883720930238</v>
          </cell>
          <cell r="I17">
            <v>34596.729235334409</v>
          </cell>
          <cell r="J17">
            <v>16022.50220507258</v>
          </cell>
          <cell r="K17">
            <v>30616.671429426529</v>
          </cell>
          <cell r="L17">
            <v>21654.543412554729</v>
          </cell>
        </row>
        <row r="18">
          <cell r="A18">
            <v>16</v>
          </cell>
          <cell r="B18" t="str">
            <v>TRA_FT_DST_INT</v>
          </cell>
          <cell r="C18" t="str">
            <v>RNW_BIO_EMHV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16671</v>
          </cell>
          <cell r="K18">
            <v>0</v>
          </cell>
          <cell r="L18">
            <v>21160.3</v>
          </cell>
        </row>
        <row r="19">
          <cell r="A19">
            <v>17</v>
          </cell>
          <cell r="B19" t="str">
            <v>TRA_FT_DST_INT</v>
          </cell>
          <cell r="C19" t="str">
            <v>SYN_DST_kt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16418.730520147339</v>
          </cell>
          <cell r="K19">
            <v>16743.371959983251</v>
          </cell>
          <cell r="L19">
            <v>0</v>
          </cell>
        </row>
        <row r="20">
          <cell r="A20">
            <v>18</v>
          </cell>
          <cell r="B20" t="str">
            <v>TRA_FT_HFO_INT</v>
          </cell>
          <cell r="C20" t="str">
            <v>PRI_OIL_HFO</v>
          </cell>
          <cell r="D20">
            <v>1811.4704259711821</v>
          </cell>
          <cell r="E20">
            <v>1857.8</v>
          </cell>
          <cell r="F20">
            <v>1772.368108473762</v>
          </cell>
          <cell r="G20">
            <v>1857.8</v>
          </cell>
          <cell r="H20">
            <v>1741.698567082206</v>
          </cell>
          <cell r="I20">
            <v>593.23373904327866</v>
          </cell>
          <cell r="J20">
            <v>26.280930643823979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TRA_FT_AMM_INT_ELCSYS_CU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0.15412238648170759</v>
          </cell>
          <cell r="I21">
            <v>0.95718113709692054</v>
          </cell>
          <cell r="J21">
            <v>56.686171782583202</v>
          </cell>
          <cell r="K21">
            <v>37.043450785954278</v>
          </cell>
          <cell r="L21">
            <v>217.9344622881691</v>
          </cell>
        </row>
        <row r="22">
          <cell r="A22">
            <v>20</v>
          </cell>
          <cell r="B22" t="str">
            <v>TRA_FT_MTH_INT</v>
          </cell>
          <cell r="C22" t="str">
            <v>SYN_MTH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0.89258698940998482</v>
          </cell>
          <cell r="J22">
            <v>5.5471507816439729</v>
          </cell>
          <cell r="K22">
            <v>34.543620776601117</v>
          </cell>
          <cell r="L22">
            <v>34.543620776601109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32.030968858131473</v>
          </cell>
        </row>
        <row r="22">
          <cell r="A22" t="str">
            <v>EUR</v>
          </cell>
          <cell r="B22" t="str">
            <v>ELC_COA_EXS</v>
          </cell>
          <cell r="C22">
            <v>155.94447034158711</v>
          </cell>
          <cell r="D22">
            <v>155.94447034158711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4.6466666666666683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11.241076431801121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32.132576626750527</v>
          </cell>
          <cell r="G32">
            <v>17.436538367504479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69.350059696991877</v>
          </cell>
          <cell r="E33">
            <v>47.660855974726303</v>
          </cell>
          <cell r="F33">
            <v>43.718195078640278</v>
          </cell>
          <cell r="G33">
            <v>19.783467420453722</v>
          </cell>
        </row>
        <row r="34">
          <cell r="A34" t="str">
            <v>EUR</v>
          </cell>
          <cell r="B34" t="str">
            <v>ELC_CHP_BIO_EXS</v>
          </cell>
          <cell r="C34">
            <v>8.5418195839153501</v>
          </cell>
          <cell r="D34">
            <v>5.6657108484913454</v>
          </cell>
          <cell r="E34">
            <v>5.6657108484913454</v>
          </cell>
          <cell r="F34">
            <v>2.172821124540016</v>
          </cell>
          <cell r="G34">
            <v>1.6663013434381859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63.455124962192691</v>
          </cell>
          <cell r="D37">
            <v>67.214946645976369</v>
          </cell>
          <cell r="E37">
            <v>67.214946645976369</v>
          </cell>
          <cell r="F37">
            <v>67.214946645976369</v>
          </cell>
          <cell r="G37">
            <v>67.214946645976369</v>
          </cell>
          <cell r="H37">
            <v>67.214946645976369</v>
          </cell>
          <cell r="I37">
            <v>3.7598216837836782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0.81501989260950392</v>
          </cell>
          <cell r="F39">
            <v>0.81501989260950392</v>
          </cell>
          <cell r="G39">
            <v>0.81501989260950392</v>
          </cell>
          <cell r="H39">
            <v>0.81501989260950392</v>
          </cell>
          <cell r="I39">
            <v>0.81501989260950392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2.2574008226814168</v>
          </cell>
          <cell r="D53">
            <v>2.2574008226814168</v>
          </cell>
          <cell r="E53">
            <v>2.2574008226814168</v>
          </cell>
          <cell r="F53">
            <v>2.2574008226814168</v>
          </cell>
          <cell r="G53">
            <v>2.2574008226814168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22.573946796850571</v>
          </cell>
          <cell r="E56">
            <v>22.573946796850571</v>
          </cell>
          <cell r="F56">
            <v>22.573946796850571</v>
          </cell>
          <cell r="G56">
            <v>22.573946796850571</v>
          </cell>
          <cell r="H56">
            <v>12.440472964746601</v>
          </cell>
        </row>
        <row r="57">
          <cell r="A57" t="str">
            <v>EUR</v>
          </cell>
          <cell r="B57" t="str">
            <v>ELC_BIO_CRP_COM_NEW</v>
          </cell>
          <cell r="E57">
            <v>8.5570588235294149</v>
          </cell>
          <cell r="F57">
            <v>8.5570588235294149</v>
          </cell>
          <cell r="G57">
            <v>8.5570588235294149</v>
          </cell>
          <cell r="H57">
            <v>8.5570588235294149</v>
          </cell>
          <cell r="I57">
            <v>8.557058823529621</v>
          </cell>
          <cell r="J57">
            <v>8.5570588235292711</v>
          </cell>
        </row>
        <row r="58">
          <cell r="A58" t="str">
            <v>EUR</v>
          </cell>
          <cell r="B58" t="str">
            <v>ELC_BIO_MUN_INC_NEW</v>
          </cell>
          <cell r="C58">
            <v>10.5480241937382</v>
          </cell>
          <cell r="D58">
            <v>10.548024193738209</v>
          </cell>
          <cell r="E58">
            <v>10.548024193738209</v>
          </cell>
          <cell r="F58">
            <v>10.548024193738209</v>
          </cell>
          <cell r="G58">
            <v>10.548024193738209</v>
          </cell>
          <cell r="H58">
            <v>10.5480241937382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8.1116012631494741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409.87831107459391</v>
          </cell>
          <cell r="J65">
            <v>452.86611825983562</v>
          </cell>
          <cell r="K65">
            <v>480.34044869517419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484.70106104106401</v>
          </cell>
          <cell r="H66">
            <v>596.32284584516447</v>
          </cell>
          <cell r="I66">
            <v>607.88635296743064</v>
          </cell>
          <cell r="J66">
            <v>630.42983791637675</v>
          </cell>
          <cell r="K66">
            <v>660.01652205876462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0.59822002844654787</v>
          </cell>
          <cell r="D69">
            <v>1.800195850052529</v>
          </cell>
          <cell r="E69">
            <v>1.800195850052529</v>
          </cell>
          <cell r="F69">
            <v>1.800195850052529</v>
          </cell>
          <cell r="G69">
            <v>1.800195850052529</v>
          </cell>
          <cell r="H69">
            <v>1.201975821605981</v>
          </cell>
        </row>
        <row r="70">
          <cell r="A70" t="str">
            <v>EUR</v>
          </cell>
          <cell r="B70" t="str">
            <v>ELC_SOL_CSP_3_NEW</v>
          </cell>
          <cell r="C70">
            <v>0.50980414994747136</v>
          </cell>
          <cell r="D70">
            <v>0.50980414994747136</v>
          </cell>
          <cell r="E70">
            <v>0.51980414994747104</v>
          </cell>
          <cell r="F70">
            <v>0.51980414994747115</v>
          </cell>
          <cell r="G70">
            <v>0.51980414994747115</v>
          </cell>
          <cell r="H70">
            <v>0.51980414994747115</v>
          </cell>
          <cell r="I70">
            <v>0.51980414994747115</v>
          </cell>
          <cell r="J70">
            <v>0.51980414994747126</v>
          </cell>
          <cell r="K70">
            <v>9.9999999999997886E-3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5.0246036884830048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5.0246036884830074</v>
          </cell>
          <cell r="J74">
            <v>5.0246036884830039</v>
          </cell>
          <cell r="K74">
            <v>5.0246036884830039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J87">
            <v>11.12136690628056</v>
          </cell>
          <cell r="K87">
            <v>14.09755114728674</v>
          </cell>
        </row>
        <row r="88">
          <cell r="A88" t="str">
            <v>EUR</v>
          </cell>
          <cell r="B88" t="str">
            <v>ELC_STG_CEN_BTT_NEW</v>
          </cell>
          <cell r="F88">
            <v>0.72</v>
          </cell>
          <cell r="G88">
            <v>0.72</v>
          </cell>
          <cell r="H88">
            <v>0.72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11.15126186857602</v>
          </cell>
          <cell r="G6">
            <v>29.27328880324529</v>
          </cell>
          <cell r="H6">
            <v>49.667510694683358</v>
          </cell>
          <cell r="I6">
            <v>65.821246149243777</v>
          </cell>
          <cell r="J6">
            <v>151.36790490174491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728.97219876169709</v>
          </cell>
          <cell r="E23">
            <v>728.97219876169709</v>
          </cell>
          <cell r="F23">
            <v>777.40058690439616</v>
          </cell>
          <cell r="G23">
            <v>1506.372785666093</v>
          </cell>
          <cell r="H23">
            <v>1552.9688384549161</v>
          </cell>
          <cell r="I23">
            <v>1552.9688384549161</v>
          </cell>
          <cell r="J23">
            <v>2281.941093398947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7.2059001329948011E-2</v>
          </cell>
          <cell r="H28">
            <v>0.46703525630038523</v>
          </cell>
          <cell r="I28">
            <v>2.9071244012322892</v>
          </cell>
          <cell r="J28">
            <v>2.865291491064232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J30">
            <v>14.30257458825316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  <cell r="J32">
            <v>113.424529632773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9.5039227785613516</v>
          </cell>
          <cell r="H34">
            <v>56.689561567253612</v>
          </cell>
          <cell r="I34">
            <v>56.689561567253612</v>
          </cell>
          <cell r="J34">
            <v>696.29254499080037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240.9666527552898</v>
          </cell>
          <cell r="G38">
            <v>615.83562735314911</v>
          </cell>
          <cell r="H38">
            <v>971.70352823251596</v>
          </cell>
          <cell r="I38">
            <v>1163.970589888823</v>
          </cell>
          <cell r="J38">
            <v>1177.1974456772871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G41">
            <v>1.1901159858799799</v>
          </cell>
          <cell r="H41">
            <v>1.1901159858799799</v>
          </cell>
          <cell r="I41">
            <v>1.1901159858799799</v>
          </cell>
          <cell r="J41">
            <v>226.10186585980841</v>
          </cell>
        </row>
        <row r="42">
          <cell r="A42" t="str">
            <v>EUR</v>
          </cell>
          <cell r="B42" t="str">
            <v>HH2_DEL_TRA_LH2_INT_C_2_NEW</v>
          </cell>
          <cell r="H42">
            <v>6.2060850563119869</v>
          </cell>
          <cell r="I42">
            <v>44.868045049588169</v>
          </cell>
          <cell r="J42">
            <v>44.868045049588169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8.7909092547440721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68.63</v>
          </cell>
          <cell r="G8">
            <v>68.63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1263.7249999999999</v>
          </cell>
          <cell r="F9">
            <v>865.98699999999997</v>
          </cell>
          <cell r="G9">
            <v>865.98699999999997</v>
          </cell>
          <cell r="H9">
            <v>1731.9739999999999</v>
          </cell>
          <cell r="I9">
            <v>1731.9739999999999</v>
          </cell>
          <cell r="J9">
            <v>2597.9609999999998</v>
          </cell>
          <cell r="K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1162.191</v>
          </cell>
          <cell r="I11">
            <v>1162.191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9476.6402409282491</v>
          </cell>
          <cell r="F13">
            <v>8804.0138395533195</v>
          </cell>
          <cell r="G13">
            <v>8804.0138395533195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14039.532999999999</v>
          </cell>
          <cell r="G14">
            <v>14039.532999999999</v>
          </cell>
          <cell r="H14">
            <v>24428.510172463481</v>
          </cell>
          <cell r="I14">
            <v>16967.276505194859</v>
          </cell>
          <cell r="J14">
            <v>9737.3080359849446</v>
          </cell>
          <cell r="K14">
            <v>1579.504351626784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  <cell r="G15">
            <v>8.5809999999999995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1602.423</v>
          </cell>
          <cell r="F18">
            <v>1602.423</v>
          </cell>
          <cell r="G18">
            <v>1602.423</v>
          </cell>
          <cell r="H18">
            <v>1589.7219611973269</v>
          </cell>
          <cell r="I18">
            <v>2984.2715944797269</v>
          </cell>
          <cell r="J18">
            <v>3440.8145478799688</v>
          </cell>
          <cell r="K18">
            <v>1023.132457298785</v>
          </cell>
        </row>
        <row r="19">
          <cell r="B19" t="str">
            <v>EXP_OIL_GLB</v>
          </cell>
          <cell r="C19">
            <v>39945.947999999997</v>
          </cell>
          <cell r="D19">
            <v>37156.394</v>
          </cell>
          <cell r="E19">
            <v>19781.516600731091</v>
          </cell>
          <cell r="F19">
            <v>12431.614645522861</v>
          </cell>
          <cell r="G19">
            <v>13502.30679036579</v>
          </cell>
          <cell r="H19">
            <v>3516.7098671261292</v>
          </cell>
          <cell r="I19">
            <v>2129.0460305609299</v>
          </cell>
          <cell r="J19">
            <v>2157.78520223957</v>
          </cell>
          <cell r="K19">
            <v>246.40014661537319</v>
          </cell>
        </row>
        <row r="20">
          <cell r="B20" t="str">
            <v>IMP_GAS_PIP_AFR</v>
          </cell>
          <cell r="C20">
            <v>2283.5279999999998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25587.230199999969</v>
          </cell>
          <cell r="E21">
            <v>33491.052199999962</v>
          </cell>
          <cell r="F21">
            <v>33491.052199999962</v>
          </cell>
          <cell r="G21">
            <v>33491.052199999962</v>
          </cell>
          <cell r="H21">
            <v>33491.052199999962</v>
          </cell>
          <cell r="I21">
            <v>33491.052199999962</v>
          </cell>
          <cell r="J21">
            <v>33491.052199999962</v>
          </cell>
          <cell r="K21">
            <v>33491.052199999962</v>
          </cell>
        </row>
        <row r="22">
          <cell r="B22" t="str">
            <v>IMP_GAS_PIP_CAC</v>
          </cell>
          <cell r="C22">
            <v>278.54639999999989</v>
          </cell>
          <cell r="D22">
            <v>278.54639999999989</v>
          </cell>
          <cell r="E22">
            <v>278.54639999999989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386.87000000000029</v>
          </cell>
          <cell r="H23">
            <v>386.87000000000029</v>
          </cell>
          <cell r="I23">
            <v>386.87000000000029</v>
          </cell>
          <cell r="J23">
            <v>386.87000000000029</v>
          </cell>
          <cell r="K23">
            <v>386.87000000000029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12419.68285568226</v>
          </cell>
          <cell r="G24">
            <v>7534.2704872612048</v>
          </cell>
          <cell r="H24">
            <v>4165.1008220991953</v>
          </cell>
          <cell r="I24">
            <v>2688.5505205497479</v>
          </cell>
          <cell r="J24">
            <v>1430.0119228105229</v>
          </cell>
          <cell r="K24">
            <v>218.4597963905116</v>
          </cell>
        </row>
        <row r="25">
          <cell r="B25" t="str">
            <v>IMP_GAS_LNG_AFR</v>
          </cell>
          <cell r="C25">
            <v>9671.9865171174806</v>
          </cell>
          <cell r="D25">
            <v>12169.18098821503</v>
          </cell>
          <cell r="E25">
            <v>8780.4937243563345</v>
          </cell>
          <cell r="F25">
            <v>8902.8574507591093</v>
          </cell>
          <cell r="G25">
            <v>3809.788197500327</v>
          </cell>
          <cell r="J25">
            <v>9315.5631683630872</v>
          </cell>
          <cell r="K25">
            <v>4657.7815841815436</v>
          </cell>
        </row>
        <row r="26">
          <cell r="B26" t="str">
            <v>IMP_GAS_LNG_MEA</v>
          </cell>
          <cell r="C26">
            <v>3959.8742378027218</v>
          </cell>
          <cell r="D26">
            <v>6077.7946732875498</v>
          </cell>
          <cell r="E26">
            <v>6991.1149065823811</v>
          </cell>
          <cell r="F26">
            <v>8698.4584167732864</v>
          </cell>
          <cell r="G26">
            <v>10674.669123839551</v>
          </cell>
          <cell r="H26">
            <v>11735.354633473609</v>
          </cell>
          <cell r="I26">
            <v>7117.6657061680453</v>
          </cell>
          <cell r="J26">
            <v>12864.72299440174</v>
          </cell>
          <cell r="K26">
            <v>5909.3883717717436</v>
          </cell>
        </row>
        <row r="27">
          <cell r="B27" t="str">
            <v>IMP_GAS_LNG_GLB</v>
          </cell>
          <cell r="C27">
            <v>486.12913073170569</v>
          </cell>
          <cell r="D27">
            <v>486.12913073170569</v>
          </cell>
        </row>
        <row r="28">
          <cell r="B28" t="str">
            <v>IMP_GAS_LNG_OLA</v>
          </cell>
          <cell r="C28">
            <v>228.52</v>
          </cell>
          <cell r="D28">
            <v>654.84238410596026</v>
          </cell>
          <cell r="E28">
            <v>1452.249782745221</v>
          </cell>
          <cell r="F28">
            <v>797.40739863926035</v>
          </cell>
        </row>
        <row r="29">
          <cell r="B29" t="str">
            <v>IMP_GAS_LNG_USA</v>
          </cell>
          <cell r="D29">
            <v>11042.479471097549</v>
          </cell>
          <cell r="E29">
            <v>14729.9039421951</v>
          </cell>
          <cell r="F29">
            <v>9982.8102916551143</v>
          </cell>
          <cell r="G29">
            <v>12367.10527586735</v>
          </cell>
          <cell r="H29">
            <v>11143.791707198719</v>
          </cell>
          <cell r="I29">
            <v>11298.469340351839</v>
          </cell>
          <cell r="J29">
            <v>20670.584292824042</v>
          </cell>
          <cell r="K29">
            <v>7222.0936021805683</v>
          </cell>
        </row>
        <row r="30">
          <cell r="B30" t="str">
            <v>IMP_GAS_LNG_RUS</v>
          </cell>
          <cell r="E30">
            <v>2075.1984642740399</v>
          </cell>
          <cell r="F30">
            <v>2075.1984642740399</v>
          </cell>
        </row>
        <row r="31">
          <cell r="B31" t="str">
            <v>IMP_HH2_GLB</v>
          </cell>
          <cell r="F31">
            <v>1918.583511974477</v>
          </cell>
          <cell r="G31">
            <v>3837.1669677665041</v>
          </cell>
          <cell r="H31">
            <v>5755.7504228413854</v>
          </cell>
          <cell r="I31">
            <v>7674.3338786334116</v>
          </cell>
          <cell r="J31">
            <v>9592.9173344254395</v>
          </cell>
          <cell r="K31">
            <v>11511.50085480063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264.622728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230.10672</v>
          </cell>
          <cell r="H33">
            <v>230.10672</v>
          </cell>
          <cell r="I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  <cell r="G34">
            <v>868.6528679999999</v>
          </cell>
          <cell r="H34">
            <v>1737.305736</v>
          </cell>
          <cell r="I34">
            <v>868.6528679999999</v>
          </cell>
          <cell r="J34">
            <v>1737.305736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5.7526679999999999</v>
          </cell>
          <cell r="G38">
            <v>5.7526679999999999</v>
          </cell>
          <cell r="H38">
            <v>11.505336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932.79</v>
          </cell>
          <cell r="D41">
            <v>1695.191</v>
          </cell>
          <cell r="E41">
            <v>1335.1569999999999</v>
          </cell>
          <cell r="F41">
            <v>797.3606319999999</v>
          </cell>
          <cell r="G41">
            <v>225.60463200000001</v>
          </cell>
          <cell r="H41">
            <v>154.09464222750029</v>
          </cell>
          <cell r="I41">
            <v>262.19686172750028</v>
          </cell>
          <cell r="J41">
            <v>158.70221762244901</v>
          </cell>
          <cell r="K41">
            <v>25.299999061224501</v>
          </cell>
        </row>
        <row r="42">
          <cell r="B42" t="str">
            <v>IMP_GAS_LNG_DMY_TECH</v>
          </cell>
          <cell r="C42">
            <v>8482.7565171174811</v>
          </cell>
          <cell r="D42">
            <v>19525.23598821503</v>
          </cell>
          <cell r="E42">
            <v>26747.329590395599</v>
          </cell>
          <cell r="F42">
            <v>32891.836403137808</v>
          </cell>
          <cell r="G42">
            <v>38967.997846938531</v>
          </cell>
          <cell r="H42">
            <v>45988.184598148502</v>
          </cell>
          <cell r="I42">
            <v>48064.350977028982</v>
          </cell>
          <cell r="J42">
            <v>54208.857789771188</v>
          </cell>
          <cell r="K42">
            <v>54208.857789771188</v>
          </cell>
        </row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31463.337999999982</v>
          </cell>
          <cell r="E43">
            <v>31463.337999999982</v>
          </cell>
          <cell r="F43">
            <v>40848.649594999981</v>
          </cell>
          <cell r="G43">
            <v>40848.649594999981</v>
          </cell>
          <cell r="H43">
            <v>44620.568574036661</v>
          </cell>
          <cell r="I43">
            <v>46940.724574036663</v>
          </cell>
          <cell r="J43">
            <v>46940.724574036663</v>
          </cell>
          <cell r="K43">
            <v>46940.724574036663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65302.928838822212</v>
          </cell>
          <cell r="E44">
            <v>76332.268734938931</v>
          </cell>
          <cell r="F44">
            <v>77983.538170998741</v>
          </cell>
          <cell r="G44">
            <v>98848.5545795996</v>
          </cell>
          <cell r="H44">
            <v>114278.1699134774</v>
          </cell>
          <cell r="I44">
            <v>114278.1699134774</v>
          </cell>
          <cell r="J44">
            <v>114278.1699134774</v>
          </cell>
          <cell r="K44">
            <v>114278.1699134774</v>
          </cell>
        </row>
        <row r="45">
          <cell r="A45" t="str">
            <v>EUR</v>
          </cell>
          <cell r="B45" t="str">
            <v>IMP_HCO_DMY_ANNUAL_TECH</v>
          </cell>
          <cell r="C45">
            <v>4814.3020873171126</v>
          </cell>
          <cell r="D45">
            <v>9432.57635429539</v>
          </cell>
          <cell r="E45">
            <v>13079.767866295389</v>
          </cell>
          <cell r="F45">
            <v>13079.767866295389</v>
          </cell>
          <cell r="G45">
            <v>15674.221134295391</v>
          </cell>
          <cell r="H45">
            <v>15674.221134295391</v>
          </cell>
          <cell r="I45">
            <v>15674.221134295391</v>
          </cell>
          <cell r="J45">
            <v>15674.221134295391</v>
          </cell>
          <cell r="K45">
            <v>15674.221134295391</v>
          </cell>
        </row>
        <row r="46">
          <cell r="A46" t="str">
            <v>EUR</v>
          </cell>
          <cell r="B46" t="str">
            <v>IMP_BCO_DMY_ANNUAL_TECH</v>
          </cell>
          <cell r="C46">
            <v>1173.2889126828859</v>
          </cell>
          <cell r="D46">
            <v>2774.4306457046091</v>
          </cell>
          <cell r="E46">
            <v>4071.073066493419</v>
          </cell>
          <cell r="F46">
            <v>4071.073066493419</v>
          </cell>
          <cell r="G46">
            <v>4071.073066493419</v>
          </cell>
          <cell r="H46">
            <v>4071.073066493419</v>
          </cell>
          <cell r="I46">
            <v>4071.073066493419</v>
          </cell>
          <cell r="J46">
            <v>4071.073066493419</v>
          </cell>
          <cell r="K46">
            <v>4071.073066493419</v>
          </cell>
        </row>
        <row r="47">
          <cell r="A47" t="str">
            <v>EUR</v>
          </cell>
          <cell r="B47" t="str">
            <v>IMP_EMHV_DMY_TECH</v>
          </cell>
          <cell r="C47">
            <v>21161.3</v>
          </cell>
          <cell r="D47">
            <v>35587.699999999997</v>
          </cell>
          <cell r="E47">
            <v>54503.349999999991</v>
          </cell>
          <cell r="F47">
            <v>73418.999999999985</v>
          </cell>
          <cell r="G47">
            <v>92334.64999999998</v>
          </cell>
          <cell r="H47">
            <v>113494.95</v>
          </cell>
          <cell r="I47">
            <v>134655.25</v>
          </cell>
          <cell r="J47">
            <v>155815.54999999999</v>
          </cell>
          <cell r="K47">
            <v>176975.84999999989</v>
          </cell>
        </row>
        <row r="48">
          <cell r="A48" t="str">
            <v>EUR</v>
          </cell>
          <cell r="B48" t="str">
            <v>IMP_WOD_DMY_TECH</v>
          </cell>
          <cell r="C48">
            <v>3153.439024390244</v>
          </cell>
          <cell r="D48">
            <v>6420.9486018388852</v>
          </cell>
          <cell r="E48">
            <v>9816.9782423322631</v>
          </cell>
          <cell r="F48">
            <v>13769.47824233227</v>
          </cell>
          <cell r="G48">
            <v>13769.47824233227</v>
          </cell>
          <cell r="H48">
            <v>17611.528242332261</v>
          </cell>
          <cell r="I48">
            <v>17611.528242332261</v>
          </cell>
          <cell r="J48">
            <v>21564.028242332261</v>
          </cell>
          <cell r="K48">
            <v>21564.028242332271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3237.647586006623</v>
          </cell>
          <cell r="D49">
            <v>6127.1447149503392</v>
          </cell>
          <cell r="E49">
            <v>12198.775154367329</v>
          </cell>
          <cell r="F49">
            <v>12198.775154367329</v>
          </cell>
          <cell r="G49">
            <v>14461.89850871791</v>
          </cell>
          <cell r="H49">
            <v>16873.671040238889</v>
          </cell>
          <cell r="I49">
            <v>19033.926990131291</v>
          </cell>
          <cell r="J49">
            <v>19033.926990131291</v>
          </cell>
          <cell r="K49">
            <v>19033.926990131291</v>
          </cell>
        </row>
        <row r="50">
          <cell r="A50" t="str">
            <v>EUR</v>
          </cell>
          <cell r="B50" t="str">
            <v>IMP_HH2_DMY_TECH</v>
          </cell>
          <cell r="F50">
            <v>1065.7811302768159</v>
          </cell>
          <cell r="G50">
            <v>1970.072817163039</v>
          </cell>
          <cell r="H50">
            <v>3764.8261462015521</v>
          </cell>
          <cell r="I50">
            <v>5683.4096019935787</v>
          </cell>
          <cell r="J50">
            <v>6749.1907322703946</v>
          </cell>
          <cell r="K50">
            <v>6873.0208590239081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107.0133567536092</v>
          </cell>
          <cell r="D53">
            <v>213.02671350721829</v>
          </cell>
          <cell r="E53">
            <v>319.04007026082752</v>
          </cell>
          <cell r="F53">
            <v>319.04007026082752</v>
          </cell>
          <cell r="G53">
            <v>319.04007026082752</v>
          </cell>
          <cell r="H53">
            <v>319.04007026082752</v>
          </cell>
          <cell r="I53">
            <v>319.04007026082752</v>
          </cell>
          <cell r="J53">
            <v>318.04007026082752</v>
          </cell>
          <cell r="K53">
            <v>159.02003513041379</v>
          </cell>
        </row>
        <row r="54">
          <cell r="A54" t="str">
            <v>EUR</v>
          </cell>
          <cell r="B54" t="str">
            <v>IMP_BIO_REF_ETHSUG_LEV</v>
          </cell>
          <cell r="C54">
            <v>45.236333311623021</v>
          </cell>
          <cell r="D54">
            <v>89.472666623246042</v>
          </cell>
          <cell r="E54">
            <v>133.7089999348691</v>
          </cell>
          <cell r="F54">
            <v>133.7089999348691</v>
          </cell>
          <cell r="G54">
            <v>133.7089999348691</v>
          </cell>
          <cell r="H54">
            <v>133.7089999348691</v>
          </cell>
          <cell r="I54">
            <v>133.7089999348691</v>
          </cell>
          <cell r="J54">
            <v>132.7089999348691</v>
          </cell>
          <cell r="K54">
            <v>66.354499967434535</v>
          </cell>
        </row>
        <row r="55">
          <cell r="A55" t="str">
            <v>EUR</v>
          </cell>
          <cell r="B55" t="str">
            <v>IMP_BIO_REF_ETHSUG_OTH</v>
          </cell>
          <cell r="C55">
            <v>197.7670782276565</v>
          </cell>
          <cell r="D55">
            <v>394.534156455313</v>
          </cell>
          <cell r="E55">
            <v>591.30123468296938</v>
          </cell>
          <cell r="F55">
            <v>591.30123468296938</v>
          </cell>
          <cell r="G55">
            <v>591.30123468296938</v>
          </cell>
          <cell r="H55">
            <v>591.30123468296938</v>
          </cell>
          <cell r="I55">
            <v>591.30123468296938</v>
          </cell>
          <cell r="J55">
            <v>590.30123468296938</v>
          </cell>
          <cell r="K55">
            <v>295.15061734148469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138857.21679348801</v>
          </cell>
          <cell r="D59">
            <v>324212.56397713348</v>
          </cell>
          <cell r="E59">
            <v>451913.37781101803</v>
          </cell>
          <cell r="F59">
            <v>564990.60728242213</v>
          </cell>
          <cell r="G59">
            <v>678067.83675382636</v>
          </cell>
          <cell r="H59">
            <v>775158.65024885675</v>
          </cell>
          <cell r="I59">
            <v>878561.24928437592</v>
          </cell>
          <cell r="J59">
            <v>981962.84831989522</v>
          </cell>
          <cell r="K59">
            <v>750428.95793458447</v>
          </cell>
        </row>
        <row r="60">
          <cell r="A60" t="str">
            <v>EUR</v>
          </cell>
          <cell r="B60" t="str">
            <v>IMP_BIO_ISOBUT</v>
          </cell>
          <cell r="C60">
            <v>3652.799532905336</v>
          </cell>
          <cell r="D60">
            <v>8527.4863557029385</v>
          </cell>
          <cell r="E60">
            <v>11885.90834845941</v>
          </cell>
          <cell r="F60">
            <v>15244.33034121588</v>
          </cell>
          <cell r="G60">
            <v>18218.164594384649</v>
          </cell>
          <cell r="H60">
            <v>21028.872012951429</v>
          </cell>
          <cell r="I60">
            <v>23749.993040201931</v>
          </cell>
          <cell r="J60">
            <v>26470.11406745245</v>
          </cell>
          <cell r="K60">
            <v>20380.971123148309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655.402476296636</v>
          </cell>
          <cell r="D61">
            <v>1528.9463549419661</v>
          </cell>
          <cell r="E61">
            <v>2130.7755760439259</v>
          </cell>
          <cell r="F61">
            <v>2732.604797145887</v>
          </cell>
          <cell r="G61">
            <v>3265.5158953137302</v>
          </cell>
          <cell r="H61">
            <v>3769.194664720897</v>
          </cell>
          <cell r="I61">
            <v>4256.819552804187</v>
          </cell>
          <cell r="J61">
            <v>4743.4444408874788</v>
          </cell>
          <cell r="K61">
            <v>3652.2700252681771</v>
          </cell>
        </row>
        <row r="62">
          <cell r="A62" t="str">
            <v>EUR</v>
          </cell>
          <cell r="B62" t="str">
            <v>IMP_BIO_EMHV_GLB</v>
          </cell>
          <cell r="C62">
            <v>485.3030151778209</v>
          </cell>
          <cell r="D62">
            <v>215.30251517782091</v>
          </cell>
          <cell r="E62">
            <v>369.49990000000003</v>
          </cell>
          <cell r="F62">
            <v>838.49920000000009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2357.5956249999999</v>
          </cell>
          <cell r="K62">
            <v>814.67155000000002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5141.681762879105</v>
          </cell>
          <cell r="E63">
            <v>4608.7418049367934</v>
          </cell>
          <cell r="F63">
            <v>4493.6712518783952</v>
          </cell>
          <cell r="G63">
            <v>6004.7636689400078</v>
          </cell>
          <cell r="H63">
            <v>3563.8056111656128</v>
          </cell>
          <cell r="I63">
            <v>4107.5106071092296</v>
          </cell>
          <cell r="J63">
            <v>11301.02964049338</v>
          </cell>
          <cell r="K63">
            <v>3952.5000000000009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78.016422481480333</v>
          </cell>
          <cell r="E64">
            <v>78.016422481480333</v>
          </cell>
          <cell r="F64">
            <v>80.368805877184883</v>
          </cell>
          <cell r="G64">
            <v>244.30282774144371</v>
          </cell>
          <cell r="H64">
            <v>231.19572971025579</v>
          </cell>
          <cell r="I64">
            <v>132.37956619706341</v>
          </cell>
          <cell r="J64">
            <v>181.7716796452566</v>
          </cell>
          <cell r="K64">
            <v>58.326910647095083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4167.9479002777689</v>
          </cell>
          <cell r="I66">
            <v>4167.9479002777689</v>
          </cell>
          <cell r="J66">
            <v>4331.9398944890308</v>
          </cell>
          <cell r="K66">
            <v>9330.7362443656457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46.281760560000002</v>
          </cell>
          <cell r="J2">
            <v>27.423989424000009</v>
          </cell>
          <cell r="K2">
            <v>44.716755024000022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57.756042625698967</v>
          </cell>
          <cell r="J3">
            <v>57.962754316605462</v>
          </cell>
          <cell r="K3">
            <v>138.20064211819229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22.785863760000009</v>
          </cell>
          <cell r="I5">
            <v>31.262722388044249</v>
          </cell>
          <cell r="J5">
            <v>24.690638159999999</v>
          </cell>
          <cell r="K5">
            <v>29.549620384279489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8804.0138395533195</v>
          </cell>
          <cell r="G13">
            <v>2313.198844660687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10388.977172463479</v>
          </cell>
          <cell r="I14">
            <v>6578.2993327313779</v>
          </cell>
          <cell r="J14">
            <v>5397.7498961167084</v>
          </cell>
          <cell r="K14">
            <v>1579.504351626784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1589.7219611973269</v>
          </cell>
          <cell r="I18">
            <v>1394.5496332824</v>
          </cell>
          <cell r="J18">
            <v>1333.2197094729679</v>
          </cell>
          <cell r="K18">
            <v>1023.132457298785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12431.614645522861</v>
          </cell>
          <cell r="G19">
            <v>7110.4060562086388</v>
          </cell>
          <cell r="H19">
            <v>3516.7098671261292</v>
          </cell>
          <cell r="I19">
            <v>1664.984909008823</v>
          </cell>
          <cell r="J19">
            <v>704.00041890106638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13473.856999999991</v>
          </cell>
          <cell r="F21">
            <v>6791.8757950000008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493.7867999999998</v>
          </cell>
          <cell r="G22">
            <v>703.39999999999986</v>
          </cell>
          <cell r="H22">
            <v>623.55565770526459</v>
          </cell>
          <cell r="I22">
            <v>503.2697364460256</v>
          </cell>
          <cell r="J22">
            <v>114.8086202360283</v>
          </cell>
          <cell r="K22">
            <v>36.627999999999993</v>
          </cell>
        </row>
        <row r="23">
          <cell r="A23" t="str">
            <v>EUR</v>
          </cell>
          <cell r="B23" t="str">
            <v>IMP_GAS_PIP_MEA</v>
          </cell>
          <cell r="G23">
            <v>386.86999999999938</v>
          </cell>
          <cell r="H23">
            <v>369.93332133142007</v>
          </cell>
          <cell r="I23">
            <v>49.142350436975313</v>
          </cell>
        </row>
        <row r="24">
          <cell r="A24" t="str">
            <v>EUR</v>
          </cell>
          <cell r="B24" t="str">
            <v>EXP_GAS_NGA_GLB</v>
          </cell>
          <cell r="C24">
            <v>8181.3240000000014</v>
          </cell>
          <cell r="D24">
            <v>8584.5319999999992</v>
          </cell>
          <cell r="E24">
            <v>7355.0549999999994</v>
          </cell>
          <cell r="F24">
            <v>5064.6278556822572</v>
          </cell>
          <cell r="G24">
            <v>2469.6426315789472</v>
          </cell>
          <cell r="H24">
            <v>1695.4581905202481</v>
          </cell>
          <cell r="I24">
            <v>993.09233002949986</v>
          </cell>
          <cell r="J24">
            <v>436.91959278102331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K25">
            <v>898.95184574703796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410.79340159193521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9.0000660126012613E-2</v>
          </cell>
          <cell r="G31">
            <v>168.94630076752281</v>
          </cell>
          <cell r="H31">
            <v>440.69740073598763</v>
          </cell>
          <cell r="I31">
            <v>788.78415732030066</v>
          </cell>
          <cell r="J31">
            <v>937.98441975183243</v>
          </cell>
          <cell r="K31">
            <v>1918.583457140403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803.40235489750364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154.0946422275002</v>
          </cell>
          <cell r="I41">
            <v>108.1022195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3453.0804000000012</v>
          </cell>
          <cell r="D42">
            <v>1549.4094</v>
          </cell>
          <cell r="E42">
            <v>3549.3876</v>
          </cell>
          <cell r="F42">
            <v>2432.1534015919351</v>
          </cell>
          <cell r="G42">
            <v>3951.835</v>
          </cell>
          <cell r="H42">
            <v>3951.835</v>
          </cell>
          <cell r="I42">
            <v>3951.835</v>
          </cell>
          <cell r="J42">
            <v>3951.835</v>
          </cell>
          <cell r="K42">
            <v>4850.7868457470377</v>
          </cell>
        </row>
        <row r="46">
          <cell r="C46">
            <v>1172.2889126828859</v>
          </cell>
          <cell r="D46">
            <v>1601.141733021723</v>
          </cell>
          <cell r="E46">
            <v>1296.642420788811</v>
          </cell>
        </row>
        <row r="47">
          <cell r="C47">
            <v>5592.2731215018412</v>
          </cell>
          <cell r="F47">
            <v>9597.4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624</v>
          </cell>
          <cell r="I48">
            <v>621.21389196181997</v>
          </cell>
          <cell r="J48">
            <v>822.5</v>
          </cell>
          <cell r="K48">
            <v>914</v>
          </cell>
        </row>
        <row r="49">
          <cell r="C49">
            <v>3236.647586006623</v>
          </cell>
          <cell r="D49">
            <v>2889.4971289437171</v>
          </cell>
          <cell r="F49">
            <v>2976.622439895737</v>
          </cell>
          <cell r="G49">
            <v>6071.6304394169911</v>
          </cell>
          <cell r="H49">
            <v>2491.1743646665559</v>
          </cell>
          <cell r="I49">
            <v>2263.1233543505782</v>
          </cell>
          <cell r="J49">
            <v>2411.7725315209759</v>
          </cell>
          <cell r="K49">
            <v>2160.2559498924111</v>
          </cell>
        </row>
        <row r="50">
          <cell r="F50">
            <v>9.0000660126012613E-2</v>
          </cell>
          <cell r="G50">
            <v>168.94630076752281</v>
          </cell>
          <cell r="H50">
            <v>440.69740073598769</v>
          </cell>
          <cell r="I50">
            <v>788.78415732030089</v>
          </cell>
          <cell r="J50">
            <v>937.98441975183039</v>
          </cell>
          <cell r="K50">
            <v>1918.5834571404041</v>
          </cell>
        </row>
        <row r="53">
          <cell r="E53">
            <v>106.0133567536092</v>
          </cell>
        </row>
        <row r="54">
          <cell r="E54">
            <v>44.236333311623021</v>
          </cell>
        </row>
        <row r="55">
          <cell r="E55">
            <v>196.76707822765641</v>
          </cell>
        </row>
        <row r="59">
          <cell r="C59">
            <v>138856.21679348801</v>
          </cell>
          <cell r="D59">
            <v>123932.0481051839</v>
          </cell>
          <cell r="E59">
            <v>125928.6831440939</v>
          </cell>
          <cell r="F59">
            <v>127700.8138338845</v>
          </cell>
          <cell r="G59">
            <v>113077.22947140411</v>
          </cell>
          <cell r="H59">
            <v>106874.486164652</v>
          </cell>
          <cell r="I59">
            <v>97075.795741710841</v>
          </cell>
          <cell r="J59">
            <v>103419.16118472911</v>
          </cell>
          <cell r="K59">
            <v>92677.67359182275</v>
          </cell>
        </row>
        <row r="60">
          <cell r="C60">
            <v>3651.7995329053351</v>
          </cell>
          <cell r="D60">
            <v>3260.1214637726021</v>
          </cell>
          <cell r="E60">
            <v>2906.090738382265</v>
          </cell>
          <cell r="F60">
            <v>3358.4219927564732</v>
          </cell>
          <cell r="G60">
            <v>2973.8342531687672</v>
          </cell>
          <cell r="H60">
            <v>2810.7074185667798</v>
          </cell>
          <cell r="I60">
            <v>2553.4052097779681</v>
          </cell>
          <cell r="J60">
            <v>2721.1210272505082</v>
          </cell>
          <cell r="K60">
            <v>2437.343411398801</v>
          </cell>
        </row>
        <row r="61">
          <cell r="C61">
            <v>654.402476296636</v>
          </cell>
          <cell r="D61">
            <v>584.21376630805025</v>
          </cell>
          <cell r="E61">
            <v>520.77146031810162</v>
          </cell>
          <cell r="F61">
            <v>601.82922110196</v>
          </cell>
          <cell r="G61">
            <v>532.91109816784319</v>
          </cell>
          <cell r="H61">
            <v>503.67876940716701</v>
          </cell>
          <cell r="I61">
            <v>457.57021359221193</v>
          </cell>
          <cell r="J61">
            <v>487.6248880832909</v>
          </cell>
          <cell r="K61">
            <v>436.77193932266522</v>
          </cell>
        </row>
        <row r="62">
          <cell r="C62">
            <v>215.30251517782091</v>
          </cell>
          <cell r="F62">
            <v>369.49990000000003</v>
          </cell>
          <cell r="G62">
            <v>468.99929999999978</v>
          </cell>
          <cell r="H62">
            <v>555.41639999999995</v>
          </cell>
          <cell r="I62">
            <v>641.83349999999996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624</v>
          </cell>
          <cell r="I63">
            <v>621.21389196181997</v>
          </cell>
          <cell r="J63">
            <v>822.5</v>
          </cell>
          <cell r="K63">
            <v>914</v>
          </cell>
        </row>
        <row r="64">
          <cell r="C64">
            <v>87.389484822178815</v>
          </cell>
          <cell r="D64">
            <v>78.016422481480333</v>
          </cell>
          <cell r="F64">
            <v>80.368805877184883</v>
          </cell>
          <cell r="G64">
            <v>163.9340218642588</v>
          </cell>
          <cell r="H64">
            <v>67.261707845997009</v>
          </cell>
          <cell r="I64">
            <v>61.10433056746561</v>
          </cell>
          <cell r="J64">
            <v>65.117858351066374</v>
          </cell>
          <cell r="K64">
            <v>58.32691064709509</v>
          </cell>
        </row>
        <row r="65">
          <cell r="C65">
            <v>2771.3960000000002</v>
          </cell>
          <cell r="D65">
            <v>1221.012052544984</v>
          </cell>
          <cell r="E65">
            <v>3054.7053759243981</v>
          </cell>
          <cell r="F65">
            <v>1725.293078601728</v>
          </cell>
          <cell r="G65">
            <v>2954.4967222207451</v>
          </cell>
          <cell r="H65">
            <v>2714.35667844199</v>
          </cell>
          <cell r="I65">
            <v>2790.227325649153</v>
          </cell>
          <cell r="J65">
            <v>2685.805911778551</v>
          </cell>
          <cell r="K65">
            <v>2476.636046062838</v>
          </cell>
        </row>
        <row r="66">
          <cell r="C66">
            <v>126.61199999999999</v>
          </cell>
          <cell r="D66">
            <v>61.615478279883632</v>
          </cell>
          <cell r="E66">
            <v>197.66893440000001</v>
          </cell>
          <cell r="F66">
            <v>512.20475915029567</v>
          </cell>
          <cell r="G66">
            <v>821.04602680667188</v>
          </cell>
          <cell r="H66">
            <v>1094.485676736638</v>
          </cell>
          <cell r="I66">
            <v>1075.0569200461439</v>
          </cell>
          <cell r="J66">
            <v>1199.8804853503821</v>
          </cell>
          <cell r="K66">
            <v>2300.1832743416549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26.07500000000001</v>
          </cell>
          <cell r="H3">
            <v>26.07500000000001</v>
          </cell>
          <cell r="I3">
            <v>26.07500000000001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149.2089439835033</v>
          </cell>
          <cell r="H4">
            <v>41.159486258037532</v>
          </cell>
        </row>
        <row r="5">
          <cell r="A5" t="str">
            <v>EUR</v>
          </cell>
          <cell r="B5" t="str">
            <v>TRA_FT_GSL</v>
          </cell>
          <cell r="C5">
            <v>3651.221395379283</v>
          </cell>
          <cell r="D5">
            <v>3259.6053350692841</v>
          </cell>
          <cell r="E5">
            <v>2905.6306583327341</v>
          </cell>
          <cell r="F5">
            <v>3357.8903015273031</v>
          </cell>
          <cell r="G5">
            <v>2918.3894612823201</v>
          </cell>
          <cell r="H5">
            <v>2810.2624392028301</v>
          </cell>
          <cell r="I5">
            <v>2553.000965416335</v>
          </cell>
          <cell r="J5">
            <v>2720.690230826825</v>
          </cell>
          <cell r="K5">
            <v>2436.9575414524061</v>
          </cell>
        </row>
        <row r="6">
          <cell r="A6" t="str">
            <v>EUR</v>
          </cell>
          <cell r="B6" t="str">
            <v>TRA_FT_DST</v>
          </cell>
          <cell r="C6">
            <v>9053.4806115435604</v>
          </cell>
          <cell r="D6">
            <v>9421.3158950974321</v>
          </cell>
          <cell r="E6">
            <v>9087.3548320127302</v>
          </cell>
          <cell r="F6">
            <v>9421.3158950974321</v>
          </cell>
          <cell r="G6">
            <v>8584.2516862972043</v>
          </cell>
          <cell r="H6">
            <v>7906.0871920290037</v>
          </cell>
          <cell r="I6">
            <v>6826.3674812511445</v>
          </cell>
          <cell r="J6">
            <v>6246.486360898467</v>
          </cell>
          <cell r="K6">
            <v>2279.701169692773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171.60595929465771</v>
          </cell>
          <cell r="G7">
            <v>318.30700000000002</v>
          </cell>
          <cell r="H7">
            <v>1487.6593571193789</v>
          </cell>
          <cell r="I7">
            <v>2053.2252377046029</v>
          </cell>
          <cell r="J7">
            <v>2053.2252377046038</v>
          </cell>
          <cell r="K7">
            <v>1745.816916739853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416.2371346060163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1741.698567082206</v>
          </cell>
          <cell r="H10">
            <v>593.23373904327866</v>
          </cell>
          <cell r="I10">
            <v>26.280930643823979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227.64539200920271</v>
          </cell>
          <cell r="G11">
            <v>404.40303658672889</v>
          </cell>
          <cell r="H11">
            <v>537.24815339501026</v>
          </cell>
          <cell r="I11">
            <v>831.33760129630855</v>
          </cell>
          <cell r="J11">
            <v>935.55038221474092</v>
          </cell>
          <cell r="K11">
            <v>1743.415357717952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  <cell r="I14">
            <v>0.60548661005878512</v>
          </cell>
          <cell r="J14">
            <v>0.60548661005878512</v>
          </cell>
          <cell r="K14">
            <v>0.60548661005878512</v>
          </cell>
        </row>
        <row r="15">
          <cell r="A15" t="str">
            <v>EUR</v>
          </cell>
          <cell r="B15" t="str">
            <v>TRA_FT_MTH_INT</v>
          </cell>
          <cell r="H15">
            <v>0.89258698940998482</v>
          </cell>
          <cell r="I15">
            <v>5.5471507816439738</v>
          </cell>
          <cell r="J15">
            <v>34.543620776601109</v>
          </cell>
          <cell r="K15">
            <v>34.543620776601109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8.7051142546245904E-3</v>
          </cell>
          <cell r="H16">
            <v>5.4044250997460998E-2</v>
          </cell>
          <cell r="I16">
            <v>0.33623503808487493</v>
          </cell>
          <cell r="J16">
            <v>2.0928545520493289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  <cell r="G18">
            <v>7.9831932773109265E-2</v>
          </cell>
          <cell r="H18">
            <v>0.49579831932773089</v>
          </cell>
          <cell r="I18">
            <v>29.362163136821192</v>
          </cell>
          <cell r="J18">
            <v>19.187675070028011</v>
          </cell>
          <cell r="K18">
            <v>112.8851540616247</v>
          </cell>
        </row>
        <row r="19">
          <cell r="A19" t="str">
            <v>EUR</v>
          </cell>
          <cell r="B19" t="str">
            <v>TRA_FT_AMM_INT_ELCSYS_DT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2.01324356869178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0.35324539866407467</v>
          </cell>
          <cell r="D31">
            <v>0.45356322756702949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127.56418992410001</v>
          </cell>
          <cell r="D54">
            <v>527.94569397033024</v>
          </cell>
          <cell r="E54">
            <v>953.0018215213762</v>
          </cell>
          <cell r="F54">
            <v>1094.417427358655</v>
          </cell>
          <cell r="G54">
            <v>766.77074696153841</v>
          </cell>
          <cell r="H54">
            <v>534.30363789542491</v>
          </cell>
          <cell r="I54">
            <v>265.32384213404788</v>
          </cell>
          <cell r="J54">
            <v>192.58901848493261</v>
          </cell>
        </row>
        <row r="55">
          <cell r="A55" t="str">
            <v>EUR</v>
          </cell>
          <cell r="B55" t="str">
            <v>TRA_ROA_CAR_DST_NEW</v>
          </cell>
          <cell r="C55">
            <v>99.331010075900039</v>
          </cell>
          <cell r="D55">
            <v>267.72659442966989</v>
          </cell>
          <cell r="E55">
            <v>388.32581982056359</v>
          </cell>
          <cell r="F55">
            <v>306.41288277472358</v>
          </cell>
          <cell r="G55">
            <v>140.5877848300814</v>
          </cell>
          <cell r="H55">
            <v>19.988559439187739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14.742700000000029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1023.817643641875</v>
          </cell>
          <cell r="J59">
            <v>1417.790134938803</v>
          </cell>
          <cell r="K59">
            <v>1630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297</v>
          </cell>
          <cell r="I60">
            <v>297</v>
          </cell>
          <cell r="K60">
            <v>2.2478675469692542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20.640999999999959</v>
          </cell>
          <cell r="D62">
            <v>30.87867080000003</v>
          </cell>
          <cell r="E62">
            <v>40.19990703812163</v>
          </cell>
          <cell r="F62">
            <v>43.050472431863099</v>
          </cell>
          <cell r="G62">
            <v>42.508239394041581</v>
          </cell>
          <cell r="H62">
            <v>32.270568594041777</v>
          </cell>
          <cell r="I62">
            <v>22.949332355920419</v>
          </cell>
          <cell r="J62">
            <v>20.098766962178509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1.4828000000000019</v>
          </cell>
          <cell r="F63">
            <v>0.93600000000000017</v>
          </cell>
          <cell r="G63">
            <v>0.23079999999992171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19.692236772230611</v>
          </cell>
          <cell r="J66">
            <v>24.70574263489598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4.9705495838513922</v>
          </cell>
          <cell r="J67">
            <v>3.9927295838513421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216.215996388657</v>
          </cell>
          <cell r="G69">
            <v>223.0323407693962</v>
          </cell>
          <cell r="H69">
            <v>228.97845164630891</v>
          </cell>
          <cell r="I69">
            <v>223.2530189377909</v>
          </cell>
          <cell r="J69">
            <v>207.58554246620159</v>
          </cell>
          <cell r="K69">
            <v>68.995048995169441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0.96216749999999995</v>
          </cell>
          <cell r="H71">
            <v>0.96216749999999995</v>
          </cell>
          <cell r="I71">
            <v>0.96216749999999995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59.199999999999982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0.69000000000000006</v>
          </cell>
          <cell r="I75">
            <v>4.2900000000000009</v>
          </cell>
          <cell r="J75">
            <v>4.2900000000000009</v>
          </cell>
          <cell r="K75">
            <v>58.091513037911298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183.93802522750701</v>
          </cell>
          <cell r="H77">
            <v>135.37994782406091</v>
          </cell>
          <cell r="I77">
            <v>61.753756764328557</v>
          </cell>
          <cell r="J77">
            <v>44.923916386101183</v>
          </cell>
          <cell r="K77">
            <v>14.1909090902458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152.68158196089539</v>
          </cell>
          <cell r="K80">
            <v>194.79401918168679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9.5535078064484082</v>
          </cell>
          <cell r="J82">
            <v>9.5535078064484082</v>
          </cell>
          <cell r="K82">
            <v>1.5267539032242039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179.02073633008371</v>
          </cell>
          <cell r="G84">
            <v>183.32065370867571</v>
          </cell>
          <cell r="H84">
            <v>180.63176851530079</v>
          </cell>
          <cell r="I84">
            <v>131.15841082019429</v>
          </cell>
          <cell r="J84">
            <v>117.6614524950288</v>
          </cell>
          <cell r="K84">
            <v>24.709587587754569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45.753683700547548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75.98573886157817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I95">
            <v>5.6051936514468794</v>
          </cell>
          <cell r="J95">
            <v>5.6051936514468794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5.4089161640423269</v>
          </cell>
          <cell r="J96">
            <v>5.7284336334790273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8.5970299324210964E-2</v>
          </cell>
          <cell r="D100">
            <v>0.96730770845936775</v>
          </cell>
          <cell r="E100">
            <v>1.9002184121509369</v>
          </cell>
          <cell r="F100">
            <v>3.5731239559610901</v>
          </cell>
          <cell r="G100">
            <v>4.0641918842528364</v>
          </cell>
          <cell r="H100">
            <v>4.5609144184206158</v>
          </cell>
          <cell r="I100">
            <v>4.6666539280100983</v>
          </cell>
          <cell r="J100">
            <v>4.7828123187954263</v>
          </cell>
          <cell r="K100">
            <v>4.9070513362056891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0.30934355209989589</v>
          </cell>
          <cell r="E103">
            <v>0.49905334202801571</v>
          </cell>
          <cell r="F103">
            <v>0.66099832784534052</v>
          </cell>
          <cell r="G103">
            <v>0.75996843971974037</v>
          </cell>
          <cell r="H103">
            <v>0.85558484726806627</v>
          </cell>
          <cell r="I103">
            <v>0.87419168015905335</v>
          </cell>
          <cell r="J103">
            <v>0.89075360898535405</v>
          </cell>
          <cell r="K103">
            <v>0.90516962845537541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0.13002071540814669</v>
          </cell>
          <cell r="G105">
            <v>0.30608340785203503</v>
          </cell>
          <cell r="H105">
            <v>0.34401208414088169</v>
          </cell>
          <cell r="I105">
            <v>0.34795031810876748</v>
          </cell>
          <cell r="J105">
            <v>0.34395347052992542</v>
          </cell>
          <cell r="K105">
            <v>0.29244424549120601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  <cell r="I109">
            <v>9.2699999999999998E-4</v>
          </cell>
          <cell r="J109">
            <v>9.2699999999999998E-4</v>
          </cell>
          <cell r="K109">
            <v>9.2699999999999998E-4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2.2037226856335759E-2</v>
          </cell>
          <cell r="G112">
            <v>5.7124160664102558E-2</v>
          </cell>
          <cell r="H112">
            <v>0.29500285051677289</v>
          </cell>
          <cell r="I112">
            <v>0.40715456463682292</v>
          </cell>
          <cell r="J112">
            <v>0.40715456463682298</v>
          </cell>
          <cell r="K112">
            <v>0.34619549458951282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0.31058502875838462</v>
          </cell>
          <cell r="H113">
            <v>0.1176382504522822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1.042301709334059E-2</v>
          </cell>
        </row>
        <row r="116">
          <cell r="A116" t="str">
            <v>EUR</v>
          </cell>
          <cell r="B116" t="str">
            <v>TRA_NAV_INT_MTH_NEW</v>
          </cell>
          <cell r="H116">
            <v>1.7699999999999999E-4</v>
          </cell>
          <cell r="I116">
            <v>1.1000000000000001E-3</v>
          </cell>
          <cell r="J116">
            <v>6.8500000000000011E-3</v>
          </cell>
          <cell r="K116">
            <v>6.8500000000000011E-3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G118">
            <v>2.8500000000000002E-5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3.0000000106156222E-3</v>
          </cell>
          <cell r="F14">
            <v>194.50559999998941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264.52891404923872</v>
          </cell>
          <cell r="K17">
            <v>40.925298291951393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1427.319808954072</v>
          </cell>
          <cell r="I27">
            <v>1594.461</v>
          </cell>
          <cell r="J27">
            <v>1403.6848159272081</v>
          </cell>
          <cell r="K27">
            <v>568.35416784296558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125.6691999999988</v>
          </cell>
        </row>
        <row r="30">
          <cell r="A30" t="str">
            <v>EUR</v>
          </cell>
          <cell r="B30" t="str">
            <v>UPS_DIS_HCO</v>
          </cell>
          <cell r="J30">
            <v>363.15280000000121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2231.0100000000011</v>
          </cell>
          <cell r="F31">
            <v>2298.4835113994691</v>
          </cell>
          <cell r="G31">
            <v>2324.499351711454</v>
          </cell>
          <cell r="H31">
            <v>1871.7024894080259</v>
          </cell>
          <cell r="I31">
            <v>1567.945277796824</v>
          </cell>
          <cell r="J31">
            <v>1288.328940203176</v>
          </cell>
          <cell r="K31">
            <v>1231.329196361841</v>
          </cell>
        </row>
        <row r="32">
          <cell r="A32" t="str">
            <v>EUR</v>
          </cell>
          <cell r="B32" t="str">
            <v>UPS_GEO_POT</v>
          </cell>
          <cell r="C32">
            <v>226.50834135578489</v>
          </cell>
          <cell r="D32">
            <v>269.37511693607212</v>
          </cell>
          <cell r="E32">
            <v>277.47165120645258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1426.8517047719999</v>
          </cell>
          <cell r="G33">
            <v>2247.121715421933</v>
          </cell>
          <cell r="H33">
            <v>2753.1276679319458</v>
          </cell>
          <cell r="I33">
            <v>2734.671787155828</v>
          </cell>
          <cell r="J33">
            <v>2732.2650182638322</v>
          </cell>
          <cell r="K33">
            <v>2888.6135786388172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592.10688306392808</v>
          </cell>
          <cell r="E34">
            <v>874.89734879354785</v>
          </cell>
          <cell r="F34">
            <v>1144.77400598197</v>
          </cell>
          <cell r="G34">
            <v>1144.6115881676851</v>
          </cell>
          <cell r="H34">
            <v>1143.718579056205</v>
          </cell>
          <cell r="I34">
            <v>1141.880671985542</v>
          </cell>
          <cell r="J34">
            <v>1141.880671985542</v>
          </cell>
          <cell r="K34">
            <v>1141.880671985542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20.130000000000109</v>
          </cell>
          <cell r="E35">
            <v>20.46</v>
          </cell>
          <cell r="F35">
            <v>18.88705370817091</v>
          </cell>
          <cell r="G35">
            <v>17.390285760000001</v>
          </cell>
          <cell r="H35">
            <v>14.044548749347941</v>
          </cell>
          <cell r="I35">
            <v>7.7143029824825309</v>
          </cell>
          <cell r="J35">
            <v>7.3284505743366877</v>
          </cell>
          <cell r="K35">
            <v>0.140984841599997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0.78549868800000078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2431.0257475762601</v>
          </cell>
          <cell r="G38">
            <v>3013.8501311168761</v>
          </cell>
          <cell r="H38">
            <v>3159.188491889056</v>
          </cell>
          <cell r="I38">
            <v>3215.085316426118</v>
          </cell>
          <cell r="J38">
            <v>3298.4340225687311</v>
          </cell>
          <cell r="K38">
            <v>3558.56968611618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961.52994159960645</v>
          </cell>
          <cell r="G39">
            <v>2084.2242537281081</v>
          </cell>
          <cell r="H39">
            <v>4186.2497740451327</v>
          </cell>
          <cell r="I39">
            <v>5901.8615048211441</v>
          </cell>
          <cell r="J39">
            <v>6704.4930558300293</v>
          </cell>
          <cell r="K39">
            <v>7573.4969791084377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63.944235818248352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474.90000000000009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708.07974249618815</v>
          </cell>
          <cell r="I42">
            <v>221.01157838118189</v>
          </cell>
        </row>
        <row r="43">
          <cell r="A43" t="str">
            <v>EUR</v>
          </cell>
          <cell r="B43" t="str">
            <v>UPS_BIO_CRP_GRS_POT</v>
          </cell>
          <cell r="D43">
            <v>762.77657751851666</v>
          </cell>
          <cell r="E43">
            <v>1296.8897641817539</v>
          </cell>
          <cell r="F43">
            <v>936.46592730800853</v>
          </cell>
          <cell r="G43">
            <v>197.13557627534689</v>
          </cell>
          <cell r="J43">
            <v>300.99672103340691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945.39999999999986</v>
          </cell>
          <cell r="I51">
            <v>943.9</v>
          </cell>
          <cell r="J51">
            <v>923.15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424.2999999999999</v>
          </cell>
          <cell r="D53">
            <v>447.65</v>
          </cell>
          <cell r="E53">
            <v>471</v>
          </cell>
          <cell r="F53">
            <v>518</v>
          </cell>
          <cell r="G53">
            <v>565.00000000000011</v>
          </cell>
          <cell r="H53">
            <v>610.1500000000002</v>
          </cell>
          <cell r="I53">
            <v>655.29999999999995</v>
          </cell>
          <cell r="J53">
            <v>707.09999999999991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3761.199950829367</v>
          </cell>
        </row>
        <row r="59">
          <cell r="A59" t="str">
            <v>EUR</v>
          </cell>
          <cell r="B59" t="str">
            <v>UPS_BIO_BLD_SUG</v>
          </cell>
          <cell r="E59">
            <v>16219.98888092844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79338.637362971393</v>
          </cell>
          <cell r="D62">
            <v>70847.722302998474</v>
          </cell>
          <cell r="E62">
            <v>64462.833435909779</v>
          </cell>
          <cell r="F62">
            <v>74275.088688692587</v>
          </cell>
          <cell r="G62">
            <v>62496.494358480537</v>
          </cell>
          <cell r="H62">
            <v>62393.718220375587</v>
          </cell>
          <cell r="I62">
            <v>56812.156200670477</v>
          </cell>
          <cell r="J62">
            <v>60450.353639064269</v>
          </cell>
          <cell r="K62">
            <v>54294.470368041133</v>
          </cell>
        </row>
        <row r="63">
          <cell r="A63" t="str">
            <v>EUR</v>
          </cell>
          <cell r="B63" t="str">
            <v>UPS_PJ2kt_DST</v>
          </cell>
          <cell r="C63">
            <v>284284.53482644068</v>
          </cell>
          <cell r="D63">
            <v>282001.11791721772</v>
          </cell>
          <cell r="E63">
            <v>268540.96485867503</v>
          </cell>
          <cell r="F63">
            <v>276147.69966934918</v>
          </cell>
          <cell r="G63">
            <v>255346.3286313157</v>
          </cell>
          <cell r="H63">
            <v>227139.02209705621</v>
          </cell>
          <cell r="I63">
            <v>200568.7190163011</v>
          </cell>
          <cell r="J63">
            <v>191163.30265596681</v>
          </cell>
          <cell r="K63">
            <v>107508.94787241099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  <cell r="H65">
            <v>21215.864012346599</v>
          </cell>
          <cell r="I65">
            <v>25964.06612298276</v>
          </cell>
          <cell r="J65">
            <v>16743.371959983258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1294.552541215689</v>
          </cell>
        </row>
        <row r="69">
          <cell r="A69" t="str">
            <v>EUR</v>
          </cell>
          <cell r="B69" t="str">
            <v>UPS_BIO_REF_GEN1_ETHSUG_EXS</v>
          </cell>
          <cell r="E69">
            <v>1281.161565855748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6544.024762966359</v>
          </cell>
          <cell r="D70">
            <v>5842.1376630805016</v>
          </cell>
          <cell r="E70">
            <v>5207.7146031810153</v>
          </cell>
          <cell r="F70">
            <v>6018.2922110195977</v>
          </cell>
          <cell r="G70">
            <v>5329.1109816784328</v>
          </cell>
          <cell r="H70">
            <v>5036.7876940716706</v>
          </cell>
          <cell r="I70">
            <v>4575.7021359221171</v>
          </cell>
          <cell r="J70">
            <v>4876.2488808329081</v>
          </cell>
          <cell r="K70">
            <v>4367.7193932266491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521.13405100246973</v>
          </cell>
          <cell r="D79">
            <v>499.74194558740697</v>
          </cell>
          <cell r="E79">
            <v>486.50623858853731</v>
          </cell>
          <cell r="F79">
            <v>485.62670314834043</v>
          </cell>
          <cell r="G79">
            <v>441.9487507646831</v>
          </cell>
          <cell r="H79">
            <v>382.84844834617769</v>
          </cell>
          <cell r="I79">
            <v>336.18432639401198</v>
          </cell>
          <cell r="J79">
            <v>321.17419507113033</v>
          </cell>
          <cell r="K79">
            <v>246.7273062052771</v>
          </cell>
        </row>
        <row r="80">
          <cell r="A80" t="str">
            <v>EUR</v>
          </cell>
          <cell r="B80" t="str">
            <v>UPS_AGG_OIL_RPG</v>
          </cell>
          <cell r="C80">
            <v>1065.501632729294</v>
          </cell>
          <cell r="D80">
            <v>1053.844574767973</v>
          </cell>
          <cell r="E80">
            <v>1014.057034932111</v>
          </cell>
          <cell r="F80">
            <v>802.87671626521251</v>
          </cell>
          <cell r="G80">
            <v>735.6861919723251</v>
          </cell>
          <cell r="H80">
            <v>635.88878447893057</v>
          </cell>
          <cell r="I80">
            <v>557.81985331296005</v>
          </cell>
          <cell r="J80">
            <v>533.28788378918739</v>
          </cell>
          <cell r="K80">
            <v>409.25298291951401</v>
          </cell>
        </row>
        <row r="81">
          <cell r="A81" t="str">
            <v>EUR</v>
          </cell>
          <cell r="B81" t="str">
            <v>UPS_FT_ELC</v>
          </cell>
          <cell r="C81">
            <v>220.16367278980451</v>
          </cell>
          <cell r="D81">
            <v>220.16367278980451</v>
          </cell>
          <cell r="E81">
            <v>220.16367278980451</v>
          </cell>
          <cell r="F81">
            <v>173.17295132827201</v>
          </cell>
          <cell r="G81">
            <v>152.20670948698509</v>
          </cell>
          <cell r="H81">
            <v>130.59299420236761</v>
          </cell>
          <cell r="I81">
            <v>118.15881727602969</v>
          </cell>
          <cell r="J81">
            <v>110.7875356573561</v>
          </cell>
          <cell r="K81">
            <v>78.704018816918293</v>
          </cell>
        </row>
        <row r="82">
          <cell r="A82" t="str">
            <v>EUR</v>
          </cell>
          <cell r="B82" t="str">
            <v>UPS_CONV_STM_EXS</v>
          </cell>
          <cell r="C82">
            <v>184.20531788097321</v>
          </cell>
          <cell r="D82">
            <v>177.05648973140819</v>
          </cell>
          <cell r="E82">
            <v>163.73446698881321</v>
          </cell>
          <cell r="F82">
            <v>168.26357747970769</v>
          </cell>
          <cell r="G82">
            <v>153.92491871973351</v>
          </cell>
          <cell r="H82">
            <v>133.48772150948071</v>
          </cell>
          <cell r="I82">
            <v>119.5918058201795</v>
          </cell>
          <cell r="J82">
            <v>112.97764991936771</v>
          </cell>
          <cell r="K82">
            <v>84.168589280980953</v>
          </cell>
        </row>
        <row r="83">
          <cell r="A83" t="str">
            <v>EUR</v>
          </cell>
          <cell r="B83" t="str">
            <v>UPS_PRI_HFO_1_EXS</v>
          </cell>
          <cell r="C83">
            <v>20090.51766618136</v>
          </cell>
          <cell r="D83">
            <v>26844.198468053801</v>
          </cell>
          <cell r="E83">
            <v>20670.38238095853</v>
          </cell>
          <cell r="F83">
            <v>14115.911199807029</v>
          </cell>
          <cell r="G83">
            <v>22676.577136305419</v>
          </cell>
          <cell r="H83">
            <v>12467.051589608171</v>
          </cell>
          <cell r="I83">
            <v>15015.64291986145</v>
          </cell>
          <cell r="J83">
            <v>9490.1914885613151</v>
          </cell>
          <cell r="K83">
            <v>4488.1295088512143</v>
          </cell>
        </row>
        <row r="84">
          <cell r="A84" t="str">
            <v>EUR</v>
          </cell>
          <cell r="B84" t="str">
            <v>UPS_PRI_HFO_2_EXS</v>
          </cell>
          <cell r="C84">
            <v>15633.286810181369</v>
          </cell>
          <cell r="D84">
            <v>6837.3554441843444</v>
          </cell>
          <cell r="E84">
            <v>9231.1752055134675</v>
          </cell>
          <cell r="F84">
            <v>16005.254517907821</v>
          </cell>
          <cell r="G84">
            <v>4910.9750810708656</v>
          </cell>
          <cell r="H84">
            <v>11011.40726257339</v>
          </cell>
          <cell r="I84">
            <v>5581.8703686606541</v>
          </cell>
          <cell r="J84">
            <v>10200.315256321641</v>
          </cell>
          <cell r="K84">
            <v>10623.548040787109</v>
          </cell>
        </row>
        <row r="85">
          <cell r="A85" t="str">
            <v>EUR</v>
          </cell>
          <cell r="B85" t="str">
            <v>UPS_PRI_HFO_3_EXS</v>
          </cell>
          <cell r="F85">
            <v>2.2139999999999998E-3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23290.57009943845</v>
          </cell>
          <cell r="E88">
            <v>22205.12203803537</v>
          </cell>
          <cell r="F88">
            <v>22949.372058288649</v>
          </cell>
          <cell r="G88">
            <v>21020.845703619379</v>
          </cell>
          <cell r="H88">
            <v>17889.846007418739</v>
          </cell>
          <cell r="I88">
            <v>15693.33187320461</v>
          </cell>
          <cell r="J88">
            <v>15003.165797269139</v>
          </cell>
          <cell r="K88">
            <v>11513.65058613566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</v>
          </cell>
          <cell r="D90">
            <v>9493.8032066419983</v>
          </cell>
          <cell r="E90">
            <v>8827.3261655589777</v>
          </cell>
          <cell r="F90">
            <v>3952.9424126280878</v>
          </cell>
          <cell r="G90">
            <v>544.23185807684445</v>
          </cell>
          <cell r="H90">
            <v>1332.8010394448811</v>
          </cell>
          <cell r="I90">
            <v>1512.4127592796251</v>
          </cell>
          <cell r="J90">
            <v>1217.5644259055839</v>
          </cell>
          <cell r="K90">
            <v>1191.268374046809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474.00921212121199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1233.396730633207</v>
          </cell>
          <cell r="I93">
            <v>1441.3176053333329</v>
          </cell>
          <cell r="J93">
            <v>1312.082247568251</v>
          </cell>
          <cell r="K93">
            <v>550.5751777288059</v>
          </cell>
        </row>
        <row r="94">
          <cell r="A94" t="str">
            <v>EUR</v>
          </cell>
          <cell r="B94" t="str">
            <v>UPS_PRI_ADD_EXS</v>
          </cell>
          <cell r="C94">
            <v>82.894651992374364</v>
          </cell>
          <cell r="D94">
            <v>81.728946196242291</v>
          </cell>
          <cell r="E94">
            <v>77.750192212656145</v>
          </cell>
          <cell r="F94">
            <v>80.287671626521231</v>
          </cell>
          <cell r="G94">
            <v>73.568619197232451</v>
          </cell>
          <cell r="H94">
            <v>63.58887844789308</v>
          </cell>
          <cell r="I94">
            <v>55.781985331296013</v>
          </cell>
          <cell r="J94">
            <v>53.328788378918738</v>
          </cell>
          <cell r="K94">
            <v>40.925298291951393</v>
          </cell>
        </row>
        <row r="95">
          <cell r="A95" t="str">
            <v>EUR</v>
          </cell>
          <cell r="B95" t="str">
            <v>UPS_SCN_COA_OVC</v>
          </cell>
          <cell r="C95">
            <v>863.99586548058426</v>
          </cell>
          <cell r="D95">
            <v>771.2434578683492</v>
          </cell>
          <cell r="E95">
            <v>662.83619613636483</v>
          </cell>
          <cell r="F95">
            <v>640.39995095252914</v>
          </cell>
          <cell r="G95">
            <v>555.62996369994244</v>
          </cell>
          <cell r="H95">
            <v>475.89771095211972</v>
          </cell>
          <cell r="I95">
            <v>518.06126277937472</v>
          </cell>
          <cell r="J95">
            <v>355.20340258082922</v>
          </cell>
          <cell r="K95">
            <v>238.41184121568051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163.90406715459949</v>
          </cell>
          <cell r="D97">
            <v>138.50068952989861</v>
          </cell>
          <cell r="E97">
            <v>122.956309454793</v>
          </cell>
          <cell r="F97">
            <v>77.007932738350732</v>
          </cell>
          <cell r="G97">
            <v>45.209121790497107</v>
          </cell>
          <cell r="K97">
            <v>35.443290260924229</v>
          </cell>
        </row>
        <row r="98">
          <cell r="A98" t="str">
            <v>EUR</v>
          </cell>
          <cell r="B98" t="str">
            <v>UPS_SCN_REF</v>
          </cell>
          <cell r="C98">
            <v>469.9432998093593</v>
          </cell>
          <cell r="D98">
            <v>440.8006549060575</v>
          </cell>
          <cell r="E98">
            <v>341.33180531640261</v>
          </cell>
          <cell r="F98">
            <v>404.7687906630307</v>
          </cell>
          <cell r="G98">
            <v>236.79247993081319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25744.315753765051</v>
          </cell>
          <cell r="D101">
            <v>25382.286390346311</v>
          </cell>
          <cell r="E101">
            <v>24146.618028177239</v>
          </cell>
          <cell r="F101">
            <v>24934.674551476612</v>
          </cell>
          <cell r="G101">
            <v>22847.960835353839</v>
          </cell>
          <cell r="H101">
            <v>19748.586016633992</v>
          </cell>
          <cell r="I101">
            <v>17324.025244389501</v>
          </cell>
          <cell r="J101">
            <v>16562.144044212859</v>
          </cell>
          <cell r="K101">
            <v>12710.033472870369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9.0355849932746573</v>
          </cell>
        </row>
        <row r="104">
          <cell r="A104" t="str">
            <v>EUR</v>
          </cell>
          <cell r="B104" t="str">
            <v>UPS_HET_REF_RPG_EXS</v>
          </cell>
          <cell r="C104">
            <v>189.2440902444402</v>
          </cell>
          <cell r="D104">
            <v>189.2440902444402</v>
          </cell>
          <cell r="E104">
            <v>189.2440902444402</v>
          </cell>
        </row>
        <row r="105">
          <cell r="A105" t="str">
            <v>EUR</v>
          </cell>
          <cell r="B105" t="str">
            <v>UPS_HET_REF_COA_EXS</v>
          </cell>
          <cell r="F105">
            <v>137.1734733587289</v>
          </cell>
          <cell r="G105">
            <v>72.234556900392647</v>
          </cell>
          <cell r="K105">
            <v>7.2553140692682314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2366.3540227048479</v>
          </cell>
          <cell r="E106">
            <v>2020.9774112262251</v>
          </cell>
          <cell r="F106">
            <v>2176.7142881674349</v>
          </cell>
          <cell r="G106">
            <v>1896.0730115880599</v>
          </cell>
          <cell r="H106">
            <v>1615.4317350086851</v>
          </cell>
          <cell r="I106">
            <v>1334.790458429309</v>
          </cell>
          <cell r="J106">
            <v>1054.1491818499339</v>
          </cell>
          <cell r="K106">
            <v>773.50790527055847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2366.3540227048479</v>
          </cell>
          <cell r="E107">
            <v>2020.9774112262251</v>
          </cell>
          <cell r="F107">
            <v>2176.7142881674349</v>
          </cell>
          <cell r="G107">
            <v>1896.0730115880599</v>
          </cell>
          <cell r="H107">
            <v>1615.4317350086851</v>
          </cell>
          <cell r="I107">
            <v>1334.790458429309</v>
          </cell>
          <cell r="J107">
            <v>1054.1491818499339</v>
          </cell>
          <cell r="K107">
            <v>773.50790527055847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2366.3540227048479</v>
          </cell>
          <cell r="E108">
            <v>2020.9774112262251</v>
          </cell>
          <cell r="F108">
            <v>2176.7142881674349</v>
          </cell>
          <cell r="G108">
            <v>1896.0730115880599</v>
          </cell>
          <cell r="H108">
            <v>1615.4317350086851</v>
          </cell>
          <cell r="I108">
            <v>1334.790458429309</v>
          </cell>
          <cell r="J108">
            <v>1054.1491818499339</v>
          </cell>
          <cell r="K108">
            <v>773.50790527055847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11001.11401239822</v>
          </cell>
          <cell r="G115">
            <v>9582.7530005660556</v>
          </cell>
          <cell r="H115">
            <v>8164.3919887338898</v>
          </cell>
          <cell r="I115">
            <v>6746.0309769017258</v>
          </cell>
          <cell r="J115">
            <v>5327.6699650695646</v>
          </cell>
          <cell r="K115">
            <v>3909.308953237402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2068.209434330865</v>
          </cell>
          <cell r="G131">
            <v>1801.5575641064181</v>
          </cell>
          <cell r="H131">
            <v>1534.905693881972</v>
          </cell>
          <cell r="I131">
            <v>1268.2538236575249</v>
          </cell>
          <cell r="J131">
            <v>1001.601953433079</v>
          </cell>
          <cell r="K131">
            <v>734.95008320863155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999965057.72688913</v>
          </cell>
          <cell r="D140">
            <v>999964669.50596786</v>
          </cell>
          <cell r="E140">
            <v>999970873.12832689</v>
          </cell>
          <cell r="F140">
            <v>999980030.0472554</v>
          </cell>
          <cell r="G140">
            <v>999988392.54156542</v>
          </cell>
          <cell r="H140">
            <v>999993084.71003449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146.8061214699988</v>
          </cell>
          <cell r="E160">
            <v>146.8061214699988</v>
          </cell>
          <cell r="F160">
            <v>286.36708834938679</v>
          </cell>
          <cell r="G160">
            <v>592.71308179810023</v>
          </cell>
          <cell r="H160">
            <v>912.60116377227234</v>
          </cell>
          <cell r="I160">
            <v>912.60116377227234</v>
          </cell>
          <cell r="J160">
            <v>1087.8464607651099</v>
          </cell>
          <cell r="K160">
            <v>548.15336559431125</v>
          </cell>
        </row>
        <row r="161">
          <cell r="A161" t="str">
            <v>EUR</v>
          </cell>
          <cell r="B161" t="str">
            <v>UPS_NGA2DST_NEW</v>
          </cell>
          <cell r="H161">
            <v>933.38601022202329</v>
          </cell>
          <cell r="I161">
            <v>1142.2818355909701</v>
          </cell>
          <cell r="J161">
            <v>736.61997184264214</v>
          </cell>
        </row>
        <row r="162">
          <cell r="A162" t="str">
            <v>EUR</v>
          </cell>
          <cell r="B162" t="str">
            <v>UPS_NGA2MTH_NEW</v>
          </cell>
          <cell r="C162">
            <v>919.79357860236826</v>
          </cell>
          <cell r="D162">
            <v>1467.4082316903259</v>
          </cell>
          <cell r="E162">
            <v>1441.419356607036</v>
          </cell>
          <cell r="F162">
            <v>864.69750015645513</v>
          </cell>
          <cell r="G162">
            <v>575.73810468441047</v>
          </cell>
          <cell r="H162">
            <v>838.88304823618751</v>
          </cell>
          <cell r="I162">
            <v>836.45332842433527</v>
          </cell>
          <cell r="J162">
            <v>854.45180573863729</v>
          </cell>
          <cell r="K162">
            <v>1570.314353173063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154.8760279059488</v>
          </cell>
          <cell r="F2">
            <v>193.47716774895031</v>
          </cell>
          <cell r="G2">
            <v>177.65142512808291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93.757240070385777</v>
          </cell>
          <cell r="L2">
            <v>27.840956191807841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4106.8595245930101</v>
          </cell>
          <cell r="F3">
            <v>4998.8326445588891</v>
          </cell>
          <cell r="G3">
            <v>4095.0098085681461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1928.586428247836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29.506578179043061</v>
          </cell>
          <cell r="F4">
            <v>37.146819039800171</v>
          </cell>
          <cell r="G4">
            <v>35.530285025616571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18.751448014077148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0.13466790921155139</v>
          </cell>
          <cell r="G5">
            <v>0.1151865895030829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4106.8595245930101</v>
          </cell>
          <cell r="F6">
            <v>4998.8326445588891</v>
          </cell>
          <cell r="G6">
            <v>4095.0098085681461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1928.586428247836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4119.5243855880144</v>
          </cell>
          <cell r="F7">
            <v>5014.7393258264738</v>
          </cell>
          <cell r="G7">
            <v>4110.0391191339822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1936.5182907577901</v>
          </cell>
          <cell r="L7">
            <v>1478.7668199366351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206.6804182770662</v>
          </cell>
          <cell r="F17">
            <v>200.50949720454551</v>
          </cell>
          <cell r="G17">
            <v>133.67299813636359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61.590764646565709</v>
          </cell>
          <cell r="F18">
            <v>59.751830166954541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47.248885463410538</v>
          </cell>
          <cell r="F19">
            <v>56.453772812794703</v>
          </cell>
          <cell r="G19">
            <v>56.45377281279471</v>
          </cell>
          <cell r="H19">
            <v>56.453772812794703</v>
          </cell>
          <cell r="I19">
            <v>9.2048873493841672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14.080167868096339</v>
          </cell>
          <cell r="F20">
            <v>16.823224298212821</v>
          </cell>
          <cell r="G20">
            <v>16.823224298212821</v>
          </cell>
          <cell r="H20">
            <v>16.823224298212821</v>
          </cell>
          <cell r="I20">
            <v>2.743056430116483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5147.210390791668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21.08072515000001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5147.210390791668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7747.5670264028531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37.113598902436117</v>
          </cell>
          <cell r="F26">
            <v>61.861013092884242</v>
          </cell>
          <cell r="G26">
            <v>112.64018287617461</v>
          </cell>
          <cell r="H26">
            <v>158.02747260835821</v>
          </cell>
          <cell r="I26">
            <v>181.90015745548769</v>
          </cell>
          <cell r="J26">
            <v>158.9532582558769</v>
          </cell>
          <cell r="K26">
            <v>133.36350472895251</v>
          </cell>
          <cell r="L26">
            <v>103.98984700190189</v>
          </cell>
          <cell r="M26">
            <v>173.6674997654996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906.19037320114865</v>
          </cell>
          <cell r="F27">
            <v>1510.4397363512569</v>
          </cell>
          <cell r="G27">
            <v>2750.29779855993</v>
          </cell>
          <cell r="H27">
            <v>3858.5041228540799</v>
          </cell>
          <cell r="I27">
            <v>4441.3955112048243</v>
          </cell>
          <cell r="J27">
            <v>3881.108722414328</v>
          </cell>
          <cell r="K27">
            <v>3256.2922404652568</v>
          </cell>
          <cell r="L27">
            <v>2539.085430963104</v>
          </cell>
          <cell r="M27">
            <v>4240.3814526076148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7.4227197804872214</v>
          </cell>
          <cell r="F28">
            <v>12.37220261857685</v>
          </cell>
          <cell r="G28">
            <v>22.528036575234911</v>
          </cell>
          <cell r="H28">
            <v>31.605494521671641</v>
          </cell>
          <cell r="I28">
            <v>36.380031491097533</v>
          </cell>
          <cell r="J28">
            <v>31.79065165117537</v>
          </cell>
          <cell r="K28">
            <v>26.672700945790488</v>
          </cell>
          <cell r="L28">
            <v>20.797969400380371</v>
          </cell>
          <cell r="M28">
            <v>34.733499953099908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906.19037320114865</v>
          </cell>
          <cell r="F29">
            <v>1510.4397363512569</v>
          </cell>
          <cell r="G29">
            <v>2750.29779855993</v>
          </cell>
          <cell r="H29">
            <v>3858.5041228540799</v>
          </cell>
          <cell r="I29">
            <v>4441.3955112048243</v>
          </cell>
          <cell r="J29">
            <v>3881.108722414328</v>
          </cell>
          <cell r="K29">
            <v>3256.2922404652568</v>
          </cell>
          <cell r="L29">
            <v>2539.085430963104</v>
          </cell>
          <cell r="M29">
            <v>4240.3814526076148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909.33018366829481</v>
          </cell>
          <cell r="F30">
            <v>1515.673178058915</v>
          </cell>
          <cell r="G30">
            <v>2759.8271580312539</v>
          </cell>
          <cell r="H30">
            <v>3871.8732470367481</v>
          </cell>
          <cell r="I30">
            <v>4456.7842645255596</v>
          </cell>
          <cell r="J30">
            <v>3894.5561680627761</v>
          </cell>
          <cell r="K30">
            <v>3267.5747929653262</v>
          </cell>
          <cell r="L30">
            <v>2547.8829720194658</v>
          </cell>
          <cell r="M30">
            <v>4255.0737230877767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787.4904507937498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15.31337774999999</v>
          </cell>
          <cell r="F38">
            <v>11.485033312500001</v>
          </cell>
          <cell r="G38">
            <v>7.6566888749999986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787.4904507937498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151.79562134438501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8054.2756685330678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15.1795621344385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8054.2756685330678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8062.5940685827381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12.37119963414537</v>
          </cell>
          <cell r="F46">
            <v>20.621342426577758</v>
          </cell>
          <cell r="G46">
            <v>37.551264893668197</v>
          </cell>
          <cell r="H46">
            <v>57.315181470848813</v>
          </cell>
          <cell r="I46">
            <v>64.960103573376443</v>
          </cell>
          <cell r="J46">
            <v>68.097779494160719</v>
          </cell>
          <cell r="K46">
            <v>69.872034088119165</v>
          </cell>
          <cell r="L46">
            <v>72.482239280242908</v>
          </cell>
          <cell r="M46">
            <v>87.66780708298387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656.41585258775319</v>
          </cell>
          <cell r="F47">
            <v>1094.168429154216</v>
          </cell>
          <cell r="G47">
            <v>1992.470115258034</v>
          </cell>
          <cell r="H47">
            <v>3041.1435288432381</v>
          </cell>
          <cell r="I47">
            <v>3446.783095603354</v>
          </cell>
          <cell r="J47">
            <v>3613.2681799601678</v>
          </cell>
          <cell r="K47">
            <v>3707.4101287156032</v>
          </cell>
          <cell r="L47">
            <v>3845.907616209689</v>
          </cell>
          <cell r="M47">
            <v>4651.6538438231246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1.2371199634145369</v>
          </cell>
          <cell r="F48">
            <v>2.062134242657776</v>
          </cell>
          <cell r="G48">
            <v>3.7551264893668201</v>
          </cell>
          <cell r="H48">
            <v>5.7315181470848806</v>
          </cell>
          <cell r="I48">
            <v>6.4960103573376431</v>
          </cell>
          <cell r="J48">
            <v>6.8097779494160724</v>
          </cell>
          <cell r="K48">
            <v>6.9872034088119168</v>
          </cell>
          <cell r="L48">
            <v>7.2482239280242906</v>
          </cell>
          <cell r="M48">
            <v>8.7667807082983877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656.41585258775319</v>
          </cell>
          <cell r="F49">
            <v>1094.168429154216</v>
          </cell>
          <cell r="G49">
            <v>1992.470115258034</v>
          </cell>
          <cell r="H49">
            <v>3041.1435288432381</v>
          </cell>
          <cell r="I49">
            <v>3446.783095603354</v>
          </cell>
          <cell r="J49">
            <v>3613.2681799601678</v>
          </cell>
          <cell r="K49">
            <v>3707.4101287156032</v>
          </cell>
          <cell r="L49">
            <v>3845.907616209689</v>
          </cell>
          <cell r="M49">
            <v>4651.6538438231246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657.09379432770436</v>
          </cell>
          <cell r="F50">
            <v>1095.298478719192</v>
          </cell>
          <cell r="G50">
            <v>1994.527924574207</v>
          </cell>
          <cell r="H50">
            <v>3044.2844007878398</v>
          </cell>
          <cell r="I50">
            <v>3450.3429092791739</v>
          </cell>
          <cell r="J50">
            <v>3616.9999382764481</v>
          </cell>
          <cell r="K50">
            <v>3711.2391161836322</v>
          </cell>
          <cell r="L50">
            <v>3849.8796429222471</v>
          </cell>
          <cell r="M50">
            <v>4656.458039651272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1981.8370700610169</v>
          </cell>
          <cell r="H51">
            <v>2000.848053101309</v>
          </cell>
          <cell r="I51">
            <v>2071.2800485822181</v>
          </cell>
          <cell r="J51">
            <v>2129.8106529623342</v>
          </cell>
          <cell r="K51">
            <v>2174.7255549914989</v>
          </cell>
          <cell r="L51">
            <v>2212.0739865013438</v>
          </cell>
          <cell r="M51">
            <v>2238.9260598946071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48194.382084282493</v>
          </cell>
          <cell r="H52">
            <v>48657.603998788669</v>
          </cell>
          <cell r="I52">
            <v>50376.740802277629</v>
          </cell>
          <cell r="J52">
            <v>51805.670474946623</v>
          </cell>
          <cell r="K52">
            <v>52902.535250437591</v>
          </cell>
          <cell r="L52">
            <v>53815.037205972883</v>
          </cell>
          <cell r="M52">
            <v>54471.638252719327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396.36741401220343</v>
          </cell>
          <cell r="H53">
            <v>400.16961062026172</v>
          </cell>
          <cell r="I53">
            <v>414.25600971644337</v>
          </cell>
          <cell r="J53">
            <v>425.96213059246668</v>
          </cell>
          <cell r="K53">
            <v>434.94511099829981</v>
          </cell>
          <cell r="L53">
            <v>442.41479730026867</v>
          </cell>
          <cell r="M53">
            <v>447.78521197892132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1.993094302401079</v>
          </cell>
          <cell r="H54">
            <v>2.299908403727871</v>
          </cell>
          <cell r="I54">
            <v>2.445179011431708</v>
          </cell>
          <cell r="J54">
            <v>2.5838267043765528</v>
          </cell>
          <cell r="K54">
            <v>2.7131408106841439</v>
          </cell>
          <cell r="L54">
            <v>2.8401565041579722</v>
          </cell>
          <cell r="M54">
            <v>2.960764466869295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48194.382084282493</v>
          </cell>
          <cell r="H55">
            <v>48657.603998788669</v>
          </cell>
          <cell r="I55">
            <v>50376.740802277629</v>
          </cell>
          <cell r="J55">
            <v>51805.670474946623</v>
          </cell>
          <cell r="K55">
            <v>52902.535250437591</v>
          </cell>
          <cell r="L55">
            <v>53815.037205972883</v>
          </cell>
          <cell r="M55">
            <v>54471.638252719327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48362.045500409658</v>
          </cell>
          <cell r="H56">
            <v>48826.87574408103</v>
          </cell>
          <cell r="I56">
            <v>50551.971094387693</v>
          </cell>
          <cell r="J56">
            <v>51985.852456187233</v>
          </cell>
          <cell r="K56">
            <v>53086.517032389871</v>
          </cell>
          <cell r="L56">
            <v>54002.17866523088</v>
          </cell>
          <cell r="M56">
            <v>54661.051397386407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83.915870709677407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4.1957935354838702E-2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5.3800562608741922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625.13972001139109</v>
          </cell>
          <cell r="F67">
            <v>468.85479000854332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625.13972001139109</v>
          </cell>
          <cell r="F69">
            <v>468.85479000854332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627.71078565616324</v>
          </cell>
          <cell r="F70">
            <v>470.78308924212251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7650.1672184564804</v>
          </cell>
          <cell r="F72">
            <v>5278.3190540512342</v>
          </cell>
          <cell r="G72">
            <v>3518.8793693674888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14.41795555683467</v>
          </cell>
          <cell r="F73">
            <v>9.9478308595010088</v>
          </cell>
          <cell r="G73">
            <v>6.6318872396673374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7650.1672184564804</v>
          </cell>
          <cell r="F74">
            <v>5278.3190540512342</v>
          </cell>
          <cell r="G74">
            <v>3518.8793693674888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7658.0682581016245</v>
          </cell>
          <cell r="F75">
            <v>5283.7704653622413</v>
          </cell>
          <cell r="G75">
            <v>3522.5136435748268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534.20663041595606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815.36875793312333</v>
          </cell>
          <cell r="J76">
            <v>842.49341843416414</v>
          </cell>
          <cell r="K76">
            <v>865.20280588082699</v>
          </cell>
          <cell r="L76">
            <v>886.24974263288527</v>
          </cell>
          <cell r="M76">
            <v>904.38861611535253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28345.003809870639</v>
          </cell>
          <cell r="F77">
            <v>30873.577712294369</v>
          </cell>
          <cell r="G77">
            <v>33636.201948658803</v>
          </cell>
          <cell r="H77">
            <v>39684.504071271898</v>
          </cell>
          <cell r="I77">
            <v>43263.466295931517</v>
          </cell>
          <cell r="J77">
            <v>44702.700782116743</v>
          </cell>
          <cell r="K77">
            <v>45907.660880036681</v>
          </cell>
          <cell r="L77">
            <v>47024.411344100889</v>
          </cell>
          <cell r="M77">
            <v>47986.859971080601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53.420663041595617</v>
          </cell>
          <cell r="F78">
            <v>58.186162292299962</v>
          </cell>
          <cell r="G78">
            <v>63.392766582470408</v>
          </cell>
          <cell r="H78">
            <v>74.7917528670786</v>
          </cell>
          <cell r="I78">
            <v>81.536875793312333</v>
          </cell>
          <cell r="J78">
            <v>84.249341843416403</v>
          </cell>
          <cell r="K78">
            <v>86.520280588082699</v>
          </cell>
          <cell r="L78">
            <v>88.624974263288536</v>
          </cell>
          <cell r="M78">
            <v>90.438861611535245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28345.003809870639</v>
          </cell>
          <cell r="F79">
            <v>30873.577712294369</v>
          </cell>
          <cell r="G79">
            <v>33636.201948658803</v>
          </cell>
          <cell r="H79">
            <v>39684.504071271898</v>
          </cell>
          <cell r="I79">
            <v>43263.466295931517</v>
          </cell>
          <cell r="J79">
            <v>44702.700782116743</v>
          </cell>
          <cell r="K79">
            <v>45907.660880036681</v>
          </cell>
          <cell r="L79">
            <v>47024.411344100889</v>
          </cell>
          <cell r="M79">
            <v>47986.859971080601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28374.278333217429</v>
          </cell>
          <cell r="F80">
            <v>30905.463729230542</v>
          </cell>
          <cell r="G80">
            <v>33670.941184745992</v>
          </cell>
          <cell r="H80">
            <v>39725.489951843061</v>
          </cell>
          <cell r="I80">
            <v>43308.148503866258</v>
          </cell>
          <cell r="J80">
            <v>44748.869421446943</v>
          </cell>
          <cell r="K80">
            <v>45955.073993798949</v>
          </cell>
          <cell r="L80">
            <v>47072.97782999718</v>
          </cell>
          <cell r="M80">
            <v>48036.420467243719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0.5979250178571428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5.4510953249999998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81.032562627852514</v>
          </cell>
          <cell r="F125">
            <v>81.032562627852514</v>
          </cell>
          <cell r="G125">
            <v>81.032562627852514</v>
          </cell>
          <cell r="H125">
            <v>81.032562627852514</v>
          </cell>
          <cell r="I125">
            <v>81.032562627852514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4299.5877730338543</v>
          </cell>
          <cell r="F126">
            <v>4299.5877730338543</v>
          </cell>
          <cell r="G126">
            <v>4299.5877730338543</v>
          </cell>
          <cell r="H126">
            <v>4299.5877730338543</v>
          </cell>
          <cell r="I126">
            <v>4299.5877730338543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8.1032562627852514</v>
          </cell>
          <cell r="F127">
            <v>8.1032562627852514</v>
          </cell>
          <cell r="G127">
            <v>8.1032562627852496</v>
          </cell>
          <cell r="H127">
            <v>8.1032562627852514</v>
          </cell>
          <cell r="I127">
            <v>8.1032562627852514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4299.5877730338543</v>
          </cell>
          <cell r="F128">
            <v>4299.5877730338543</v>
          </cell>
          <cell r="G128">
            <v>4299.5877730338543</v>
          </cell>
          <cell r="H128">
            <v>4299.5877730338543</v>
          </cell>
          <cell r="I128">
            <v>4299.5877730338543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4304.0283574658606</v>
          </cell>
          <cell r="F129">
            <v>4304.0283574658606</v>
          </cell>
          <cell r="G129">
            <v>4304.0283574658606</v>
          </cell>
          <cell r="H129">
            <v>4304.0283574658606</v>
          </cell>
          <cell r="I129">
            <v>4304.0283574658606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717.17833263660577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8.7015594681618715</v>
          </cell>
          <cell r="G134">
            <v>80.203593915065824</v>
          </cell>
          <cell r="H134">
            <v>81.579184433069031</v>
          </cell>
          <cell r="I134">
            <v>95.773990042914278</v>
          </cell>
          <cell r="J134">
            <v>95.773990042914278</v>
          </cell>
          <cell r="K134">
            <v>95.773990042914278</v>
          </cell>
          <cell r="L134">
            <v>95.772275001316714</v>
          </cell>
          <cell r="M134">
            <v>79.733737898246147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0.76592999999999989</v>
          </cell>
          <cell r="F135">
            <v>4.3507797340809358</v>
          </cell>
          <cell r="G135">
            <v>40.101796957532912</v>
          </cell>
          <cell r="H135">
            <v>40.789592216534523</v>
          </cell>
          <cell r="I135">
            <v>47.886995021457139</v>
          </cell>
          <cell r="J135">
            <v>47.886995021457139</v>
          </cell>
          <cell r="K135">
            <v>47.886995021457139</v>
          </cell>
          <cell r="L135">
            <v>47.886137500658357</v>
          </cell>
          <cell r="M135">
            <v>39.866868949123067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16.664674267467081</v>
          </cell>
          <cell r="J136">
            <v>16.664674267467081</v>
          </cell>
          <cell r="K136">
            <v>16.664674267467081</v>
          </cell>
          <cell r="L136">
            <v>16.66437585022911</v>
          </cell>
          <cell r="M136">
            <v>13.87367039429483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5955.6696285981407</v>
          </cell>
          <cell r="J137">
            <v>5956.2979002066086</v>
          </cell>
          <cell r="K137">
            <v>5956.3741717057264</v>
          </cell>
          <cell r="L137">
            <v>5957.7117280104612</v>
          </cell>
          <cell r="M137">
            <v>5956.5413206602479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781.68163875350592</v>
          </cell>
          <cell r="J138">
            <v>781.76409940211749</v>
          </cell>
          <cell r="K138">
            <v>781.77411003637644</v>
          </cell>
          <cell r="L138">
            <v>781.9496643013731</v>
          </cell>
          <cell r="M138">
            <v>781.79604833665769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5.955669628598141</v>
          </cell>
          <cell r="J139">
            <v>5.9562979002066108</v>
          </cell>
          <cell r="K139">
            <v>5.9563741717057246</v>
          </cell>
          <cell r="L139">
            <v>5.9577117280104623</v>
          </cell>
          <cell r="M139">
            <v>5.9565413206602482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381.83286906349832</v>
          </cell>
          <cell r="J140">
            <v>381.87314912699622</v>
          </cell>
          <cell r="K140">
            <v>381.87803908348332</v>
          </cell>
          <cell r="L140">
            <v>381.96379316207071</v>
          </cell>
          <cell r="M140">
            <v>381.88875542083019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940.31854369035159</v>
          </cell>
          <cell r="H147">
            <v>2573.044938501524</v>
          </cell>
          <cell r="I147">
            <v>2920.902859627286</v>
          </cell>
          <cell r="J147">
            <v>2302.5773786595068</v>
          </cell>
          <cell r="K147">
            <v>1861.789148366792</v>
          </cell>
          <cell r="L147">
            <v>2063.3019448771229</v>
          </cell>
          <cell r="M147">
            <v>2250.2159733999129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22959.44444177275</v>
          </cell>
          <cell r="H148">
            <v>62825.180581745539</v>
          </cell>
          <cell r="I148">
            <v>71318.711489232912</v>
          </cell>
          <cell r="J148">
            <v>56221.264328936319</v>
          </cell>
          <cell r="K148">
            <v>45458.685039289179</v>
          </cell>
          <cell r="L148">
            <v>50378.955820749768</v>
          </cell>
          <cell r="M148">
            <v>54942.773350514537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584.18057192545712</v>
          </cell>
          <cell r="J149">
            <v>460.51547573190152</v>
          </cell>
          <cell r="K149">
            <v>372.35782967335842</v>
          </cell>
          <cell r="L149">
            <v>412.66038897542472</v>
          </cell>
          <cell r="M149">
            <v>450.04319467998249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22959.44444177275</v>
          </cell>
          <cell r="H150">
            <v>62825.180581745539</v>
          </cell>
          <cell r="I150">
            <v>71318.711489232912</v>
          </cell>
          <cell r="J150">
            <v>56221.264328936319</v>
          </cell>
          <cell r="K150">
            <v>45458.685039289179</v>
          </cell>
          <cell r="L150">
            <v>50378.955820749768</v>
          </cell>
          <cell r="M150">
            <v>54942.773350514537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23038.995390568962</v>
          </cell>
          <cell r="H151">
            <v>63042.860183542769</v>
          </cell>
          <cell r="I151">
            <v>71565.819871157379</v>
          </cell>
          <cell r="J151">
            <v>56416.062375170914</v>
          </cell>
          <cell r="K151">
            <v>45616.192401241024</v>
          </cell>
          <cell r="L151">
            <v>50553.511165286378</v>
          </cell>
          <cell r="M151">
            <v>55133.14162186419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J172">
            <v>128.86053795567929</v>
          </cell>
          <cell r="K172">
            <v>128.86053795567929</v>
          </cell>
          <cell r="L172">
            <v>128.86053795567929</v>
          </cell>
          <cell r="M172">
            <v>128.86053795567929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J173">
            <v>3218.077167879831</v>
          </cell>
          <cell r="K173">
            <v>3218.077167879831</v>
          </cell>
          <cell r="L173">
            <v>3218.077167879831</v>
          </cell>
          <cell r="M173">
            <v>3218.077167879831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J174">
            <v>25.77210759113586</v>
          </cell>
          <cell r="K174">
            <v>25.77210759113586</v>
          </cell>
          <cell r="L174">
            <v>25.77210759113586</v>
          </cell>
          <cell r="M174">
            <v>25.77210759113586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J175">
            <v>3218.077167879831</v>
          </cell>
          <cell r="K175">
            <v>3218.077167879831</v>
          </cell>
          <cell r="L175">
            <v>3218.077167879831</v>
          </cell>
          <cell r="M175">
            <v>3218.077167879831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J176">
            <v>3228.978769390882</v>
          </cell>
          <cell r="K176">
            <v>3228.978769390882</v>
          </cell>
          <cell r="L176">
            <v>3228.978769390882</v>
          </cell>
          <cell r="M176">
            <v>3228.978769390882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209.00506376469369</v>
          </cell>
          <cell r="J182">
            <v>209.05129605179991</v>
          </cell>
          <cell r="K182">
            <v>209.05397574026151</v>
          </cell>
          <cell r="L182">
            <v>209.05397574026151</v>
          </cell>
          <cell r="M182">
            <v>209.03192792693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2965.708636296396</v>
          </cell>
          <cell r="H183">
            <v>3854.7256531919661</v>
          </cell>
          <cell r="I183">
            <v>4299.2341616397498</v>
          </cell>
          <cell r="J183">
            <v>4300.185159785523</v>
          </cell>
          <cell r="K183">
            <v>4300.2402809771793</v>
          </cell>
          <cell r="L183">
            <v>4300.2402809771793</v>
          </cell>
          <cell r="M183">
            <v>4299.7867574569509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28.835280858496791</v>
          </cell>
          <cell r="H184">
            <v>37.479102121458091</v>
          </cell>
          <cell r="I184">
            <v>41.801012752938732</v>
          </cell>
          <cell r="J184">
            <v>41.810259210359959</v>
          </cell>
          <cell r="K184">
            <v>41.810795148052293</v>
          </cell>
          <cell r="L184">
            <v>41.810795148052293</v>
          </cell>
          <cell r="M184">
            <v>41.806385585386003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2965.708636296396</v>
          </cell>
          <cell r="H185">
            <v>3854.7256531919661</v>
          </cell>
          <cell r="I185">
            <v>4299.2341616397498</v>
          </cell>
          <cell r="J185">
            <v>4300.185159785523</v>
          </cell>
          <cell r="K185">
            <v>4300.2402809771793</v>
          </cell>
          <cell r="L185">
            <v>4300.2402809771793</v>
          </cell>
          <cell r="M185">
            <v>4299.7867574569509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4316.9159900342429</v>
          </cell>
          <cell r="J186">
            <v>4317.8708994315048</v>
          </cell>
          <cell r="K186">
            <v>4317.9262473248054</v>
          </cell>
          <cell r="L186">
            <v>4317.9262473248054</v>
          </cell>
          <cell r="M186">
            <v>4317.470858559569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354.05187829733001</v>
          </cell>
          <cell r="F207">
            <v>641.32861981633437</v>
          </cell>
          <cell r="G207">
            <v>914.04997548909989</v>
          </cell>
          <cell r="H207">
            <v>1000.558033139836</v>
          </cell>
          <cell r="I207">
            <v>190.6778449947501</v>
          </cell>
          <cell r="J207">
            <v>729.5167290588555</v>
          </cell>
          <cell r="K207">
            <v>736.63173901568075</v>
          </cell>
          <cell r="L207">
            <v>731.08992206965695</v>
          </cell>
          <cell r="M207">
            <v>708.88977844253145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18785.99266245633</v>
          </cell>
          <cell r="F208">
            <v>34028.896567454707</v>
          </cell>
          <cell r="G208">
            <v>48499.491699451632</v>
          </cell>
          <cell r="H208">
            <v>53089.609238399702</v>
          </cell>
          <cell r="I208">
            <v>10117.366455421439</v>
          </cell>
          <cell r="J208">
            <v>38708.157643862869</v>
          </cell>
          <cell r="K208">
            <v>39085.680072172006</v>
          </cell>
          <cell r="L208">
            <v>38791.631265016003</v>
          </cell>
          <cell r="M208">
            <v>37613.691644160717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35.405187829733002</v>
          </cell>
          <cell r="F209">
            <v>64.13286198163344</v>
          </cell>
          <cell r="G209">
            <v>91.404997548909961</v>
          </cell>
          <cell r="H209">
            <v>100.0558033139836</v>
          </cell>
          <cell r="I209">
            <v>19.06778449947501</v>
          </cell>
          <cell r="J209">
            <v>72.951672905885559</v>
          </cell>
          <cell r="K209">
            <v>73.663173901568072</v>
          </cell>
          <cell r="L209">
            <v>73.108992206965695</v>
          </cell>
          <cell r="M209">
            <v>70.888977844253148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18785.99266245633</v>
          </cell>
          <cell r="F210">
            <v>34028.896567454707</v>
          </cell>
          <cell r="G210">
            <v>48499.491699451632</v>
          </cell>
          <cell r="H210">
            <v>53089.609238399702</v>
          </cell>
          <cell r="I210">
            <v>10117.366455421439</v>
          </cell>
          <cell r="J210">
            <v>38708.157643862869</v>
          </cell>
          <cell r="K210">
            <v>39085.680072172006</v>
          </cell>
          <cell r="L210">
            <v>38791.631265016003</v>
          </cell>
          <cell r="M210">
            <v>37613.691644160717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18805.394705387022</v>
          </cell>
          <cell r="F211">
            <v>34064.041375820627</v>
          </cell>
          <cell r="G211">
            <v>48549.581638108437</v>
          </cell>
          <cell r="H211">
            <v>53144.43981861577</v>
          </cell>
          <cell r="I211">
            <v>10127.815601327149</v>
          </cell>
          <cell r="J211">
            <v>38748.135160615297</v>
          </cell>
          <cell r="K211">
            <v>39126.047491470083</v>
          </cell>
          <cell r="L211">
            <v>38831.694992745412</v>
          </cell>
          <cell r="M211">
            <v>37652.538804019372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0.12701778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6.7395634067999994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1.2701778E-2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6.7395634067999994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6.7465239811439996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  <cell r="E222">
            <v>16.978100238732061</v>
          </cell>
          <cell r="F222">
            <v>0.20925788083462871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  <cell r="E223">
            <v>900.85799866712318</v>
          </cell>
          <cell r="F223">
            <v>11.103223157085401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  <cell r="E224">
            <v>1.6978100238732059</v>
          </cell>
          <cell r="F224">
            <v>2.0925788083462869E-2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  <cell r="E225">
            <v>900.85799866712318</v>
          </cell>
          <cell r="F225">
            <v>11.103223157085401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  <cell r="E226">
            <v>901.78839856020556</v>
          </cell>
          <cell r="F226">
            <v>11.114690488955141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  <cell r="H227">
            <v>14.19578699930859</v>
          </cell>
          <cell r="M227">
            <v>16.001559869428281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7.7888804827332212</v>
          </cell>
          <cell r="H228">
            <v>7.0978934996542939</v>
          </cell>
          <cell r="M228">
            <v>8.0007799347141422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4.1250109915966389E-4</v>
          </cell>
          <cell r="F229">
            <v>2.3064520538772469E-3</v>
          </cell>
          <cell r="G229">
            <v>1.5577760965466449E-2</v>
          </cell>
          <cell r="H229">
            <v>1.4195786999308589E-2</v>
          </cell>
          <cell r="M229">
            <v>1.6001559869428281E-2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  <cell r="M230">
            <v>2.7842714172805212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3.6180644222020009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3.6180644222020011E-3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2.914236501767128E-3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2073.611448610623</v>
          </cell>
          <cell r="H236">
            <v>2672.9260643614512</v>
          </cell>
          <cell r="I236">
            <v>2755.2404041117538</v>
          </cell>
          <cell r="J236">
            <v>2755.2404041117529</v>
          </cell>
          <cell r="K236">
            <v>2293.820520214143</v>
          </cell>
          <cell r="L236">
            <v>1237.22515738538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17846.254167269792</v>
          </cell>
          <cell r="H237">
            <v>23004.173683008961</v>
          </cell>
          <cell r="I237">
            <v>23712.600823387249</v>
          </cell>
          <cell r="J237">
            <v>23712.600823387249</v>
          </cell>
          <cell r="K237">
            <v>19741.453513515709</v>
          </cell>
          <cell r="L237">
            <v>10648.009604515821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301.61621070699971</v>
          </cell>
          <cell r="H238">
            <v>388.78924572530201</v>
          </cell>
          <cell r="I238">
            <v>400.76224059807328</v>
          </cell>
          <cell r="J238">
            <v>400.76224059807328</v>
          </cell>
          <cell r="K238">
            <v>333.64662112205713</v>
          </cell>
          <cell r="L238">
            <v>179.960022892419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2.6729260643614512</v>
          </cell>
          <cell r="I239">
            <v>2.755240404111754</v>
          </cell>
          <cell r="J239">
            <v>2.755240404111754</v>
          </cell>
          <cell r="K239">
            <v>2.2938205202141422</v>
          </cell>
          <cell r="L239">
            <v>1.2372251573853801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17846.254167269792</v>
          </cell>
          <cell r="H240">
            <v>23004.173683008961</v>
          </cell>
          <cell r="I240">
            <v>23712.600823387249</v>
          </cell>
          <cell r="J240">
            <v>23712.600823387249</v>
          </cell>
          <cell r="K240">
            <v>19741.453513515709</v>
          </cell>
          <cell r="L240">
            <v>10648.009604515821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17987.976084275739</v>
          </cell>
          <cell r="H241">
            <v>23186.856029844141</v>
          </cell>
          <cell r="I241">
            <v>23900.90898118827</v>
          </cell>
          <cell r="J241">
            <v>23900.90898118827</v>
          </cell>
          <cell r="K241">
            <v>19898.225719615439</v>
          </cell>
          <cell r="L241">
            <v>10732.56832027239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0.9015728571428574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0.74572269230769228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27.022678628884609</v>
          </cell>
          <cell r="G276">
            <v>18.015119085923079</v>
          </cell>
          <cell r="H276">
            <v>9.0075595429615394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589.72116544000028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2.8668992000000011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589.72116544000028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469.02338173678248</v>
          </cell>
          <cell r="F297">
            <v>379.15883019082418</v>
          </cell>
          <cell r="G297">
            <v>181.86824794185341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24886.380634953679</v>
          </cell>
          <cell r="F298">
            <v>20118.167529925129</v>
          </cell>
          <cell r="G298">
            <v>9649.9292357947415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46.902338173678253</v>
          </cell>
          <cell r="F299">
            <v>37.915883019082408</v>
          </cell>
          <cell r="G299">
            <v>18.186824794185341</v>
          </cell>
          <cell r="H299">
            <v>5.8575495703125009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24886.380634953679</v>
          </cell>
          <cell r="F300">
            <v>20118.167529925129</v>
          </cell>
          <cell r="G300">
            <v>9649.9292357947415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24912.083116272861</v>
          </cell>
          <cell r="F301">
            <v>20138.945433819579</v>
          </cell>
          <cell r="G301">
            <v>9659.8956157819557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10848.56732017785</v>
          </cell>
          <cell r="H333">
            <v>19731.12789892609</v>
          </cell>
          <cell r="I333">
            <v>7461.3508861485207</v>
          </cell>
          <cell r="J333">
            <v>10422.20441239793</v>
          </cell>
          <cell r="K333">
            <v>7461.3508861486998</v>
          </cell>
          <cell r="L333">
            <v>10161.649302087821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1423.8744607733429</v>
          </cell>
          <cell r="H334">
            <v>2589.7105367340491</v>
          </cell>
          <cell r="I334">
            <v>979.30230380699322</v>
          </cell>
          <cell r="J334">
            <v>1367.9143291272289</v>
          </cell>
          <cell r="K334">
            <v>979.30230380701676</v>
          </cell>
          <cell r="L334">
            <v>1333.716470899026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19.73112789892609</v>
          </cell>
          <cell r="I335">
            <v>7.4613508861485203</v>
          </cell>
          <cell r="J335">
            <v>10.42220441239793</v>
          </cell>
          <cell r="K335">
            <v>7.4613508861486997</v>
          </cell>
          <cell r="L335">
            <v>10.16164930208782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695.52877231490243</v>
          </cell>
          <cell r="H336">
            <v>1265.0119374198989</v>
          </cell>
          <cell r="I336">
            <v>478.36585868819702</v>
          </cell>
          <cell r="J336">
            <v>668.19358038986252</v>
          </cell>
          <cell r="K336">
            <v>478.36585868820862</v>
          </cell>
          <cell r="L336">
            <v>651.48874088010507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1.4238744607733429</v>
          </cell>
          <cell r="H337">
            <v>2.5897105367340489</v>
          </cell>
          <cell r="I337">
            <v>0.97930230380699357</v>
          </cell>
          <cell r="J337">
            <v>1.3679143291272291</v>
          </cell>
          <cell r="K337">
            <v>0.97930230380701677</v>
          </cell>
          <cell r="L337">
            <v>1.3337164708990259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41801.9112191397</v>
          </cell>
          <cell r="G346">
            <v>44390.854913544201</v>
          </cell>
          <cell r="H346">
            <v>36977.582142982319</v>
          </cell>
          <cell r="I346">
            <v>28999.109697516222</v>
          </cell>
          <cell r="J346">
            <v>13492.5465683892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5486.5008475120849</v>
          </cell>
          <cell r="G347">
            <v>5826.2997074026771</v>
          </cell>
          <cell r="H347">
            <v>4853.3076562664301</v>
          </cell>
          <cell r="I347">
            <v>3806.1331477990038</v>
          </cell>
          <cell r="J347">
            <v>1770.8967371010831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41.801911219139697</v>
          </cell>
          <cell r="G348">
            <v>44.390854913544203</v>
          </cell>
          <cell r="H348">
            <v>36.977582142982321</v>
          </cell>
          <cell r="I348">
            <v>28.999109697516229</v>
          </cell>
          <cell r="J348">
            <v>13.4925465683892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2680.0250330370941</v>
          </cell>
          <cell r="G349">
            <v>2846.0086856446019</v>
          </cell>
          <cell r="H349">
            <v>2370.7252351419538</v>
          </cell>
          <cell r="I349">
            <v>1859.205420482009</v>
          </cell>
          <cell r="J349">
            <v>865.0408918658527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5.4865008475120867</v>
          </cell>
          <cell r="G350">
            <v>5.8262997074026774</v>
          </cell>
          <cell r="H350">
            <v>4.8533076562664297</v>
          </cell>
          <cell r="I350">
            <v>3.806133147799005</v>
          </cell>
          <cell r="J350">
            <v>1.7708967371010831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8337.8065833707878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729.55807604494373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712.74349943514608</v>
          </cell>
          <cell r="G354">
            <v>534.55762457635967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0.72955807604494372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3905.450063996293</v>
          </cell>
          <cell r="F372">
            <v>1561.5438375497399</v>
          </cell>
          <cell r="H372">
            <v>1182.793447953163</v>
          </cell>
          <cell r="I372">
            <v>1405.9620230386649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512.59032089951347</v>
          </cell>
          <cell r="F373">
            <v>204.95262867840341</v>
          </cell>
          <cell r="H373">
            <v>155.24164004385261</v>
          </cell>
          <cell r="I373">
            <v>184.5325155238248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3.9054500639962928</v>
          </cell>
          <cell r="F374">
            <v>1.5615438375497399</v>
          </cell>
          <cell r="H374">
            <v>1.182793447953163</v>
          </cell>
          <cell r="I374">
            <v>1.4059620230386649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250.3881672279623</v>
          </cell>
          <cell r="F375">
            <v>100.1144792849077</v>
          </cell>
          <cell r="H375">
            <v>75.831844931897137</v>
          </cell>
          <cell r="I375">
            <v>90.139740202066434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0.5125903208995134</v>
          </cell>
          <cell r="F376">
            <v>0.20495262867840339</v>
          </cell>
          <cell r="H376">
            <v>0.1552416400438526</v>
          </cell>
          <cell r="I376">
            <v>0.1845325155238248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12219.343157894729</v>
          </cell>
          <cell r="F377">
            <v>14562.99789473684</v>
          </cell>
          <cell r="G377">
            <v>16545.95368421053</v>
          </cell>
          <cell r="H377">
            <v>5090.4455468704846</v>
          </cell>
          <cell r="I377">
            <v>5586.7042365492243</v>
          </cell>
          <cell r="J377">
            <v>2900.5935002922379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668.12097802675135</v>
          </cell>
          <cell r="I378">
            <v>733.25493104708573</v>
          </cell>
          <cell r="J378">
            <v>380.70289691335631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5.0904455468704857</v>
          </cell>
          <cell r="I379">
            <v>5.5867042365492239</v>
          </cell>
          <cell r="J379">
            <v>2.9005935002922381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783.4126382105261</v>
          </cell>
          <cell r="F380">
            <v>933.67020252631562</v>
          </cell>
          <cell r="G380">
            <v>1060.802455578947</v>
          </cell>
          <cell r="H380">
            <v>326.36119012373399</v>
          </cell>
          <cell r="I380">
            <v>358.17757536576221</v>
          </cell>
          <cell r="J380">
            <v>185.96430078748611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0.66812097802675119</v>
          </cell>
          <cell r="I381">
            <v>0.73325493104708572</v>
          </cell>
          <cell r="J381">
            <v>0.38070289691335629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19728.92294292742</v>
          </cell>
          <cell r="F382">
            <v>11260.00125884286</v>
          </cell>
          <cell r="G382">
            <v>14955.4448505532</v>
          </cell>
          <cell r="H382">
            <v>5630.0006294214891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2589.4211362592241</v>
          </cell>
          <cell r="F383">
            <v>1477.875165223126</v>
          </cell>
          <cell r="G383">
            <v>1962.902136635108</v>
          </cell>
          <cell r="H383">
            <v>738.93758261157018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19.728922942927419</v>
          </cell>
          <cell r="F384">
            <v>11.260001258842861</v>
          </cell>
          <cell r="G384">
            <v>14.955444850553199</v>
          </cell>
          <cell r="H384">
            <v>5.630000629421489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1264.870572178434</v>
          </cell>
          <cell r="F385">
            <v>721.9068307075629</v>
          </cell>
          <cell r="G385">
            <v>958.83095798109218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2.5894211362592241</v>
          </cell>
          <cell r="F386">
            <v>1.4778751652231259</v>
          </cell>
          <cell r="G386">
            <v>1.962902136635108</v>
          </cell>
          <cell r="H386">
            <v>0.73893758261157005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L387">
            <v>26128.998785515279</v>
          </cell>
          <cell r="M387">
            <v>33099.941895491749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L388">
            <v>3429.43109059888</v>
          </cell>
          <cell r="M388">
            <v>4344.3673737832924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L389">
            <v>26.128998785515279</v>
          </cell>
          <cell r="M389">
            <v>33.099941895491753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L390">
            <v>1675.195434636348</v>
          </cell>
          <cell r="M390">
            <v>2122.1200247747151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L391">
            <v>3.429431090598881</v>
          </cell>
          <cell r="M391">
            <v>4.3443673737832924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17507.00347663615</v>
          </cell>
          <cell r="F392">
            <v>11411.890007060991</v>
          </cell>
          <cell r="G392">
            <v>8293.3887599999998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150671.6381030131</v>
          </cell>
          <cell r="F393">
            <v>98214.875178951304</v>
          </cell>
          <cell r="G393">
            <v>71375.919446290893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2546.4732329652579</v>
          </cell>
          <cell r="F394">
            <v>1659.911273754326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17.50700347663615</v>
          </cell>
          <cell r="F395">
            <v>11.411890007061</v>
          </cell>
          <cell r="G395">
            <v>8.2933887600000009</v>
          </cell>
          <cell r="H395">
            <v>5.5289258400000003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150671.6381030131</v>
          </cell>
          <cell r="F396">
            <v>98214.875178951304</v>
          </cell>
          <cell r="G396">
            <v>71375.919446290893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151868.16221335271</v>
          </cell>
          <cell r="F397">
            <v>98994.825988706638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3079.7277004799998</v>
          </cell>
          <cell r="F404">
            <v>1586.389696261682</v>
          </cell>
          <cell r="G404">
            <v>1627.376165272942</v>
          </cell>
          <cell r="H404">
            <v>793.19484813084125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163410.3517874688</v>
          </cell>
          <cell r="F405">
            <v>84173.83728364484</v>
          </cell>
          <cell r="G405">
            <v>86348.579329382264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162.73761652729419</v>
          </cell>
          <cell r="H406">
            <v>79.319484813084131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163410.3517874688</v>
          </cell>
          <cell r="F407">
            <v>84173.83728364484</v>
          </cell>
          <cell r="G407">
            <v>86348.579329382264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</v>
          </cell>
          <cell r="F408">
            <v>84260.771438999975</v>
          </cell>
          <cell r="G408">
            <v>86437.759543239241</v>
          </cell>
          <cell r="H408">
            <v>42130.385719500002</v>
          </cell>
          <cell r="I408">
            <v>21065.19285974999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528.01277906976748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79.20191686046509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22234.794056304381</v>
          </cell>
          <cell r="F433">
            <v>23512.719126199871</v>
          </cell>
          <cell r="G433">
            <v>17035.956149037691</v>
          </cell>
          <cell r="H433">
            <v>2985.8098816217912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191360.72302821229</v>
          </cell>
          <cell r="F434">
            <v>202359.01087975831</v>
          </cell>
          <cell r="G434">
            <v>146617.6335117635</v>
          </cell>
          <cell r="H434">
            <v>25696.965590284999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3234.1518627351829</v>
          </cell>
          <cell r="F435">
            <v>3420.031872901799</v>
          </cell>
          <cell r="G435">
            <v>2477.9572580418449</v>
          </cell>
          <cell r="H435">
            <v>434.29961914498779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22.234794056304381</v>
          </cell>
          <cell r="F436">
            <v>23.512719126199869</v>
          </cell>
          <cell r="G436">
            <v>17.035956149037691</v>
          </cell>
          <cell r="H436">
            <v>2.9858098816217908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191360.72302821229</v>
          </cell>
          <cell r="F437">
            <v>202359.01087975831</v>
          </cell>
          <cell r="G437">
            <v>146617.6335117635</v>
          </cell>
          <cell r="H437">
            <v>25696.965590284999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192880.37013471499</v>
          </cell>
          <cell r="F438">
            <v>203965.99835603801</v>
          </cell>
          <cell r="G438">
            <v>147781.9636783858</v>
          </cell>
          <cell r="H438">
            <v>25901.032123830741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60075.601260751617</v>
          </cell>
          <cell r="F439">
            <v>60075.601260751617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517032.47012321418</v>
          </cell>
          <cell r="F440">
            <v>517032.47012321418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8738.2692742911458</v>
          </cell>
          <cell r="F441">
            <v>8738.2692742911458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60.075601260751618</v>
          </cell>
          <cell r="F442">
            <v>60.075601260751633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517032.47012321418</v>
          </cell>
          <cell r="F443">
            <v>517032.47012321418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521138.3643984716</v>
          </cell>
          <cell r="F444">
            <v>521138.36439847149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-88.744697288298823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-26.445919791913049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2973.4938141027442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157773.5817762916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297.34938141027442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157773.5817762916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52689.227620874728</v>
          </cell>
          <cell r="F472">
            <v>92732.650457999567</v>
          </cell>
          <cell r="G472">
            <v>157936.52923730441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786.02941895980302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198106.92460753399</v>
          </cell>
          <cell r="F474">
            <v>83413.441940014309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39.301470947990147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198106.92460753399</v>
          </cell>
          <cell r="F476">
            <v>83413.441940014309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27503.565824035861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431.53631757435369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27503.565824035861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64.222349297368396</v>
          </cell>
          <cell r="G515">
            <v>64.222349297368382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</v>
          </cell>
          <cell r="G516">
            <v>1595.711305541947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</v>
          </cell>
          <cell r="G518">
            <v>1595.711305541947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311.11474482453639</v>
          </cell>
          <cell r="G521">
            <v>248.89179585962901</v>
          </cell>
          <cell r="H521">
            <v>186.66884689472181</v>
          </cell>
          <cell r="I521">
            <v>124.44589792981461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15188.29066265509</v>
          </cell>
          <cell r="F524">
            <v>23532.99194420897</v>
          </cell>
          <cell r="G524">
            <v>27843.17514027335</v>
          </cell>
          <cell r="H524">
            <v>27843.17514027335</v>
          </cell>
          <cell r="I524">
            <v>27843.17514027335</v>
          </cell>
          <cell r="J524">
            <v>27843.17514027335</v>
          </cell>
          <cell r="K524">
            <v>12654.88447761826</v>
          </cell>
          <cell r="L524">
            <v>4310.1831960643794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1993.4631494734811</v>
          </cell>
          <cell r="F525">
            <v>3088.705192677427</v>
          </cell>
          <cell r="G525">
            <v>3654.4167371608769</v>
          </cell>
          <cell r="H525">
            <v>3654.4167371608778</v>
          </cell>
          <cell r="I525">
            <v>3654.4167371608778</v>
          </cell>
          <cell r="J525">
            <v>3654.4167371608769</v>
          </cell>
          <cell r="K525">
            <v>1660.953587687397</v>
          </cell>
          <cell r="L525">
            <v>565.71154448344987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15.18829066265509</v>
          </cell>
          <cell r="F526">
            <v>23.53299194420897</v>
          </cell>
          <cell r="G526">
            <v>27.843175140273349</v>
          </cell>
          <cell r="H526">
            <v>27.843175140273349</v>
          </cell>
          <cell r="I526">
            <v>27.843175140273349</v>
          </cell>
          <cell r="J526">
            <v>27.843175140273349</v>
          </cell>
          <cell r="K526">
            <v>12.654884477618261</v>
          </cell>
          <cell r="L526">
            <v>4.3101831960643784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973.7592851094746</v>
          </cell>
          <cell r="F527">
            <v>1508.7589460230979</v>
          </cell>
          <cell r="G527">
            <v>1785.095566180775</v>
          </cell>
          <cell r="H527">
            <v>1785.095566180775</v>
          </cell>
          <cell r="I527">
            <v>1785.095566180775</v>
          </cell>
          <cell r="J527">
            <v>1785.095566180775</v>
          </cell>
          <cell r="K527">
            <v>811.33628107130062</v>
          </cell>
          <cell r="L527">
            <v>276.33662015767749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677.14941765036667</v>
          </cell>
          <cell r="F528">
            <v>416.11676232029328</v>
          </cell>
          <cell r="H528">
            <v>307.09724156479211</v>
          </cell>
          <cell r="I528">
            <v>307.09724156479211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5827.7941244509284</v>
          </cell>
          <cell r="F529">
            <v>3581.2521717147429</v>
          </cell>
          <cell r="H529">
            <v>2642.9905326308058</v>
          </cell>
          <cell r="I529">
            <v>2642.9905326308058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60.526074519315401</v>
          </cell>
          <cell r="H530">
            <v>44.668689682151587</v>
          </cell>
          <cell r="I530">
            <v>44.66868968215158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0.67714941765036663</v>
          </cell>
          <cell r="F531">
            <v>0.41611676232029332</v>
          </cell>
          <cell r="H531">
            <v>0.30709724156479212</v>
          </cell>
          <cell r="I531">
            <v>0.30709724156479212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5827.7941244509284</v>
          </cell>
          <cell r="F532">
            <v>3581.2521717147429</v>
          </cell>
          <cell r="H532">
            <v>2642.9905326308058</v>
          </cell>
          <cell r="I532">
            <v>2642.9905326308058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3609.6918609795071</v>
          </cell>
          <cell r="H533">
            <v>2663.9792331952071</v>
          </cell>
          <cell r="I533">
            <v>2663.9792331952071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6143.483249499367</v>
          </cell>
          <cell r="F534">
            <v>5389.143044622303</v>
          </cell>
          <cell r="G534">
            <v>4422.5114275340329</v>
          </cell>
          <cell r="H534">
            <v>6143.483249499368</v>
          </cell>
          <cell r="I534">
            <v>6143.483249499367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52873.05083910047</v>
          </cell>
          <cell r="F535">
            <v>46380.924730399398</v>
          </cell>
          <cell r="G535">
            <v>38061.741531331543</v>
          </cell>
          <cell r="H535">
            <v>52873.050839100462</v>
          </cell>
          <cell r="I535">
            <v>52873.05083910047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893.59756356354444</v>
          </cell>
          <cell r="F536">
            <v>783.87535194506211</v>
          </cell>
          <cell r="G536">
            <v>643.27438945949575</v>
          </cell>
          <cell r="H536">
            <v>893.59756356354455</v>
          </cell>
          <cell r="I536">
            <v>893.59756356354433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6.1434832494993676</v>
          </cell>
          <cell r="F537">
            <v>5.3891430446223021</v>
          </cell>
          <cell r="G537">
            <v>4.4225114275340331</v>
          </cell>
          <cell r="H537">
            <v>6.1434832494993676</v>
          </cell>
          <cell r="I537">
            <v>6.1434832494993676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52873.05083910047</v>
          </cell>
          <cell r="F538">
            <v>46380.924730399398</v>
          </cell>
          <cell r="G538">
            <v>38061.741531331543</v>
          </cell>
          <cell r="H538">
            <v>52873.050839100462</v>
          </cell>
          <cell r="I538">
            <v>52873.05083910047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53292.929994279883</v>
          </cell>
          <cell r="F539">
            <v>46749.248161394578</v>
          </cell>
          <cell r="G539">
            <v>38364.00008507882</v>
          </cell>
          <cell r="H539">
            <v>53292.929994279883</v>
          </cell>
          <cell r="I539">
            <v>53292.929994279883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164.7073401338732</v>
          </cell>
          <cell r="G540">
            <v>135.44057214206441</v>
          </cell>
          <cell r="H540">
            <v>83.496042127668886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7923.0906255383734</v>
          </cell>
          <cell r="F541">
            <v>8739.3714675033116</v>
          </cell>
          <cell r="G541">
            <v>7186.4767578579349</v>
          </cell>
          <cell r="H541">
            <v>4430.2999952941109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16.470734013387322</v>
          </cell>
          <cell r="G542">
            <v>13.544057214206431</v>
          </cell>
          <cell r="H542">
            <v>8.3496042127668879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7923.0906255383734</v>
          </cell>
          <cell r="F543">
            <v>8739.3714675033116</v>
          </cell>
          <cell r="G543">
            <v>7186.4767578579349</v>
          </cell>
          <cell r="H543">
            <v>4430.2999952941109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7931.2735385854812</v>
          </cell>
          <cell r="F544">
            <v>8748.3974297426466</v>
          </cell>
          <cell r="G544">
            <v>7193.8989012113179</v>
          </cell>
          <cell r="H544">
            <v>4434.875578402708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387.88596760439123</v>
          </cell>
          <cell r="G545">
            <v>387.88596760439123</v>
          </cell>
          <cell r="H545">
            <v>387.88596760439123</v>
          </cell>
          <cell r="I545">
            <v>387.88596760439123</v>
          </cell>
          <cell r="J545">
            <v>45.159402794936923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20581.229441088992</v>
          </cell>
          <cell r="G546">
            <v>20581.229441088999</v>
          </cell>
          <cell r="H546">
            <v>20581.229441088999</v>
          </cell>
          <cell r="I546">
            <v>20581.229441088992</v>
          </cell>
          <cell r="J546">
            <v>2396.157912299353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38.788596760439113</v>
          </cell>
          <cell r="G547">
            <v>38.788596760439113</v>
          </cell>
          <cell r="H547">
            <v>38.788596760439113</v>
          </cell>
          <cell r="I547">
            <v>38.788596760439113</v>
          </cell>
          <cell r="J547">
            <v>4.5159402794936918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20581.229441088992</v>
          </cell>
          <cell r="G548">
            <v>20581.229441088999</v>
          </cell>
          <cell r="H548">
            <v>20581.229441088999</v>
          </cell>
          <cell r="I548">
            <v>20581.229441088992</v>
          </cell>
          <cell r="J548">
            <v>2396.157912299353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20602.48559211371</v>
          </cell>
          <cell r="G549">
            <v>20602.48559211371</v>
          </cell>
          <cell r="H549">
            <v>20602.48559211371</v>
          </cell>
          <cell r="I549">
            <v>20602.48559211372</v>
          </cell>
          <cell r="J549">
            <v>2398.632647572515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217.8637423634826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7631.2943849269559</v>
          </cell>
          <cell r="F556">
            <v>3956.3282165120172</v>
          </cell>
          <cell r="G556">
            <v>3453.9119108609038</v>
          </cell>
          <cell r="H556">
            <v>5609.0013729213124</v>
          </cell>
          <cell r="I556">
            <v>5413.1877852579992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31.84594754369747</v>
          </cell>
          <cell r="G557">
            <v>27.801813073739488</v>
          </cell>
          <cell r="H557">
            <v>45.148924386272967</v>
          </cell>
          <cell r="I557">
            <v>43.572748472696517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7631.2943849269559</v>
          </cell>
          <cell r="F558">
            <v>3956.3282165120172</v>
          </cell>
          <cell r="G558">
            <v>3453.9119108609038</v>
          </cell>
          <cell r="H558">
            <v>5609.0013729213124</v>
          </cell>
          <cell r="I558">
            <v>5413.1877852579992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3969.7990523230001</v>
          </cell>
          <cell r="G559">
            <v>3465.672077791095</v>
          </cell>
          <cell r="H559">
            <v>5628.0993679367048</v>
          </cell>
          <cell r="I559">
            <v>5431.619057861948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  <cell r="I560">
            <v>0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  <cell r="I561">
            <v>0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  <cell r="I562">
            <v>0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  <cell r="I563">
            <v>0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  <cell r="I564">
            <v>0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  <cell r="I565">
            <v>0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  <cell r="I566">
            <v>0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  <cell r="I567">
            <v>0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  <cell r="H568">
            <v>0</v>
          </cell>
          <cell r="I568">
            <v>0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  <cell r="H569">
            <v>0</v>
          </cell>
          <cell r="I569">
            <v>0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  <cell r="H570">
            <v>0</v>
          </cell>
          <cell r="I570">
            <v>0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  <cell r="H571">
            <v>0</v>
          </cell>
          <cell r="I571">
            <v>0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  <cell r="H572">
            <v>0</v>
          </cell>
          <cell r="I572">
            <v>0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J611">
            <v>1.818912097327001</v>
          </cell>
          <cell r="K611">
            <v>10.849554623848711</v>
          </cell>
          <cell r="L611">
            <v>10.849554623848711</v>
          </cell>
          <cell r="M611">
            <v>133.26022978840811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J612">
            <v>1.825486291150721</v>
          </cell>
          <cell r="K612">
            <v>10.88876876459967</v>
          </cell>
          <cell r="L612">
            <v>10.88876876459967</v>
          </cell>
          <cell r="M612">
            <v>133.74187955087319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J613">
            <v>7.7709146852477984E-2</v>
          </cell>
          <cell r="K613">
            <v>0.46352412235183887</v>
          </cell>
          <cell r="L613">
            <v>0.46352412235183882</v>
          </cell>
          <cell r="M613">
            <v>5.6932596036061573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J614">
            <v>1.818912097327001</v>
          </cell>
          <cell r="K614">
            <v>10.849554623848711</v>
          </cell>
          <cell r="L614">
            <v>10.849554623848711</v>
          </cell>
          <cell r="M614">
            <v>133.26022978840811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J615">
            <v>1.5541829370495591E-2</v>
          </cell>
          <cell r="K615">
            <v>9.2704824470367778E-2</v>
          </cell>
          <cell r="L615">
            <v>9.2704824470367736E-2</v>
          </cell>
          <cell r="M615">
            <v>1.138651920721232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1.5311217661565771E-3</v>
          </cell>
          <cell r="J616">
            <v>9.8553310898157644E-3</v>
          </cell>
          <cell r="K616">
            <v>6.424319432094111E-2</v>
          </cell>
          <cell r="L616">
            <v>0.40024120183722323</v>
          </cell>
          <cell r="M616">
            <v>0.39444808489735311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1.536655783591076E-3</v>
          </cell>
          <cell r="J617">
            <v>9.890951753880068E-3</v>
          </cell>
          <cell r="K617">
            <v>6.4475392024140404E-2</v>
          </cell>
          <cell r="L617">
            <v>0.40168781558012118</v>
          </cell>
          <cell r="M617">
            <v>0.39587376025974208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6.5413917665476084E-5</v>
          </cell>
          <cell r="J618">
            <v>4.2104803858512239E-4</v>
          </cell>
          <cell r="K618">
            <v>2.744653702119387E-3</v>
          </cell>
          <cell r="L618">
            <v>1.7099453225742949E-2</v>
          </cell>
          <cell r="M618">
            <v>1.6851954638166609E-2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1.5311217661565771E-3</v>
          </cell>
          <cell r="J619">
            <v>9.8553310898157644E-3</v>
          </cell>
          <cell r="K619">
            <v>6.424319432094111E-2</v>
          </cell>
          <cell r="L619">
            <v>0.40024120183722323</v>
          </cell>
          <cell r="M619">
            <v>0.39444808489735311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1.308278353309522E-5</v>
          </cell>
          <cell r="J620">
            <v>8.4209607717024469E-5</v>
          </cell>
          <cell r="K620">
            <v>5.4893074042387715E-4</v>
          </cell>
          <cell r="L620">
            <v>3.4198906451485891E-3</v>
          </cell>
          <cell r="M620">
            <v>3.3703909276333222E-3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M621">
            <v>1.9694512284468959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M622">
            <v>1.97656952411451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M623">
            <v>8.4140610728292348E-2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M624">
            <v>1.9694512284468959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M625">
            <v>1.6828122145658469E-2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J626">
            <v>0.16387786519992431</v>
          </cell>
          <cell r="K626">
            <v>0.16387786519992409</v>
          </cell>
          <cell r="L626">
            <v>0.16387786519992431</v>
          </cell>
          <cell r="M626">
            <v>31.13401679705002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J627">
            <v>0.16447017796249541</v>
          </cell>
          <cell r="K627">
            <v>0.16447017796249519</v>
          </cell>
          <cell r="L627">
            <v>0.16447017796249541</v>
          </cell>
          <cell r="M627">
            <v>31.246546182739159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J628">
            <v>7.0013328909110332E-3</v>
          </cell>
          <cell r="K628">
            <v>7.001332890911028E-3</v>
          </cell>
          <cell r="L628">
            <v>7.0013328909110349E-3</v>
          </cell>
          <cell r="M628">
            <v>1.330134582613929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J629">
            <v>0.16387786519992431</v>
          </cell>
          <cell r="K629">
            <v>0.16387786519992409</v>
          </cell>
          <cell r="L629">
            <v>0.16387786519992431</v>
          </cell>
          <cell r="M629">
            <v>31.13401679705002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J630">
            <v>1.400266578182207E-3</v>
          </cell>
          <cell r="K630">
            <v>1.4002665781822059E-3</v>
          </cell>
          <cell r="L630">
            <v>1.400266578182207E-3</v>
          </cell>
          <cell r="M630">
            <v>0.26602691652278571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K631">
            <v>0.85457214451711949</v>
          </cell>
          <cell r="L631">
            <v>6.1782881044016653</v>
          </cell>
          <cell r="M631">
            <v>6.1782881044016662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K632">
            <v>0.85766087152193948</v>
          </cell>
          <cell r="L632">
            <v>6.2006186301905748</v>
          </cell>
          <cell r="M632">
            <v>6.2006186301905748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K633">
            <v>3.6509775470682973E-2</v>
          </cell>
          <cell r="L633">
            <v>0.26395420554265159</v>
          </cell>
          <cell r="M633">
            <v>0.26395420554265159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K634">
            <v>0.85457214451711949</v>
          </cell>
          <cell r="L634">
            <v>6.1782881044016653</v>
          </cell>
          <cell r="M634">
            <v>6.1782881044016662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K635">
            <v>7.3019550941365941E-3</v>
          </cell>
          <cell r="L635">
            <v>5.2790841108530308E-2</v>
          </cell>
          <cell r="M635">
            <v>5.2790841108530322E-2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  <cell r="I646">
            <v>0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  <cell r="I647">
            <v>0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  <cell r="I648">
            <v>0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  <cell r="I649">
            <v>0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  <cell r="I650">
            <v>0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  <cell r="I651">
            <v>0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18523.605718952611</v>
          </cell>
          <cell r="H652">
            <v>31790.016271475</v>
          </cell>
          <cell r="I652">
            <v>40350.472025324983</v>
          </cell>
          <cell r="J652">
            <v>47785.388828100004</v>
          </cell>
          <cell r="K652">
            <v>55220.30563087498</v>
          </cell>
          <cell r="L652">
            <v>62655.388051506241</v>
          </cell>
          <cell r="M652">
            <v>70090.470472137487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18537.29796852636</v>
          </cell>
          <cell r="H653">
            <v>31813.514765415461</v>
          </cell>
          <cell r="I653">
            <v>40380.298223408201</v>
          </cell>
          <cell r="J653">
            <v>47820.710756224551</v>
          </cell>
          <cell r="K653">
            <v>55261.123289040886</v>
          </cell>
          <cell r="L653">
            <v>62701.701562134622</v>
          </cell>
          <cell r="M653">
            <v>70142.279835228357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249.85856886386111</v>
          </cell>
          <cell r="H654">
            <v>428.80463394999998</v>
          </cell>
          <cell r="I654">
            <v>544.27368764999983</v>
          </cell>
          <cell r="J654">
            <v>644.56073220000007</v>
          </cell>
          <cell r="K654">
            <v>744.84777674999998</v>
          </cell>
          <cell r="L654">
            <v>845.13705526249998</v>
          </cell>
          <cell r="M654">
            <v>945.4263337750001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18523.605718952611</v>
          </cell>
          <cell r="H655">
            <v>31790.016271475</v>
          </cell>
          <cell r="I655">
            <v>40350.472025324983</v>
          </cell>
          <cell r="J655">
            <v>47785.388828100004</v>
          </cell>
          <cell r="K655">
            <v>55220.30563087498</v>
          </cell>
          <cell r="L655">
            <v>62655.388051506241</v>
          </cell>
          <cell r="M655">
            <v>70090.470472137487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24.98585688638612</v>
          </cell>
          <cell r="H656">
            <v>42.880463395</v>
          </cell>
          <cell r="I656">
            <v>54.427368764999983</v>
          </cell>
          <cell r="J656">
            <v>64.456073220000007</v>
          </cell>
          <cell r="K656">
            <v>74.484777674999989</v>
          </cell>
          <cell r="L656">
            <v>84.513705526249993</v>
          </cell>
          <cell r="M656">
            <v>94.542633377499996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6309.8878399975638</v>
          </cell>
          <cell r="F657">
            <v>5633.1133721373026</v>
          </cell>
          <cell r="H657">
            <v>5802.9653333174329</v>
          </cell>
          <cell r="I657">
            <v>11836.72490149131</v>
          </cell>
          <cell r="J657">
            <v>4856.5778056539384</v>
          </cell>
          <cell r="K657">
            <v>4411.9893051594008</v>
          </cell>
          <cell r="L657">
            <v>4701.7828679520653</v>
          </cell>
          <cell r="M657">
            <v>4211.4479217449834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6315.445409240624</v>
          </cell>
          <cell r="F658">
            <v>5638.0748577315808</v>
          </cell>
          <cell r="H658">
            <v>5808.0764196747141</v>
          </cell>
          <cell r="I658">
            <v>11847.150351185381</v>
          </cell>
          <cell r="J658">
            <v>4860.8553408690868</v>
          </cell>
          <cell r="K658">
            <v>4415.8752595035703</v>
          </cell>
          <cell r="L658">
            <v>4705.9240642010454</v>
          </cell>
          <cell r="M658">
            <v>4215.1572449583482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101.4154971361385</v>
          </cell>
          <cell r="F659">
            <v>90.538058289757942</v>
          </cell>
          <cell r="H659">
            <v>93.267999220473058</v>
          </cell>
          <cell r="I659">
            <v>190.24543237347231</v>
          </cell>
          <cell r="J659">
            <v>78.057211955279541</v>
          </cell>
          <cell r="K659">
            <v>70.91157562354384</v>
          </cell>
          <cell r="L659">
            <v>75.569274616412528</v>
          </cell>
          <cell r="M659">
            <v>67.688379805953844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6309.8878399975638</v>
          </cell>
          <cell r="F660">
            <v>5633.1133721373026</v>
          </cell>
          <cell r="H660">
            <v>5802.9653333174329</v>
          </cell>
          <cell r="I660">
            <v>11836.72490149131</v>
          </cell>
          <cell r="J660">
            <v>4856.5778056539384</v>
          </cell>
          <cell r="K660">
            <v>4411.9893051594008</v>
          </cell>
          <cell r="L660">
            <v>4701.7828679520653</v>
          </cell>
          <cell r="M660">
            <v>4211.4479217449834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10.14154971361385</v>
          </cell>
          <cell r="F661">
            <v>9.0538058289757917</v>
          </cell>
          <cell r="H661">
            <v>9.3267999220473037</v>
          </cell>
          <cell r="I661">
            <v>19.024543237347221</v>
          </cell>
          <cell r="J661">
            <v>7.8057211955279531</v>
          </cell>
          <cell r="K661">
            <v>7.0911575623543843</v>
          </cell>
          <cell r="L661">
            <v>7.5569274616412514</v>
          </cell>
          <cell r="M661">
            <v>6.768837980595384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51161.802999999993</v>
          </cell>
          <cell r="J662">
            <v>61750.415999999997</v>
          </cell>
          <cell r="K662">
            <v>61474.705534649729</v>
          </cell>
          <cell r="L662">
            <v>81393.777499999997</v>
          </cell>
          <cell r="M662">
            <v>90448.525999999998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51845.123967999993</v>
          </cell>
          <cell r="J663">
            <v>62575.159295999998</v>
          </cell>
          <cell r="K663">
            <v>62295.766420511223</v>
          </cell>
          <cell r="L663">
            <v>82480.879039999971</v>
          </cell>
          <cell r="M663">
            <v>91656.563455999989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3927.1320000000001</v>
          </cell>
          <cell r="J664">
            <v>4739.9040000000005</v>
          </cell>
          <cell r="K664">
            <v>4718.7407233419844</v>
          </cell>
          <cell r="L664">
            <v>6247.71</v>
          </cell>
          <cell r="M664">
            <v>6942.7440000000006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51161.802999999993</v>
          </cell>
          <cell r="J665">
            <v>61750.415999999997</v>
          </cell>
          <cell r="K665">
            <v>61474.705534649729</v>
          </cell>
          <cell r="L665">
            <v>81393.777499999997</v>
          </cell>
          <cell r="M665">
            <v>90448.525999999998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1963.566</v>
          </cell>
          <cell r="J666">
            <v>2369.9520000000002</v>
          </cell>
          <cell r="K666">
            <v>2359.3703616709922</v>
          </cell>
          <cell r="L666">
            <v>3123.855</v>
          </cell>
          <cell r="M666">
            <v>3471.3719999999998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150.83060136476391</v>
          </cell>
          <cell r="H672">
            <v>1309.822899560676</v>
          </cell>
          <cell r="I672">
            <v>1277.809547361325</v>
          </cell>
          <cell r="J672">
            <v>606.83785128284558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1298.1030028365631</v>
          </cell>
          <cell r="H673">
            <v>11272.81217285538</v>
          </cell>
          <cell r="I673">
            <v>10997.29362260879</v>
          </cell>
          <cell r="J673">
            <v>5222.6672164497259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21.938996562147469</v>
          </cell>
          <cell r="H674">
            <v>190.5196944815529</v>
          </cell>
          <cell r="I674">
            <v>185.86320688891999</v>
          </cell>
          <cell r="J674">
            <v>88.267323822959355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0.15083060136476389</v>
          </cell>
          <cell r="H675">
            <v>1.309822899560676</v>
          </cell>
          <cell r="I675">
            <v>1.2778095473613249</v>
          </cell>
          <cell r="J675">
            <v>0.60683785128284551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1298.1030028365631</v>
          </cell>
          <cell r="H676">
            <v>11272.81217285538</v>
          </cell>
          <cell r="I676">
            <v>10997.29362260879</v>
          </cell>
          <cell r="J676">
            <v>5222.6672164497259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1308.411588846202</v>
          </cell>
          <cell r="H677">
            <v>11362.332614299899</v>
          </cell>
          <cell r="I677">
            <v>11084.62609694572</v>
          </cell>
          <cell r="J677">
            <v>5264.1418252310386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2.193899656214748E-2</v>
          </cell>
          <cell r="H678">
            <v>0.1905196944815529</v>
          </cell>
          <cell r="I678">
            <v>0.18586320688892011</v>
          </cell>
          <cell r="J678">
            <v>8.8267323822959362E-2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191.36214725490191</v>
          </cell>
          <cell r="G679">
            <v>143.52161044117631</v>
          </cell>
          <cell r="H679">
            <v>95.681073627450999</v>
          </cell>
          <cell r="I679">
            <v>47.840536813725492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7478.0068311838213</v>
          </cell>
          <cell r="F680">
            <v>5982.405464947059</v>
          </cell>
          <cell r="G680">
            <v>4486.8040987102941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</v>
          </cell>
          <cell r="H681">
            <v>12.12569214705883</v>
          </cell>
          <cell r="I681">
            <v>6.0628460735294114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0.14352161044117631</v>
          </cell>
          <cell r="H682">
            <v>9.5681073627450999E-2</v>
          </cell>
          <cell r="I682">
            <v>4.78405368137255E-2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7478.0068311838213</v>
          </cell>
          <cell r="F683">
            <v>5982.405464947059</v>
          </cell>
          <cell r="G683">
            <v>4486.8040987102941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7493.0205389350976</v>
          </cell>
          <cell r="F684">
            <v>5994.4164311480781</v>
          </cell>
          <cell r="G684">
            <v>4495.8123233610586</v>
          </cell>
          <cell r="H684">
            <v>2997.2082155740391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1.116659785294115E-2</v>
          </cell>
          <cell r="H685">
            <v>7.4443985686274521E-3</v>
          </cell>
          <cell r="I685">
            <v>3.722199284313723E-3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75.149848619999531</v>
          </cell>
          <cell r="F686">
            <v>62.883898060555047</v>
          </cell>
          <cell r="G686">
            <v>265.9485437695804</v>
          </cell>
          <cell r="H686">
            <v>278.99045294320689</v>
          </cell>
          <cell r="I686">
            <v>325.51989543430659</v>
          </cell>
          <cell r="J686">
            <v>260.194832218307</v>
          </cell>
          <cell r="K686">
            <v>260.19483221830632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1703.897567710789</v>
          </cell>
          <cell r="F687">
            <v>1425.787582026318</v>
          </cell>
          <cell r="G687">
            <v>6029.9399824022867</v>
          </cell>
          <cell r="H687">
            <v>6325.6435363989767</v>
          </cell>
          <cell r="I687">
            <v>7380.6210958138436</v>
          </cell>
          <cell r="J687">
            <v>5899.484162496412</v>
          </cell>
          <cell r="K687">
            <v>5899.4841624963983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15.02996972399991</v>
          </cell>
          <cell r="F688">
            <v>12.576779612111009</v>
          </cell>
          <cell r="G688">
            <v>53.189708753916079</v>
          </cell>
          <cell r="H688">
            <v>55.798090588641386</v>
          </cell>
          <cell r="I688">
            <v>65.103979086861315</v>
          </cell>
          <cell r="J688">
            <v>52.038966443661387</v>
          </cell>
          <cell r="K688">
            <v>52.038966443661273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7.5149848619999529E-2</v>
          </cell>
          <cell r="F689">
            <v>6.2883898060555041E-2</v>
          </cell>
          <cell r="G689">
            <v>0.26594854376958038</v>
          </cell>
          <cell r="H689">
            <v>0.2789904529432069</v>
          </cell>
          <cell r="I689">
            <v>0.32551989543430648</v>
          </cell>
          <cell r="J689">
            <v>0.26019483221830692</v>
          </cell>
          <cell r="K689">
            <v>0.26019483221830642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1703.897567710789</v>
          </cell>
          <cell r="F690">
            <v>1425.787582026318</v>
          </cell>
          <cell r="G690">
            <v>6029.9399824022867</v>
          </cell>
          <cell r="H690">
            <v>6325.6435363989767</v>
          </cell>
          <cell r="I690">
            <v>7380.6210958138436</v>
          </cell>
          <cell r="J690">
            <v>5899.484162496412</v>
          </cell>
          <cell r="K690">
            <v>5899.4841624963983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1710.255244904042</v>
          </cell>
          <cell r="F691">
            <v>1431.107559802241</v>
          </cell>
          <cell r="G691">
            <v>6052.4392292051934</v>
          </cell>
          <cell r="H691">
            <v>6349.2461287179731</v>
          </cell>
          <cell r="I691">
            <v>7408.1600789675849</v>
          </cell>
          <cell r="J691">
            <v>5921.4966453020807</v>
          </cell>
          <cell r="K691">
            <v>5921.496645302067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96.637801796344377</v>
          </cell>
          <cell r="G698">
            <v>90.808028679107963</v>
          </cell>
          <cell r="H698">
            <v>84.973767668786735</v>
          </cell>
          <cell r="I698">
            <v>79.148482444635164</v>
          </cell>
          <cell r="J698">
            <v>79.148482444635192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5127.6017633140327</v>
          </cell>
          <cell r="G699">
            <v>4818.2740017134693</v>
          </cell>
          <cell r="H699">
            <v>4508.7081125058239</v>
          </cell>
          <cell r="I699">
            <v>4199.6184785123423</v>
          </cell>
          <cell r="J699">
            <v>4199.6184785123432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9.663780179634438</v>
          </cell>
          <cell r="G700">
            <v>9.0808028679107977</v>
          </cell>
          <cell r="H700">
            <v>8.4973767668786735</v>
          </cell>
          <cell r="I700">
            <v>7.9148482444635189</v>
          </cell>
          <cell r="J700">
            <v>7.9148482444635198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5127.6017633140327</v>
          </cell>
          <cell r="G701">
            <v>4818.2740017134693</v>
          </cell>
          <cell r="H701">
            <v>4508.7081125058239</v>
          </cell>
          <cell r="I701">
            <v>4199.6184785123423</v>
          </cell>
          <cell r="J701">
            <v>4199.6184785123432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5132.8975148524714</v>
          </cell>
          <cell r="G702">
            <v>4823.2502816850838</v>
          </cell>
          <cell r="H702">
            <v>4513.3646749740728</v>
          </cell>
          <cell r="I702">
            <v>4203.9558153503076</v>
          </cell>
          <cell r="J702">
            <v>4203.9558153503094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82.742099528518949</v>
          </cell>
          <cell r="F703">
            <v>66.193679622815523</v>
          </cell>
          <cell r="G703">
            <v>49.645259717111351</v>
          </cell>
          <cell r="H703">
            <v>33.096839811407541</v>
          </cell>
          <cell r="I703">
            <v>16.54841990570343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2114.8478978812132</v>
          </cell>
          <cell r="F704">
            <v>1691.878318304982</v>
          </cell>
          <cell r="G704">
            <v>1268.908738728727</v>
          </cell>
          <cell r="H704">
            <v>845.93915915248385</v>
          </cell>
          <cell r="I704">
            <v>422.96957957623471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15.50410214466423</v>
          </cell>
          <cell r="F705">
            <v>12.40328171573146</v>
          </cell>
          <cell r="G705">
            <v>9.3024612867985326</v>
          </cell>
          <cell r="H705">
            <v>6.201640857865689</v>
          </cell>
          <cell r="I705">
            <v>3.1008204289327739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8.2742099528518923E-2</v>
          </cell>
          <cell r="F706">
            <v>6.6193679622815527E-2</v>
          </cell>
          <cell r="G706">
            <v>4.9645259717111347E-2</v>
          </cell>
          <cell r="H706">
            <v>3.3096839811407548E-2</v>
          </cell>
          <cell r="I706">
            <v>1.6548419905703431E-2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2114.8478978812132</v>
          </cell>
          <cell r="F707">
            <v>1691.878318304982</v>
          </cell>
          <cell r="G707">
            <v>1268.908738728727</v>
          </cell>
          <cell r="H707">
            <v>845.93915915248385</v>
          </cell>
          <cell r="I707">
            <v>422.96957957623471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2121.536672808536</v>
          </cell>
          <cell r="F708">
            <v>1697.2293382468399</v>
          </cell>
          <cell r="G708">
            <v>1272.9220036851209</v>
          </cell>
          <cell r="H708">
            <v>848.61466912341325</v>
          </cell>
          <cell r="I708">
            <v>424.30733456169912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1.445978438362466E-2</v>
          </cell>
          <cell r="F709">
            <v>1.156782750689981E-2</v>
          </cell>
          <cell r="G709">
            <v>8.6758706301747982E-3</v>
          </cell>
          <cell r="H709">
            <v>5.7839137534498632E-3</v>
          </cell>
          <cell r="I709">
            <v>2.8919568767248622E-3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174.07623923129469</v>
          </cell>
          <cell r="F717">
            <v>174.0173371157787</v>
          </cell>
          <cell r="G717">
            <v>2.9592749999999999</v>
          </cell>
          <cell r="H717">
            <v>4134.753406692158</v>
          </cell>
          <cell r="I717">
            <v>2315.556381561832</v>
          </cell>
          <cell r="J717">
            <v>492.17126372214062</v>
          </cell>
          <cell r="K717">
            <v>2198.169654725963</v>
          </cell>
          <cell r="L717">
            <v>2228.6061235536158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1498.1634152751519</v>
          </cell>
          <cell r="F718">
            <v>1497.65648225007</v>
          </cell>
          <cell r="G718">
            <v>25.46859675</v>
          </cell>
          <cell r="H718">
            <v>35585.191364686063</v>
          </cell>
          <cell r="I718">
            <v>19928.520240223519</v>
          </cell>
          <cell r="J718">
            <v>4235.8048669613681</v>
          </cell>
          <cell r="K718">
            <v>18918.24738299154</v>
          </cell>
          <cell r="L718">
            <v>19180.19470152917</v>
          </cell>
          <cell r="M718">
            <v>19398.150096206271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25.320180251824691</v>
          </cell>
          <cell r="F719">
            <v>25.311612671385991</v>
          </cell>
          <cell r="G719">
            <v>0.43043999999999999</v>
          </cell>
          <cell r="H719">
            <v>601.41867733704134</v>
          </cell>
          <cell r="I719">
            <v>336.80820095444841</v>
          </cell>
          <cell r="J719">
            <v>71.588547450493181</v>
          </cell>
          <cell r="K719">
            <v>319.73376796014009</v>
          </cell>
          <cell r="L719">
            <v>324.16089069870782</v>
          </cell>
          <cell r="M719">
            <v>327.84451414312917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1498.1634152751519</v>
          </cell>
          <cell r="F720">
            <v>1497.65648225007</v>
          </cell>
          <cell r="G720">
            <v>25.46859675</v>
          </cell>
          <cell r="H720">
            <v>35585.191364686063</v>
          </cell>
          <cell r="I720">
            <v>19928.520240223519</v>
          </cell>
          <cell r="J720">
            <v>4235.8048669613681</v>
          </cell>
          <cell r="K720">
            <v>18918.24738299154</v>
          </cell>
          <cell r="L720">
            <v>19180.19470152917</v>
          </cell>
          <cell r="M720">
            <v>19398.150096206271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1510.060734970978</v>
          </cell>
          <cell r="F721">
            <v>1509.5497762540369</v>
          </cell>
          <cell r="G721">
            <v>25.670849745000002</v>
          </cell>
          <cell r="H721">
            <v>35867.7829656998</v>
          </cell>
          <cell r="I721">
            <v>20086.777993646989</v>
          </cell>
          <cell r="J721">
            <v>4269.4425356946685</v>
          </cell>
          <cell r="K721">
            <v>19068.482287211809</v>
          </cell>
          <cell r="L721">
            <v>19332.50980004622</v>
          </cell>
          <cell r="M721">
            <v>19552.196037289279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63.792020807059153</v>
          </cell>
          <cell r="H722">
            <v>582.65906662202417</v>
          </cell>
          <cell r="I722">
            <v>595.96767547628019</v>
          </cell>
          <cell r="J722">
            <v>283.14124063611968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549.01732816402637</v>
          </cell>
          <cell r="H723">
            <v>5014.5758033733664</v>
          </cell>
          <cell r="I723">
            <v>5129.1145306672224</v>
          </cell>
          <cell r="J723">
            <v>2436.8164773655858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9.278839390117696</v>
          </cell>
          <cell r="H724">
            <v>84.75040969047626</v>
          </cell>
          <cell r="I724">
            <v>86.68620734200438</v>
          </cell>
          <cell r="J724">
            <v>41.184180456162871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549.01732816402637</v>
          </cell>
          <cell r="H725">
            <v>5014.5758033733664</v>
          </cell>
          <cell r="I725">
            <v>5129.1145306672224</v>
          </cell>
          <cell r="J725">
            <v>2436.8164773655858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553.37722282245795</v>
          </cell>
          <cell r="H726">
            <v>5054.3979021266787</v>
          </cell>
          <cell r="I726">
            <v>5169.8462123420459</v>
          </cell>
          <cell r="J726">
            <v>2456.167894157426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L732">
            <v>39.903978304133481</v>
          </cell>
          <cell r="M732">
            <v>2703.9766007495632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L733">
            <v>974.32213692592597</v>
          </cell>
          <cell r="M733">
            <v>66022.095334968515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L734">
            <v>7.9807956608266943</v>
          </cell>
          <cell r="M734">
            <v>540.79532014991264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L735">
            <v>974.32213692592597</v>
          </cell>
          <cell r="M735">
            <v>66022.095334968515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L736">
            <v>977.69801349045542</v>
          </cell>
          <cell r="M736">
            <v>66250.851755391937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222.248544279285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4415.3377463484621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44.44970885585699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4415.3377463484621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4434.1399731944894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78.912837751715031</v>
          </cell>
          <cell r="F742">
            <v>384.49771173789281</v>
          </cell>
          <cell r="G742">
            <v>579.17039977331592</v>
          </cell>
          <cell r="H742">
            <v>1024.126326966224</v>
          </cell>
          <cell r="I742">
            <v>1396.147731684739</v>
          </cell>
          <cell r="J742">
            <v>1620.060725121109</v>
          </cell>
          <cell r="K742">
            <v>1643.4969068574001</v>
          </cell>
          <cell r="L742">
            <v>1643.4969068574001</v>
          </cell>
          <cell r="M742">
            <v>523.19415669850082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1567.7350433340721</v>
          </cell>
          <cell r="F743">
            <v>7638.6878731928027</v>
          </cell>
          <cell r="G743">
            <v>11506.18527549654</v>
          </cell>
          <cell r="H743">
            <v>20345.97636239565</v>
          </cell>
          <cell r="I743">
            <v>27736.801602803469</v>
          </cell>
          <cell r="J743">
            <v>32185.20640573938</v>
          </cell>
          <cell r="K743">
            <v>32650.80521623369</v>
          </cell>
          <cell r="L743">
            <v>32650.805216233679</v>
          </cell>
          <cell r="M743">
            <v>10394.123913076881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15.782567550343</v>
          </cell>
          <cell r="F744">
            <v>76.89954234757856</v>
          </cell>
          <cell r="G744">
            <v>115.8340799546632</v>
          </cell>
          <cell r="H744">
            <v>204.82526539324459</v>
          </cell>
          <cell r="I744">
            <v>279.22954633694758</v>
          </cell>
          <cell r="J744">
            <v>324.01214502422192</v>
          </cell>
          <cell r="K744">
            <v>328.69938137148011</v>
          </cell>
          <cell r="L744">
            <v>328.69938137147989</v>
          </cell>
          <cell r="M744">
            <v>104.6388313397001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1567.7350433340721</v>
          </cell>
          <cell r="F745">
            <v>7638.6878731928027</v>
          </cell>
          <cell r="G745">
            <v>11506.18527549654</v>
          </cell>
          <cell r="H745">
            <v>20345.97636239565</v>
          </cell>
          <cell r="I745">
            <v>27736.801602803469</v>
          </cell>
          <cell r="J745">
            <v>32185.20640573938</v>
          </cell>
          <cell r="K745">
            <v>32650.80521623369</v>
          </cell>
          <cell r="L745">
            <v>32650.805216233679</v>
          </cell>
          <cell r="M745">
            <v>10394.123913076881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1574.411069407867</v>
          </cell>
          <cell r="F746">
            <v>7671.2163796058276</v>
          </cell>
          <cell r="G746">
            <v>11555.18309131736</v>
          </cell>
          <cell r="H746">
            <v>20432.61744965698</v>
          </cell>
          <cell r="I746">
            <v>27854.915700903999</v>
          </cell>
          <cell r="J746">
            <v>32322.26354308462</v>
          </cell>
          <cell r="K746">
            <v>32789.845054553822</v>
          </cell>
          <cell r="L746">
            <v>32789.845054553807</v>
          </cell>
          <cell r="M746">
            <v>10438.38613873358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310.23329999999999</v>
          </cell>
          <cell r="F747">
            <v>258.52775000000003</v>
          </cell>
          <cell r="G747">
            <v>252.0959917397376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7747.559612</v>
          </cell>
          <cell r="F748">
            <v>6456.2996766666674</v>
          </cell>
          <cell r="G748">
            <v>6295.6772337137118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62.046659999999989</v>
          </cell>
          <cell r="F749">
            <v>51.705550000000002</v>
          </cell>
          <cell r="G749">
            <v>50.419198347947493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7747.559612</v>
          </cell>
          <cell r="F750">
            <v>6456.2996766666674</v>
          </cell>
          <cell r="G750">
            <v>6295.6772337137118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7773.8053491799983</v>
          </cell>
          <cell r="F751">
            <v>6478.1711243166656</v>
          </cell>
          <cell r="G751">
            <v>6317.004554614894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59.647932656333353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3164.9193067450478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5.9647932656333369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3164.9193067450478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3168.188013454615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472.54355827913992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9720.2209938019096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94.508711655827994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9720.2209938019096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9760.1981788323246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2.4856207282012468</v>
          </cell>
          <cell r="F762">
            <v>25.516954855612621</v>
          </cell>
          <cell r="G762">
            <v>43.424172994853642</v>
          </cell>
          <cell r="H762">
            <v>1015.537594483118</v>
          </cell>
          <cell r="I762">
            <v>1583.1498257276751</v>
          </cell>
          <cell r="J762">
            <v>1659.902022483074</v>
          </cell>
          <cell r="K762">
            <v>1648.339366963055</v>
          </cell>
          <cell r="L762">
            <v>1416.6162698848379</v>
          </cell>
          <cell r="M762">
            <v>672.49794493218735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51.12921837909964</v>
          </cell>
          <cell r="F763">
            <v>524.88376137995147</v>
          </cell>
          <cell r="G763">
            <v>893.23523850413949</v>
          </cell>
          <cell r="H763">
            <v>20889.608318517741</v>
          </cell>
          <cell r="I763">
            <v>32565.391915218279</v>
          </cell>
          <cell r="J763">
            <v>34144.184602476853</v>
          </cell>
          <cell r="K763">
            <v>33906.340778430043</v>
          </cell>
          <cell r="L763">
            <v>29139.79667153113</v>
          </cell>
          <cell r="M763">
            <v>13833.2827272551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0.49712414564024932</v>
          </cell>
          <cell r="F764">
            <v>5.103390971122522</v>
          </cell>
          <cell r="G764">
            <v>8.6848345989707258</v>
          </cell>
          <cell r="H764">
            <v>203.10751889662359</v>
          </cell>
          <cell r="I764">
            <v>316.62996514553492</v>
          </cell>
          <cell r="J764">
            <v>331.98040449661482</v>
          </cell>
          <cell r="K764">
            <v>329.66787339261089</v>
          </cell>
          <cell r="L764">
            <v>283.32325397696769</v>
          </cell>
          <cell r="M764">
            <v>134.4995889864374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51.12921837909964</v>
          </cell>
          <cell r="F765">
            <v>524.88376137995147</v>
          </cell>
          <cell r="G765">
            <v>893.23523850413949</v>
          </cell>
          <cell r="H765">
            <v>20889.608318517741</v>
          </cell>
          <cell r="I765">
            <v>32565.391915218279</v>
          </cell>
          <cell r="J765">
            <v>34144.184602476853</v>
          </cell>
          <cell r="K765">
            <v>33906.340778430043</v>
          </cell>
          <cell r="L765">
            <v>29139.79667153113</v>
          </cell>
          <cell r="M765">
            <v>13833.2827272551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51.339501892705471</v>
          </cell>
          <cell r="F766">
            <v>527.04249576073619</v>
          </cell>
          <cell r="G766">
            <v>896.90892353950414</v>
          </cell>
          <cell r="H766">
            <v>20975.522799011011</v>
          </cell>
          <cell r="I766">
            <v>32699.326390474838</v>
          </cell>
          <cell r="J766">
            <v>34284.612313578902</v>
          </cell>
          <cell r="K766">
            <v>34045.790288875112</v>
          </cell>
          <cell r="L766">
            <v>29259.642407963391</v>
          </cell>
          <cell r="M766">
            <v>13890.176053396361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2463.5220556956001</v>
          </cell>
          <cell r="F767">
            <v>2086.9723768394761</v>
          </cell>
          <cell r="G767">
            <v>1922.0776041933209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55856.256742804893</v>
          </cell>
          <cell r="F768">
            <v>47318.620357540371</v>
          </cell>
          <cell r="G768">
            <v>43579.9062124099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492.70441113911988</v>
          </cell>
          <cell r="F769">
            <v>417.3944753678951</v>
          </cell>
          <cell r="G769">
            <v>384.41552083866418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55856.256742804893</v>
          </cell>
          <cell r="F770">
            <v>47318.620357540371</v>
          </cell>
          <cell r="G770">
            <v>43579.9062124099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56064.670708716738</v>
          </cell>
          <cell r="F771">
            <v>47495.17822062099</v>
          </cell>
          <cell r="G771">
            <v>43742.513977724651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24.796196804399852</v>
          </cell>
          <cell r="F772">
            <v>22.406755660524521</v>
          </cell>
          <cell r="G772">
            <v>133.30858380001581</v>
          </cell>
          <cell r="H772">
            <v>146.5671259229002</v>
          </cell>
          <cell r="I772">
            <v>176.40374493881859</v>
          </cell>
          <cell r="J772">
            <v>147.17663498201901</v>
          </cell>
          <cell r="K772">
            <v>147.1766349820187</v>
          </cell>
          <cell r="L772">
            <v>32.620977609677517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562.21243554509249</v>
          </cell>
          <cell r="F773">
            <v>508.03584000962599</v>
          </cell>
          <cell r="G773">
            <v>3022.549956692359</v>
          </cell>
          <cell r="H773">
            <v>3323.1653017585568</v>
          </cell>
          <cell r="I773">
            <v>3999.6609102461489</v>
          </cell>
          <cell r="J773">
            <v>3336.9849038256439</v>
          </cell>
          <cell r="K773">
            <v>3336.984903825637</v>
          </cell>
          <cell r="L773">
            <v>739.6262990034212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4.9592393608799687</v>
          </cell>
          <cell r="F774">
            <v>4.4813511321049049</v>
          </cell>
          <cell r="G774">
            <v>26.661716760003159</v>
          </cell>
          <cell r="H774">
            <v>29.31342518458003</v>
          </cell>
          <cell r="I774">
            <v>35.280748987763729</v>
          </cell>
          <cell r="J774">
            <v>29.435326996403798</v>
          </cell>
          <cell r="K774">
            <v>29.435326996403731</v>
          </cell>
          <cell r="L774">
            <v>6.5241955219354999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562.21243554509249</v>
          </cell>
          <cell r="F775">
            <v>508.03584000962599</v>
          </cell>
          <cell r="G775">
            <v>3022.549956692359</v>
          </cell>
          <cell r="H775">
            <v>3323.1653017585568</v>
          </cell>
          <cell r="I775">
            <v>3999.6609102461489</v>
          </cell>
          <cell r="J775">
            <v>3336.9849038256439</v>
          </cell>
          <cell r="K775">
            <v>3336.984903825637</v>
          </cell>
          <cell r="L775">
            <v>739.6262990034212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564.31019379474469</v>
          </cell>
          <cell r="F776">
            <v>509.93145153850628</v>
          </cell>
          <cell r="G776">
            <v>3033.8278628818389</v>
          </cell>
          <cell r="H776">
            <v>3335.5648806116328</v>
          </cell>
          <cell r="I776">
            <v>4014.5846670679712</v>
          </cell>
          <cell r="J776">
            <v>3349.4360471451232</v>
          </cell>
          <cell r="K776">
            <v>3349.436047145115</v>
          </cell>
          <cell r="L776">
            <v>742.38603370919986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39.317807754035748</v>
          </cell>
          <cell r="G782">
            <v>42.082830908894692</v>
          </cell>
          <cell r="H782">
            <v>55.26642688597493</v>
          </cell>
          <cell r="I782">
            <v>58.02937819549539</v>
          </cell>
          <cell r="J782">
            <v>58.02985246861617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2086.2028794291368</v>
          </cell>
          <cell r="G783">
            <v>2232.915008025951</v>
          </cell>
          <cell r="H783">
            <v>2932.43661056983</v>
          </cell>
          <cell r="I783">
            <v>3079.0388070529862</v>
          </cell>
          <cell r="J783">
            <v>3079.0639719847741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3.931780775403575</v>
          </cell>
          <cell r="G784">
            <v>4.2082830908894682</v>
          </cell>
          <cell r="H784">
            <v>5.5266426885974917</v>
          </cell>
          <cell r="I784">
            <v>5.8029378195495402</v>
          </cell>
          <cell r="J784">
            <v>5.802985246861617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2086.2028794291368</v>
          </cell>
          <cell r="G785">
            <v>2232.915008025951</v>
          </cell>
          <cell r="H785">
            <v>2932.43661056983</v>
          </cell>
          <cell r="I785">
            <v>3079.0388070529862</v>
          </cell>
          <cell r="J785">
            <v>3079.0639719847741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2088.357495294058</v>
          </cell>
          <cell r="G786">
            <v>2235.2211471597589</v>
          </cell>
          <cell r="H786">
            <v>2935.4652107631809</v>
          </cell>
          <cell r="I786">
            <v>3082.2188169780989</v>
          </cell>
          <cell r="J786">
            <v>3082.2440079000539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37.869515215428919</v>
          </cell>
          <cell r="F787">
            <v>198.10033139299139</v>
          </cell>
          <cell r="G787">
            <v>305.21962397045371</v>
          </cell>
          <cell r="H787">
            <v>534.1261286027634</v>
          </cell>
          <cell r="I787">
            <v>685.15061040544344</v>
          </cell>
          <cell r="J787">
            <v>792.65820693843091</v>
          </cell>
          <cell r="K787">
            <v>804.50220683342263</v>
          </cell>
          <cell r="L787">
            <v>804.50220683342263</v>
          </cell>
          <cell r="M787">
            <v>250.9143291337929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752.34103561318784</v>
          </cell>
          <cell r="F788">
            <v>3935.5932503407639</v>
          </cell>
          <cell r="G788">
            <v>6063.696529546346</v>
          </cell>
          <cell r="H788">
            <v>10611.30575490823</v>
          </cell>
          <cell r="I788">
            <v>13611.658793388149</v>
          </cell>
          <cell r="J788">
            <v>15747.47637784349</v>
          </cell>
          <cell r="K788">
            <v>15982.77717575733</v>
          </cell>
          <cell r="L788">
            <v>15982.77717575733</v>
          </cell>
          <cell r="M788">
            <v>4984.8313387913513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7.5739030430857834</v>
          </cell>
          <cell r="F789">
            <v>39.62006627859828</v>
          </cell>
          <cell r="G789">
            <v>61.043924794090742</v>
          </cell>
          <cell r="H789">
            <v>106.82522572055269</v>
          </cell>
          <cell r="I789">
            <v>137.03012208108871</v>
          </cell>
          <cell r="J789">
            <v>158.53164138768611</v>
          </cell>
          <cell r="K789">
            <v>160.9004413666845</v>
          </cell>
          <cell r="L789">
            <v>160.9004413666845</v>
          </cell>
          <cell r="M789">
            <v>50.182865826758579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3.786951521542891E-2</v>
          </cell>
          <cell r="F790">
            <v>0.19810033139299141</v>
          </cell>
          <cell r="G790">
            <v>0.30521962397045371</v>
          </cell>
          <cell r="H790">
            <v>0.53412612860276354</v>
          </cell>
          <cell r="I790">
            <v>0.68515061040544345</v>
          </cell>
          <cell r="J790">
            <v>0.79265820693843092</v>
          </cell>
          <cell r="K790">
            <v>0.80450220683342299</v>
          </cell>
          <cell r="L790">
            <v>0.80450220683342277</v>
          </cell>
          <cell r="M790">
            <v>0.25091432913379291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752.34103561318784</v>
          </cell>
          <cell r="F791">
            <v>3935.5932503407639</v>
          </cell>
          <cell r="G791">
            <v>6063.696529546346</v>
          </cell>
          <cell r="H791">
            <v>10611.30575490823</v>
          </cell>
          <cell r="I791">
            <v>13611.658793388149</v>
          </cell>
          <cell r="J791">
            <v>15747.47637784349</v>
          </cell>
          <cell r="K791">
            <v>15982.77717575733</v>
          </cell>
          <cell r="L791">
            <v>15982.77717575733</v>
          </cell>
          <cell r="M791">
            <v>4984.8313387913513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755.54479660041295</v>
          </cell>
          <cell r="F792">
            <v>3952.35253837661</v>
          </cell>
          <cell r="G792">
            <v>6089.5181097342474</v>
          </cell>
          <cell r="H792">
            <v>10656.49282538803</v>
          </cell>
          <cell r="I792">
            <v>13669.62253502844</v>
          </cell>
          <cell r="J792">
            <v>15814.535262150481</v>
          </cell>
          <cell r="K792">
            <v>16050.838062455439</v>
          </cell>
          <cell r="L792">
            <v>16050.838062455439</v>
          </cell>
          <cell r="M792">
            <v>5006.0586910360707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7.5739030430857822E-3</v>
          </cell>
          <cell r="F793">
            <v>3.9620066278598293E-2</v>
          </cell>
          <cell r="G793">
            <v>6.1043924794090723E-2</v>
          </cell>
          <cell r="H793">
            <v>0.1068252257205527</v>
          </cell>
          <cell r="I793">
            <v>0.1370301220810887</v>
          </cell>
          <cell r="J793">
            <v>0.15853164138768611</v>
          </cell>
          <cell r="K793">
            <v>0.16090044136668449</v>
          </cell>
          <cell r="L793">
            <v>0.16090044136668449</v>
          </cell>
          <cell r="M793">
            <v>5.0182865826758571E-2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L794">
            <v>0</v>
          </cell>
          <cell r="M794">
            <v>0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L795">
            <v>0</v>
          </cell>
          <cell r="M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L796">
            <v>0</v>
          </cell>
          <cell r="M796">
            <v>0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L797">
            <v>0</v>
          </cell>
          <cell r="M797">
            <v>0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L798">
            <v>0</v>
          </cell>
          <cell r="M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L799">
            <v>0</v>
          </cell>
          <cell r="M799">
            <v>0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L800">
            <v>0</v>
          </cell>
          <cell r="M800">
            <v>0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11.305326437468629</v>
          </cell>
          <cell r="H815">
            <v>11.305326437468629</v>
          </cell>
          <cell r="I815">
            <v>11.305326437468629</v>
          </cell>
          <cell r="J815">
            <v>11.30532643746864</v>
          </cell>
          <cell r="K815">
            <v>11.30532643746864</v>
          </cell>
          <cell r="L815">
            <v>11.305326437468629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256.32943475887208</v>
          </cell>
          <cell r="H816">
            <v>256.32943475887191</v>
          </cell>
          <cell r="I816">
            <v>256.32943475887208</v>
          </cell>
          <cell r="J816">
            <v>256.32943475887208</v>
          </cell>
          <cell r="K816">
            <v>256.32943475887208</v>
          </cell>
          <cell r="L816">
            <v>256.32943475887208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2.261065287493726</v>
          </cell>
          <cell r="H817">
            <v>2.2610652874937238</v>
          </cell>
          <cell r="I817">
            <v>2.261065287493726</v>
          </cell>
          <cell r="J817">
            <v>2.261065287493726</v>
          </cell>
          <cell r="K817">
            <v>2.261065287493726</v>
          </cell>
          <cell r="L817">
            <v>2.261065287493726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1.130532643746863E-2</v>
          </cell>
          <cell r="H818">
            <v>1.130532643746863E-2</v>
          </cell>
          <cell r="I818">
            <v>1.130532643746863E-2</v>
          </cell>
          <cell r="J818">
            <v>1.130532643746864E-2</v>
          </cell>
          <cell r="K818">
            <v>1.130532643746863E-2</v>
          </cell>
          <cell r="L818">
            <v>1.130532643746863E-2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256.32943475887208</v>
          </cell>
          <cell r="H819">
            <v>256.32943475887191</v>
          </cell>
          <cell r="I819">
            <v>256.32943475887208</v>
          </cell>
          <cell r="J819">
            <v>256.32943475887208</v>
          </cell>
          <cell r="K819">
            <v>256.32943475887208</v>
          </cell>
          <cell r="L819">
            <v>256.32943475887208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257.28586537548188</v>
          </cell>
          <cell r="H820">
            <v>257.28586537548171</v>
          </cell>
          <cell r="I820">
            <v>257.28586537548188</v>
          </cell>
          <cell r="J820">
            <v>257.28586537548188</v>
          </cell>
          <cell r="K820">
            <v>257.28586537548188</v>
          </cell>
          <cell r="L820">
            <v>257.28586537548188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2.2610652874937259E-3</v>
          </cell>
          <cell r="H821">
            <v>2.261065287493725E-3</v>
          </cell>
          <cell r="I821">
            <v>2.2610652874937259E-3</v>
          </cell>
          <cell r="J821">
            <v>2.2610652874937259E-3</v>
          </cell>
          <cell r="K821">
            <v>2.2610652874937259E-3</v>
          </cell>
          <cell r="L821">
            <v>2.2610652874937259E-3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6.7945541258741251</v>
          </cell>
          <cell r="I849">
            <v>3.3972770629370621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559.94804774125839</v>
          </cell>
          <cell r="F850">
            <v>447.95843819300683</v>
          </cell>
          <cell r="G850">
            <v>335.96882864475481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0.81906953846153818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559.94804774125839</v>
          </cell>
          <cell r="F853">
            <v>447.95843819300683</v>
          </cell>
          <cell r="G853">
            <v>335.96882864475481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560.98291418027929</v>
          </cell>
          <cell r="F854">
            <v>448.7863313442237</v>
          </cell>
          <cell r="G854">
            <v>336.58974850816742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6.701478041958043E-4</v>
          </cell>
          <cell r="H855">
            <v>4.4676520279720281E-4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3.502953618037433</v>
          </cell>
          <cell r="F856">
            <v>36.034704936372421</v>
          </cell>
          <cell r="G856">
            <v>61.347819219365</v>
          </cell>
          <cell r="H856">
            <v>61.347819219364361</v>
          </cell>
          <cell r="J856">
            <v>16.344628088923439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72.055755923030006</v>
          </cell>
          <cell r="F857">
            <v>741.23388054118072</v>
          </cell>
          <cell r="G857">
            <v>1261.924641342338</v>
          </cell>
          <cell r="H857">
            <v>1261.924641342325</v>
          </cell>
          <cell r="J857">
            <v>336.2089997891552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0.70059072360748653</v>
          </cell>
          <cell r="F858">
            <v>7.2069409872744838</v>
          </cell>
          <cell r="G858">
            <v>12.269563843873</v>
          </cell>
          <cell r="H858">
            <v>12.26956384387287</v>
          </cell>
          <cell r="J858">
            <v>3.2689256177846882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3.5029536180374338E-3</v>
          </cell>
          <cell r="F859">
            <v>3.6034704936372418E-2</v>
          </cell>
          <cell r="G859">
            <v>6.1347819219365003E-2</v>
          </cell>
          <cell r="H859">
            <v>6.1347819219364358E-2</v>
          </cell>
          <cell r="J859">
            <v>1.6344628088923441E-2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72.055755923030006</v>
          </cell>
          <cell r="F860">
            <v>741.23388054118072</v>
          </cell>
          <cell r="G860">
            <v>1261.924641342338</v>
          </cell>
          <cell r="H860">
            <v>1261.924641342325</v>
          </cell>
          <cell r="J860">
            <v>336.2089997891552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72.352105799115975</v>
          </cell>
          <cell r="F861">
            <v>744.28241657879778</v>
          </cell>
          <cell r="G861">
            <v>1267.1146668482961</v>
          </cell>
          <cell r="H861">
            <v>1267.1146668482829</v>
          </cell>
          <cell r="J861">
            <v>337.59175532547812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H868">
            <v>13.13678426975093</v>
          </cell>
          <cell r="I868">
            <v>13.13734108406716</v>
          </cell>
          <cell r="J868">
            <v>13.13636665901377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H869">
            <v>697.03777335298446</v>
          </cell>
          <cell r="I869">
            <v>697.06731792060327</v>
          </cell>
          <cell r="J869">
            <v>697.01561492727046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H870">
            <v>1.3136784269750941</v>
          </cell>
          <cell r="I870">
            <v>1.313734108406716</v>
          </cell>
          <cell r="J870">
            <v>1.313636665901377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H871">
            <v>1.419156256878203E-2</v>
          </cell>
          <cell r="I871">
            <v>1.419216409081708E-2</v>
          </cell>
          <cell r="J871">
            <v>1.4191111427255749E-2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H872">
            <v>697.03777335298446</v>
          </cell>
          <cell r="I872">
            <v>697.06731792060327</v>
          </cell>
          <cell r="J872">
            <v>697.01561492727046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H873">
            <v>697.75766913096686</v>
          </cell>
          <cell r="I873">
            <v>697.78724421201036</v>
          </cell>
          <cell r="J873">
            <v>697.73548782018452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264.18523606214012</v>
          </cell>
          <cell r="F874">
            <v>249.89635546262451</v>
          </cell>
          <cell r="G874">
            <v>159.18931329343619</v>
          </cell>
          <cell r="H874">
            <v>151.07370580240459</v>
          </cell>
          <cell r="I874">
            <v>75.593505540878226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7342.862024836968</v>
          </cell>
          <cell r="F875">
            <v>4464.8432815786718</v>
          </cell>
          <cell r="G875">
            <v>4539.2320673212143</v>
          </cell>
          <cell r="H875">
            <v>4241.6011174997393</v>
          </cell>
          <cell r="I875">
            <v>2123.806547811073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47.825946376651451</v>
          </cell>
          <cell r="F876">
            <v>40.608157762676463</v>
          </cell>
          <cell r="G876">
            <v>28.486508694614901</v>
          </cell>
          <cell r="H876">
            <v>27.247221939362252</v>
          </cell>
          <cell r="I876">
            <v>13.629276233648721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0.26418523606214001</v>
          </cell>
          <cell r="F877">
            <v>0.24989635546262451</v>
          </cell>
          <cell r="G877">
            <v>0.15918931329343619</v>
          </cell>
          <cell r="H877">
            <v>0.15107370580240459</v>
          </cell>
          <cell r="I877">
            <v>7.5593505540878236E-2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7342.862024836968</v>
          </cell>
          <cell r="F878">
            <v>4464.8432815786718</v>
          </cell>
          <cell r="G878">
            <v>4539.2320673212143</v>
          </cell>
          <cell r="H878">
            <v>4241.6011174997393</v>
          </cell>
          <cell r="I878">
            <v>2123.806547811073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7363.718787758763</v>
          </cell>
          <cell r="F879">
            <v>4483.1919214785139</v>
          </cell>
          <cell r="G879">
            <v>4551.7007797445449</v>
          </cell>
          <cell r="H879">
            <v>4253.4976322827279</v>
          </cell>
          <cell r="I879">
            <v>2129.7579097672219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4.2814845540874898E-2</v>
          </cell>
          <cell r="F880">
            <v>3.7484453319393651E-2</v>
          </cell>
          <cell r="G880">
            <v>2.513515473054256E-2</v>
          </cell>
          <cell r="H880">
            <v>2.4279702718243579E-2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96.246510473294194</v>
          </cell>
          <cell r="F881">
            <v>166.0783840726219</v>
          </cell>
          <cell r="G881">
            <v>163.88801704107851</v>
          </cell>
          <cell r="H881">
            <v>115.81164158228189</v>
          </cell>
          <cell r="I881">
            <v>112.3710903006972</v>
          </cell>
          <cell r="J881">
            <v>167.5694172045263</v>
          </cell>
          <cell r="K881">
            <v>166.74490880060429</v>
          </cell>
          <cell r="L881">
            <v>180.80771672679279</v>
          </cell>
          <cell r="M881">
            <v>208.1735185810889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5106.8398457129906</v>
          </cell>
          <cell r="F882">
            <v>8812.1190588933187</v>
          </cell>
          <cell r="G882">
            <v>8695.8981841996247</v>
          </cell>
          <cell r="H882">
            <v>6144.9657023558811</v>
          </cell>
          <cell r="I882">
            <v>5962.410051354992</v>
          </cell>
          <cell r="J882">
            <v>8891.2332768721681</v>
          </cell>
          <cell r="K882">
            <v>8847.4848609600631</v>
          </cell>
          <cell r="L882">
            <v>9593.6574495236273</v>
          </cell>
          <cell r="M882">
            <v>11045.68689591257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9.6246510473294205</v>
          </cell>
          <cell r="F883">
            <v>16.607838407262189</v>
          </cell>
          <cell r="G883">
            <v>16.388801704107841</v>
          </cell>
          <cell r="H883">
            <v>11.581164158228191</v>
          </cell>
          <cell r="I883">
            <v>11.237109030069719</v>
          </cell>
          <cell r="J883">
            <v>16.75694172045263</v>
          </cell>
          <cell r="K883">
            <v>16.674490880060429</v>
          </cell>
          <cell r="L883">
            <v>18.08077167267928</v>
          </cell>
          <cell r="M883">
            <v>20.817351858108889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9.6246510473294203E-2</v>
          </cell>
          <cell r="F884">
            <v>0.1660783840726219</v>
          </cell>
          <cell r="G884">
            <v>0.1638880170410785</v>
          </cell>
          <cell r="H884">
            <v>0.11581164158228199</v>
          </cell>
          <cell r="I884">
            <v>0.1123710903006972</v>
          </cell>
          <cell r="J884">
            <v>0.16756941720452631</v>
          </cell>
          <cell r="K884">
            <v>0.1667449088006043</v>
          </cell>
          <cell r="L884">
            <v>0.1808077167267928</v>
          </cell>
          <cell r="M884">
            <v>0.2081735185810889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5106.8398457129906</v>
          </cell>
          <cell r="F885">
            <v>8812.1190588933187</v>
          </cell>
          <cell r="G885">
            <v>8695.8981841996247</v>
          </cell>
          <cell r="H885">
            <v>6144.9657023558811</v>
          </cell>
          <cell r="I885">
            <v>5962.410051354992</v>
          </cell>
          <cell r="J885">
            <v>8891.2332768721681</v>
          </cell>
          <cell r="K885">
            <v>8847.4848609600631</v>
          </cell>
          <cell r="L885">
            <v>9593.6574495236273</v>
          </cell>
          <cell r="M885">
            <v>11045.68689591257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5112.1141544869279</v>
          </cell>
          <cell r="F886">
            <v>8821.220154340499</v>
          </cell>
          <cell r="G886">
            <v>8704.8792475334758</v>
          </cell>
          <cell r="H886">
            <v>6151.3121803145896</v>
          </cell>
          <cell r="I886">
            <v>5968.5679871034718</v>
          </cell>
          <cell r="J886">
            <v>8900.4160809349742</v>
          </cell>
          <cell r="K886">
            <v>8856.6224819623385</v>
          </cell>
          <cell r="L886">
            <v>9603.5657124002555</v>
          </cell>
          <cell r="M886">
            <v>11057.094804730819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351.92117137447161</v>
          </cell>
          <cell r="I887">
            <v>561.09774638508759</v>
          </cell>
          <cell r="J887">
            <v>584.16113664611362</v>
          </cell>
          <cell r="K887">
            <v>584.1611366461135</v>
          </cell>
          <cell r="L887">
            <v>501.94347059728591</v>
          </cell>
          <cell r="M887">
            <v>237.92286707014179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7239.0184951728806</v>
          </cell>
          <cell r="I888">
            <v>11541.78064314125</v>
          </cell>
          <cell r="J888">
            <v>12016.19458081055</v>
          </cell>
          <cell r="K888">
            <v>12016.194580810559</v>
          </cell>
          <cell r="L888">
            <v>10324.97719018617</v>
          </cell>
          <cell r="M888">
            <v>4894.0733756328164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70.384234274894311</v>
          </cell>
          <cell r="I889">
            <v>112.21954927701751</v>
          </cell>
          <cell r="J889">
            <v>116.8322273292227</v>
          </cell>
          <cell r="K889">
            <v>116.8322273292227</v>
          </cell>
          <cell r="L889">
            <v>100.3886941194571</v>
          </cell>
          <cell r="M889">
            <v>47.584573414028362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0.35192117137447149</v>
          </cell>
          <cell r="I890">
            <v>0.56109774638508758</v>
          </cell>
          <cell r="J890">
            <v>0.58416113664611347</v>
          </cell>
          <cell r="K890">
            <v>0.58416113664611347</v>
          </cell>
          <cell r="L890">
            <v>0.50194347059728572</v>
          </cell>
          <cell r="M890">
            <v>0.23792286707014179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7239.0184951728806</v>
          </cell>
          <cell r="I891">
            <v>11541.78064314125</v>
          </cell>
          <cell r="J891">
            <v>12016.19458081055</v>
          </cell>
          <cell r="K891">
            <v>12016.194580810559</v>
          </cell>
          <cell r="L891">
            <v>10324.97719018617</v>
          </cell>
          <cell r="M891">
            <v>4894.0733756328164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7268.7910262711612</v>
          </cell>
          <cell r="I892">
            <v>11589.24951248543</v>
          </cell>
          <cell r="J892">
            <v>12065.61461297082</v>
          </cell>
          <cell r="K892">
            <v>12065.61461297082</v>
          </cell>
          <cell r="L892">
            <v>10367.441607798701</v>
          </cell>
          <cell r="M892">
            <v>4914.2016501869493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7.0384234274894319E-2</v>
          </cell>
          <cell r="I893">
            <v>0.11221954927701749</v>
          </cell>
          <cell r="J893">
            <v>0.1168322273292227</v>
          </cell>
          <cell r="K893">
            <v>0.1168322273292227</v>
          </cell>
          <cell r="L893">
            <v>0.10038869411945719</v>
          </cell>
          <cell r="M893">
            <v>4.7584573414028351E-2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5564.7527726842472</v>
          </cell>
          <cell r="G894">
            <v>3575.5714536579858</v>
          </cell>
          <cell r="H894">
            <v>8781.6979609507434</v>
          </cell>
          <cell r="I894">
            <v>10356.175316443479</v>
          </cell>
          <cell r="J894">
            <v>11356.25461369085</v>
          </cell>
          <cell r="K894">
            <v>12309.234860933821</v>
          </cell>
          <cell r="L894">
            <v>12479.671952689559</v>
          </cell>
          <cell r="M894">
            <v>12621.485519664069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730.37380141480753</v>
          </cell>
          <cell r="G895">
            <v>469.29375329261069</v>
          </cell>
          <cell r="H895">
            <v>1152.597857374785</v>
          </cell>
          <cell r="I895">
            <v>1359.2480102832069</v>
          </cell>
          <cell r="J895">
            <v>1490.5084180469239</v>
          </cell>
          <cell r="K895">
            <v>1615.587075497564</v>
          </cell>
          <cell r="L895">
            <v>1637.956943790505</v>
          </cell>
          <cell r="M895">
            <v>1656.569974455909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5.5647527726842476</v>
          </cell>
          <cell r="G896">
            <v>3.5755714536579859</v>
          </cell>
          <cell r="H896">
            <v>8.7816979609507442</v>
          </cell>
          <cell r="I896">
            <v>10.35617531644348</v>
          </cell>
          <cell r="J896">
            <v>11.356254613690851</v>
          </cell>
          <cell r="K896">
            <v>12.30923486093382</v>
          </cell>
          <cell r="L896">
            <v>12.479671952689561</v>
          </cell>
          <cell r="M896">
            <v>12.62148551966407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356.77021213871882</v>
          </cell>
          <cell r="G897">
            <v>229.23882482264759</v>
          </cell>
          <cell r="H897">
            <v>563.01661052145448</v>
          </cell>
          <cell r="I897">
            <v>663.96028997548262</v>
          </cell>
          <cell r="J897">
            <v>728.07787392025443</v>
          </cell>
          <cell r="K897">
            <v>789.17582002161953</v>
          </cell>
          <cell r="L897">
            <v>800.10296806680969</v>
          </cell>
          <cell r="M897">
            <v>809.19499037946264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105.8973781559401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2103.827912698011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21.179475631188019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2103.827912698011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2112.7868308900029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145.14202672292549</v>
          </cell>
          <cell r="F938">
            <v>145.14202672292549</v>
          </cell>
          <cell r="G938">
            <v>68.731315416500721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2883.4882642287871</v>
          </cell>
          <cell r="F939">
            <v>2883.4882642287871</v>
          </cell>
          <cell r="G939">
            <v>1365.462132941148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29.028405344585099</v>
          </cell>
          <cell r="F940">
            <v>29.028405344585099</v>
          </cell>
          <cell r="G940">
            <v>13.746263083300139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2883.4882642287871</v>
          </cell>
          <cell r="F941">
            <v>2883.4882642287871</v>
          </cell>
          <cell r="G941">
            <v>1365.462132941148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2895.7672796895472</v>
          </cell>
          <cell r="F942">
            <v>2895.7672796895472</v>
          </cell>
          <cell r="G942">
            <v>1371.2768022253831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82.147849139437824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4358.7648753385711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8.214784913943781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4358.7648753385711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4363.2665774714123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102.4261104237039</v>
          </cell>
          <cell r="G973">
            <v>102.4261104237039</v>
          </cell>
          <cell r="H973">
            <v>17.22925378191367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5434.7294190817292</v>
          </cell>
          <cell r="G974">
            <v>5434.7294190817292</v>
          </cell>
          <cell r="H974">
            <v>914.18420566833936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10.24261104237039</v>
          </cell>
          <cell r="G975">
            <v>10.24261104237039</v>
          </cell>
          <cell r="H975">
            <v>1.7229253781913669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5434.7294190817292</v>
          </cell>
          <cell r="G976">
            <v>5434.7294190817292</v>
          </cell>
          <cell r="H976">
            <v>914.18420566833936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5440.3423699329478</v>
          </cell>
          <cell r="G977">
            <v>5440.3423699329478</v>
          </cell>
          <cell r="H977">
            <v>915.128368775588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668.38725127415216</v>
          </cell>
          <cell r="G978">
            <v>122.7465513825142</v>
          </cell>
          <cell r="H978">
            <v>318.21433491637748</v>
          </cell>
          <cell r="I978">
            <v>316.42052955334151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5895.5929514352456</v>
          </cell>
          <cell r="G979">
            <v>1163.808369102765</v>
          </cell>
          <cell r="H979">
            <v>3218.5713175392102</v>
          </cell>
          <cell r="I979">
            <v>3234.9047378019691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</v>
          </cell>
          <cell r="F980">
            <v>97.219963821694833</v>
          </cell>
          <cell r="G980">
            <v>17.854043837456619</v>
          </cell>
          <cell r="H980">
            <v>46.285721442382183</v>
          </cell>
          <cell r="I980">
            <v>46.024804298667853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0.66838725127415211</v>
          </cell>
          <cell r="G981">
            <v>0.1227465513825142</v>
          </cell>
          <cell r="H981">
            <v>0.31821433491637752</v>
          </cell>
          <cell r="I981">
            <v>0.31642052955334149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5895.5929514352456</v>
          </cell>
          <cell r="G982">
            <v>1163.808369102765</v>
          </cell>
          <cell r="H982">
            <v>3218.5713175392102</v>
          </cell>
          <cell r="I982">
            <v>3234.9047378019691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3240.3198209019488</v>
          </cell>
          <cell r="I983">
            <v>3256.5306427218061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1.7854043837456621E-2</v>
          </cell>
          <cell r="H984">
            <v>4.6285721442382188E-2</v>
          </cell>
          <cell r="I984">
            <v>4.6024804298667857E-2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159.73633859162879</v>
          </cell>
          <cell r="F985">
            <v>303.29794068832371</v>
          </cell>
          <cell r="G985">
            <v>329.24628995903811</v>
          </cell>
          <cell r="H985">
            <v>413.21851155584949</v>
          </cell>
          <cell r="I985">
            <v>459.11514491968592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1650.6572370645861</v>
          </cell>
          <cell r="F986">
            <v>3134.1706289128879</v>
          </cell>
          <cell r="G986">
            <v>3402.311434513078</v>
          </cell>
          <cell r="H986">
            <v>4270.0498371412205</v>
          </cell>
          <cell r="I986">
            <v>4744.3289566382464</v>
          </cell>
          <cell r="J986">
            <v>5279.6849450907448</v>
          </cell>
          <cell r="K986">
            <v>5248.6370805340648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23.234376522418732</v>
          </cell>
          <cell r="F987">
            <v>44.116064100119829</v>
          </cell>
          <cell r="G987">
            <v>47.890369448587371</v>
          </cell>
          <cell r="H987">
            <v>60.104510771759927</v>
          </cell>
          <cell r="I987">
            <v>66.780384715590699</v>
          </cell>
          <cell r="J987">
            <v>74.315966500793465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0.15973633859162881</v>
          </cell>
          <cell r="F988">
            <v>0.30329794068832377</v>
          </cell>
          <cell r="G988">
            <v>0.3292462899590381</v>
          </cell>
          <cell r="H988">
            <v>0.41321851155584949</v>
          </cell>
          <cell r="I988">
            <v>0.45911514491968602</v>
          </cell>
          <cell r="J988">
            <v>0.51092226969295507</v>
          </cell>
          <cell r="K988">
            <v>0.50791772574887573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1650.6572370645861</v>
          </cell>
          <cell r="F989">
            <v>3134.1706289128879</v>
          </cell>
          <cell r="G989">
            <v>3402.311434513078</v>
          </cell>
          <cell r="H989">
            <v>4270.0498371412205</v>
          </cell>
          <cell r="I989">
            <v>4744.3289566382464</v>
          </cell>
          <cell r="J989">
            <v>5279.6849450907448</v>
          </cell>
          <cell r="K989">
            <v>5248.6370805340648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1661.5744897330569</v>
          </cell>
          <cell r="F990">
            <v>3154.8996645319321</v>
          </cell>
          <cell r="G990">
            <v>3424.813921857733</v>
          </cell>
          <cell r="H990">
            <v>4298.2914441401008</v>
          </cell>
          <cell r="I990">
            <v>4775.7073899064844</v>
          </cell>
          <cell r="J990">
            <v>5314.6041598503052</v>
          </cell>
          <cell r="K990">
            <v>5283.3509483720654</v>
          </cell>
          <cell r="L990">
            <v>5274.4314417869027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2.3234376522418731E-2</v>
          </cell>
          <cell r="F991">
            <v>4.4116064100119833E-2</v>
          </cell>
          <cell r="G991">
            <v>4.7890369448587371E-2</v>
          </cell>
          <cell r="H991">
            <v>6.0104510771759927E-2</v>
          </cell>
          <cell r="I991">
            <v>6.678038471559071E-2</v>
          </cell>
          <cell r="J991">
            <v>7.4315966500793459E-2</v>
          </cell>
          <cell r="K991">
            <v>7.3878941927109198E-2</v>
          </cell>
          <cell r="L991">
            <v>7.3754217350706294E-2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-919.29886671814199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-22.241101614148601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-0.91929886671814198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-29.610319948969831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889.66460789095322</v>
          </cell>
          <cell r="F1013">
            <v>1048.4390563875711</v>
          </cell>
          <cell r="G1013">
            <v>559.87703942586018</v>
          </cell>
          <cell r="H1013">
            <v>1725.1856325377539</v>
          </cell>
          <cell r="I1013">
            <v>1902.2798519651751</v>
          </cell>
          <cell r="J1013">
            <v>3516.5596492625468</v>
          </cell>
          <cell r="K1013">
            <v>4927.9757606559069</v>
          </cell>
          <cell r="L1013">
            <v>2775.881740383601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8840.7894082156017</v>
          </cell>
          <cell r="F1014">
            <v>10418.565403926819</v>
          </cell>
          <cell r="G1014">
            <v>5563.6190943834281</v>
          </cell>
          <cell r="H1014">
            <v>17143.542332769699</v>
          </cell>
          <cell r="I1014">
            <v>18903.36584995074</v>
          </cell>
          <cell r="J1014">
            <v>34944.812938281211</v>
          </cell>
          <cell r="K1014">
            <v>48970.35975391978</v>
          </cell>
          <cell r="L1014">
            <v>27584.536544641811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129.48904712625901</v>
          </cell>
          <cell r="F1015">
            <v>152.59837603680529</v>
          </cell>
          <cell r="G1015">
            <v>81.489073185669127</v>
          </cell>
          <cell r="H1015">
            <v>251.09759530931851</v>
          </cell>
          <cell r="I1015">
            <v>276.87333317933161</v>
          </cell>
          <cell r="J1015">
            <v>511.82878818246928</v>
          </cell>
          <cell r="K1015">
            <v>717.25780687327165</v>
          </cell>
          <cell r="L1015">
            <v>404.02448103399342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0.88964567925947946</v>
          </cell>
          <cell r="F1016">
            <v>1.0484167496482171</v>
          </cell>
          <cell r="G1016">
            <v>0.55986512740187289</v>
          </cell>
          <cell r="H1016">
            <v>1.72514892724143</v>
          </cell>
          <cell r="I1016">
            <v>1.9022393787869021</v>
          </cell>
          <cell r="J1016">
            <v>3.5164848304363669</v>
          </cell>
          <cell r="K1016">
            <v>4.9278709123386228</v>
          </cell>
          <cell r="L1016">
            <v>2.7758226803265731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8840.7894082156017</v>
          </cell>
          <cell r="F1017">
            <v>10418.565403926819</v>
          </cell>
          <cell r="G1017">
            <v>5563.6190943834281</v>
          </cell>
          <cell r="H1017">
            <v>17143.542332769699</v>
          </cell>
          <cell r="I1017">
            <v>18903.36584995074</v>
          </cell>
          <cell r="J1017">
            <v>34944.812938281211</v>
          </cell>
          <cell r="K1017">
            <v>48970.35975391978</v>
          </cell>
          <cell r="L1017">
            <v>27584.536544641811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8901.6187594564999</v>
          </cell>
          <cell r="F1018">
            <v>10490.250696395469</v>
          </cell>
          <cell r="G1018">
            <v>5601.8997641784044</v>
          </cell>
          <cell r="H1018">
            <v>17261.499056985322</v>
          </cell>
          <cell r="I1018">
            <v>19033.431099537309</v>
          </cell>
          <cell r="J1018">
            <v>35185.251908391147</v>
          </cell>
          <cell r="K1018">
            <v>49307.301974384412</v>
          </cell>
          <cell r="L1018">
            <v>27774.332883499541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4155.0766553441899</v>
          </cell>
          <cell r="F1019">
            <v>3557.1042744752572</v>
          </cell>
          <cell r="G1019">
            <v>2845.6834195802062</v>
          </cell>
          <cell r="H1019">
            <v>1961.775459683357</v>
          </cell>
          <cell r="I1019">
            <v>1467.5460069907081</v>
          </cell>
          <cell r="J1019">
            <v>661.86807183271276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116214.21292750711</v>
          </cell>
          <cell r="F1020">
            <v>98934.455285260527</v>
          </cell>
          <cell r="G1020">
            <v>79147.564228208415</v>
          </cell>
          <cell r="H1020">
            <v>55551.244919673547</v>
          </cell>
          <cell r="I1020">
            <v>38149.330325659022</v>
          </cell>
          <cell r="J1020">
            <v>18611.93841784617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633.97069291398736</v>
          </cell>
          <cell r="F1021">
            <v>547.16288397808148</v>
          </cell>
          <cell r="G1021">
            <v>437.73030718246508</v>
          </cell>
          <cell r="H1021">
            <v>293.94650818816689</v>
          </cell>
          <cell r="I1021">
            <v>216.60966167260921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4.0940471980484192</v>
          </cell>
          <cell r="F1022">
            <v>3.5238997800010479</v>
          </cell>
          <cell r="G1022">
            <v>2.8191198240008379</v>
          </cell>
          <cell r="H1022">
            <v>1.9094691788076901</v>
          </cell>
          <cell r="I1022">
            <v>1.4542642092010249</v>
          </cell>
          <cell r="J1022">
            <v>0.65176456974024399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116214.21292750711</v>
          </cell>
          <cell r="F1023">
            <v>98934.455285260527</v>
          </cell>
          <cell r="G1023">
            <v>79147.564228208415</v>
          </cell>
          <cell r="H1023">
            <v>55551.244919673547</v>
          </cell>
          <cell r="I1023">
            <v>38149.330325659022</v>
          </cell>
          <cell r="J1023">
            <v>18611.93841784617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116507.013110379</v>
          </cell>
          <cell r="F1024">
            <v>99186.437431547878</v>
          </cell>
          <cell r="G1024">
            <v>79349.1499452383</v>
          </cell>
          <cell r="H1024">
            <v>55687.885365605667</v>
          </cell>
          <cell r="I1024">
            <v>38250.568655012212</v>
          </cell>
          <cell r="J1024">
            <v>18657.683806122019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0.50326122069052193</v>
          </cell>
          <cell r="F1025">
            <v>0.41938435057543422</v>
          </cell>
          <cell r="G1025">
            <v>0.3355074804603474</v>
          </cell>
          <cell r="H1025">
            <v>0.25163061034526052</v>
          </cell>
          <cell r="I1025">
            <v>0.18924424618021321</v>
          </cell>
          <cell r="J1025">
            <v>8.3876870115086863E-2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I1034">
            <v>1.121510362407824</v>
          </cell>
          <cell r="J1034">
            <v>8.945466830466831</v>
          </cell>
          <cell r="K1034">
            <v>52.462867104422578</v>
          </cell>
          <cell r="L1034">
            <v>325.86617076167062</v>
          </cell>
          <cell r="M1034">
            <v>1317.6054802066189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I1035">
            <v>9.7842544137404523</v>
          </cell>
          <cell r="J1035">
            <v>78.163285847665847</v>
          </cell>
          <cell r="K1035">
            <v>454.34102152135063</v>
          </cell>
          <cell r="L1035">
            <v>2818.8227981572459</v>
          </cell>
          <cell r="M1035">
            <v>11397.61257789392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I1036">
            <v>0.16299367659704611</v>
          </cell>
          <cell r="J1036">
            <v>1.299957002457002</v>
          </cell>
          <cell r="K1036">
            <v>7.6280723369778833</v>
          </cell>
          <cell r="L1036">
            <v>47.38409373464372</v>
          </cell>
          <cell r="M1036">
            <v>191.5925836470237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I1037">
            <v>1.1215103624078241E-3</v>
          </cell>
          <cell r="J1037">
            <v>8.9454668304668316E-3</v>
          </cell>
          <cell r="K1037">
            <v>5.2462867104422578E-2</v>
          </cell>
          <cell r="L1037">
            <v>0.32586617076167068</v>
          </cell>
          <cell r="M1037">
            <v>1.3176054802066191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I1038">
            <v>9.7842544137404523</v>
          </cell>
          <cell r="J1038">
            <v>78.163285847665847</v>
          </cell>
          <cell r="K1038">
            <v>454.34102152135063</v>
          </cell>
          <cell r="L1038">
            <v>2818.8227981572459</v>
          </cell>
          <cell r="M1038">
            <v>11397.61257789392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I1039">
            <v>9.8608642884265674</v>
          </cell>
          <cell r="J1039">
            <v>78.774309705159695</v>
          </cell>
          <cell r="K1039">
            <v>457.92575875538063</v>
          </cell>
          <cell r="L1039">
            <v>2841.0899123592121</v>
          </cell>
          <cell r="M1039">
            <v>11487.647304825899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I1040">
            <v>1.6269644914004361E-4</v>
          </cell>
          <cell r="J1040">
            <v>1.2973130221130219E-3</v>
          </cell>
          <cell r="K1040">
            <v>7.6217140049140032E-3</v>
          </cell>
          <cell r="L1040">
            <v>4.7351925307125287E-2</v>
          </cell>
          <cell r="M1040">
            <v>0.19146251400435771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0.53098897637795262</v>
          </cell>
          <cell r="L1048">
            <v>3.2989102362204719</v>
          </cell>
          <cell r="M1048">
            <v>4.2233939146706518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224.09328111242479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5.309889763779526E-2</v>
          </cell>
          <cell r="L1050">
            <v>0.32989102362204731</v>
          </cell>
          <cell r="M1050">
            <v>0.42233939146706517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3.298910236220472E-3</v>
          </cell>
          <cell r="M1051">
            <v>4.2233939146706524E-3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224.09328111242479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175.22095741480311</v>
          </cell>
          <cell r="M1053">
            <v>224.32472309894879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5.4622351330741932</v>
          </cell>
          <cell r="F1068">
            <v>214.14041383042289</v>
          </cell>
          <cell r="G1068">
            <v>394.97363812230782</v>
          </cell>
          <cell r="H1068">
            <v>625.0858431905956</v>
          </cell>
          <cell r="I1068">
            <v>805.45522194809791</v>
          </cell>
          <cell r="J1068">
            <v>837.2247710827121</v>
          </cell>
          <cell r="K1068">
            <v>880.38383339811639</v>
          </cell>
          <cell r="L1068">
            <v>932.68116445126975</v>
          </cell>
          <cell r="M1068">
            <v>839.88532538913159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63.359911956106323</v>
          </cell>
          <cell r="F1069">
            <v>2505.6312853801201</v>
          </cell>
          <cell r="G1069">
            <v>4621.5391428325493</v>
          </cell>
          <cell r="H1069">
            <v>7198.4469531352188</v>
          </cell>
          <cell r="I1069">
            <v>9368.0094657820737</v>
          </cell>
          <cell r="J1069">
            <v>9796.266579466288</v>
          </cell>
          <cell r="K1069">
            <v>10171.76285507658</v>
          </cell>
          <cell r="L1069">
            <v>10758.271218033569</v>
          </cell>
          <cell r="M1069">
            <v>9687.891711524695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0.78715021834881427</v>
          </cell>
          <cell r="F1070">
            <v>30.83621959158091</v>
          </cell>
          <cell r="G1070">
            <v>56.876203889612327</v>
          </cell>
          <cell r="H1070">
            <v>90.13535072532116</v>
          </cell>
          <cell r="I1070">
            <v>116.0456866778669</v>
          </cell>
          <cell r="J1070">
            <v>120.5603670359106</v>
          </cell>
          <cell r="K1070">
            <v>126.91304380602099</v>
          </cell>
          <cell r="L1070">
            <v>134.47089881044411</v>
          </cell>
          <cell r="M1070">
            <v>121.091900327188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5.300387510910688E-3</v>
          </cell>
          <cell r="F1071">
            <v>0.20728792058784951</v>
          </cell>
          <cell r="G1071">
            <v>0.38233448170239392</v>
          </cell>
          <cell r="H1071">
            <v>0.6077888609377553</v>
          </cell>
          <cell r="I1071">
            <v>0.78100361862725609</v>
          </cell>
          <cell r="J1071">
            <v>0.8104335784080654</v>
          </cell>
          <cell r="K1071">
            <v>0.85524253025660602</v>
          </cell>
          <cell r="L1071">
            <v>0.90646121203697705</v>
          </cell>
          <cell r="M1071">
            <v>0.81627409134204765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63.359911956106323</v>
          </cell>
          <cell r="F1072">
            <v>2505.6312853801201</v>
          </cell>
          <cell r="G1072">
            <v>4621.5391428325493</v>
          </cell>
          <cell r="H1072">
            <v>7198.4469531352188</v>
          </cell>
          <cell r="I1072">
            <v>9368.0094657820737</v>
          </cell>
          <cell r="J1072">
            <v>9796.266579466288</v>
          </cell>
          <cell r="K1072">
            <v>10171.76285507658</v>
          </cell>
          <cell r="L1072">
            <v>10758.271218033569</v>
          </cell>
          <cell r="M1072">
            <v>9687.891711524695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63.731038599501133</v>
          </cell>
          <cell r="F1073">
            <v>2520.1739891641719</v>
          </cell>
          <cell r="G1073">
            <v>4648.3625925447122</v>
          </cell>
          <cell r="H1073">
            <v>7240.9344337311322</v>
          </cell>
          <cell r="I1073">
            <v>9422.7274609607812</v>
          </cell>
          <cell r="J1073">
            <v>9853.1241881200549</v>
          </cell>
          <cell r="K1073">
            <v>10231.59253796572</v>
          </cell>
          <cell r="L1073">
            <v>10821.660574990359</v>
          </cell>
          <cell r="M1073">
            <v>9744.974230956921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13.873918297690009</v>
          </cell>
          <cell r="F1074">
            <v>13.41890819672135</v>
          </cell>
          <cell r="G1074">
            <v>3.5646107302534058</v>
          </cell>
          <cell r="H1074">
            <v>6.0934364309944344</v>
          </cell>
          <cell r="I1074">
            <v>3.2637330633376358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241.54032679474639</v>
          </cell>
          <cell r="F1075">
            <v>189.7761728733241</v>
          </cell>
          <cell r="G1075">
            <v>153.4568782466491</v>
          </cell>
          <cell r="H1075">
            <v>95.088331911309353</v>
          </cell>
          <cell r="I1075">
            <v>47.599789698604432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1.704478526117734</v>
          </cell>
          <cell r="F1076">
            <v>1.670088584202688</v>
          </cell>
          <cell r="G1076">
            <v>0.39294583457526661</v>
          </cell>
          <cell r="H1076">
            <v>0.75407403750598623</v>
          </cell>
          <cell r="I1076">
            <v>0.40548745760051352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1.387391829769E-2</v>
          </cell>
          <cell r="F1077">
            <v>1.341890819672135E-2</v>
          </cell>
          <cell r="G1077">
            <v>3.5646107302534061E-3</v>
          </cell>
          <cell r="H1077">
            <v>6.0934364309944344E-3</v>
          </cell>
          <cell r="I1077">
            <v>3.2637330633376368E-3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241.54032679474639</v>
          </cell>
          <cell r="F1078">
            <v>189.7761728733241</v>
          </cell>
          <cell r="G1078">
            <v>153.4568782466491</v>
          </cell>
          <cell r="H1078">
            <v>95.088331911309353</v>
          </cell>
          <cell r="I1078">
            <v>47.599789698604432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242.3951093529717</v>
          </cell>
          <cell r="F1079">
            <v>190.60933197633449</v>
          </cell>
          <cell r="G1079">
            <v>153.66309137360889</v>
          </cell>
          <cell r="H1079">
            <v>95.465381885261039</v>
          </cell>
          <cell r="I1079">
            <v>47.802218287552833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1.2709561887481371E-3</v>
          </cell>
          <cell r="F1080">
            <v>1.3297842622950859E-3</v>
          </cell>
          <cell r="G1080">
            <v>1.167512369597633E-4</v>
          </cell>
          <cell r="H1080">
            <v>5.8354448214086344E-4</v>
          </cell>
          <cell r="I1080">
            <v>3.2011784813704342E-4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  <cell r="M1081">
            <v>5.1075618984026132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  <cell r="M1082">
            <v>271.00723432924258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  <cell r="M1083">
            <v>0.51075618984026139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  <cell r="M1084">
            <v>271.00723432924258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  <cell r="M1085">
            <v>271.28712872127511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705.5795044072064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705.5795044072064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708.33876090220656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1272.472626742066</v>
          </cell>
          <cell r="F1103">
            <v>2278.9590785340311</v>
          </cell>
          <cell r="G1103">
            <v>218.3014327829238</v>
          </cell>
          <cell r="H1103">
            <v>1321.2084414501351</v>
          </cell>
          <cell r="I1103">
            <v>877.8814489826824</v>
          </cell>
          <cell r="J1103">
            <v>438.9407244913412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7294.3863152221056</v>
          </cell>
          <cell r="F1104">
            <v>5183.8612973338713</v>
          </cell>
          <cell r="G1104">
            <v>6893.9981005171167</v>
          </cell>
          <cell r="H1104">
            <v>3139.7512130640998</v>
          </cell>
          <cell r="I1104">
            <v>2131.2296092491988</v>
          </cell>
          <cell r="J1104">
            <v>1065.6148046245989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165.76545333462721</v>
          </cell>
          <cell r="F1105">
            <v>298.60155747080142</v>
          </cell>
          <cell r="G1105">
            <v>26.624797486910978</v>
          </cell>
          <cell r="H1105">
            <v>173.0841794043277</v>
          </cell>
          <cell r="I1105">
            <v>114.9832375700362</v>
          </cell>
          <cell r="J1105">
            <v>57.49161878501814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1.1606622880041779</v>
          </cell>
          <cell r="F1106">
            <v>2.2026476101490129</v>
          </cell>
          <cell r="G1106">
            <v>0.1054823925896093</v>
          </cell>
          <cell r="H1106">
            <v>1.274866821733414</v>
          </cell>
          <cell r="I1106">
            <v>0.84626969445348366</v>
          </cell>
          <cell r="J1106">
            <v>0.42313484722674188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7294.3863152221056</v>
          </cell>
          <cell r="F1107">
            <v>5183.8612973338713</v>
          </cell>
          <cell r="G1107">
            <v>6893.9981005171167</v>
          </cell>
          <cell r="H1107">
            <v>3139.7512130640998</v>
          </cell>
          <cell r="I1107">
            <v>2131.2296092491988</v>
          </cell>
          <cell r="J1107">
            <v>1065.6148046245989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7375.5962359843743</v>
          </cell>
          <cell r="F1108">
            <v>5329.8185384235176</v>
          </cell>
          <cell r="G1108">
            <v>6907.3898259877888</v>
          </cell>
          <cell r="H1108">
            <v>3224.3605095628432</v>
          </cell>
          <cell r="I1108">
            <v>2187.4416502696358</v>
          </cell>
          <cell r="J1108">
            <v>1093.7208251348179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0.13157007925946901</v>
          </cell>
          <cell r="F1109">
            <v>0.27179179379782531</v>
          </cell>
          <cell r="G1109">
            <v>0</v>
          </cell>
          <cell r="H1109">
            <v>0.15694284733197089</v>
          </cell>
          <cell r="I1109">
            <v>0.10415061538332659</v>
          </cell>
          <cell r="J1109">
            <v>5.2075307691663318E-2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11.39085724516578</v>
          </cell>
          <cell r="F1110">
            <v>65.188463659197055</v>
          </cell>
          <cell r="G1110">
            <v>104.71962459370491</v>
          </cell>
          <cell r="H1110">
            <v>163.33117909400519</v>
          </cell>
          <cell r="I1110">
            <v>176.32267871034961</v>
          </cell>
          <cell r="J1110">
            <v>215.0594663032802</v>
          </cell>
          <cell r="K1110">
            <v>247.31591927523709</v>
          </cell>
          <cell r="L1110">
            <v>251.28145289293499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1030.174040608955</v>
          </cell>
          <cell r="F1111">
            <v>5895.5583028999354</v>
          </cell>
          <cell r="G1111">
            <v>9470.7041337501869</v>
          </cell>
          <cell r="H1111">
            <v>14771.45548427486</v>
          </cell>
          <cell r="I1111">
            <v>15946.38950067816</v>
          </cell>
          <cell r="J1111">
            <v>19449.693258765012</v>
          </cell>
          <cell r="K1111">
            <v>22366.92413776106</v>
          </cell>
          <cell r="L1111">
            <v>22725.561745290412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1.291530907103287</v>
          </cell>
          <cell r="F1112">
            <v>7.3912712441518318</v>
          </cell>
          <cell r="G1112">
            <v>11.87343751502304</v>
          </cell>
          <cell r="H1112">
            <v>18.518998294272791</v>
          </cell>
          <cell r="I1112">
            <v>19.992015023654609</v>
          </cell>
          <cell r="J1112">
            <v>24.384112768483899</v>
          </cell>
          <cell r="K1112">
            <v>28.04144997060591</v>
          </cell>
          <cell r="L1112">
            <v>28.491074535305611</v>
          </cell>
          <cell r="M1112">
            <v>29.743199054618799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1030.174040608955</v>
          </cell>
          <cell r="F1113">
            <v>5895.5583028999354</v>
          </cell>
          <cell r="G1113">
            <v>9470.7041337501869</v>
          </cell>
          <cell r="H1113">
            <v>14771.45548427486</v>
          </cell>
          <cell r="I1113">
            <v>15946.38950067816</v>
          </cell>
          <cell r="J1113">
            <v>19449.693258765012</v>
          </cell>
          <cell r="K1113">
            <v>22366.92413776106</v>
          </cell>
          <cell r="L1113">
            <v>22725.561745290412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1030.8436882504011</v>
          </cell>
          <cell r="F1114">
            <v>5899.3906133221744</v>
          </cell>
          <cell r="G1114">
            <v>9476.8604087445074</v>
          </cell>
          <cell r="H1114">
            <v>14781.0574252439</v>
          </cell>
          <cell r="I1114">
            <v>15956.75518812297</v>
          </cell>
          <cell r="J1114">
            <v>19462.336211027599</v>
          </cell>
          <cell r="K1114">
            <v>22381.463387834181</v>
          </cell>
          <cell r="L1114">
            <v>22740.334121824249</v>
          </cell>
          <cell r="M1114">
            <v>23739.725348575859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136.94286189683851</v>
          </cell>
          <cell r="G1121">
            <v>102.70714642262899</v>
          </cell>
          <cell r="H1121">
            <v>83.850114385892653</v>
          </cell>
          <cell r="I1121">
            <v>54.221031613976763</v>
          </cell>
          <cell r="J1121">
            <v>33.808903206428347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2899.327161564057</v>
          </cell>
          <cell r="G1122">
            <v>2174.495371173045</v>
          </cell>
          <cell r="H1122">
            <v>1775.2580220092809</v>
          </cell>
          <cell r="I1122">
            <v>845.96279151414399</v>
          </cell>
          <cell r="J1122">
            <v>715.79540555337894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19.568231281197981</v>
          </cell>
          <cell r="G1123">
            <v>14.6761734608985</v>
          </cell>
          <cell r="H1123">
            <v>11.98162802011613</v>
          </cell>
          <cell r="I1123">
            <v>7.8898552412645646</v>
          </cell>
          <cell r="J1123">
            <v>4.8310691637612102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0.13694286189683849</v>
          </cell>
          <cell r="G1124">
            <v>0.102707146422629</v>
          </cell>
          <cell r="H1124">
            <v>8.3850114385892655E-2</v>
          </cell>
          <cell r="I1124">
            <v>5.4221031613976768E-2</v>
          </cell>
          <cell r="J1124">
            <v>3.3808903206428362E-2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2899.327161564057</v>
          </cell>
          <cell r="G1125">
            <v>2174.495371173045</v>
          </cell>
          <cell r="H1125">
            <v>1775.2580220092809</v>
          </cell>
          <cell r="I1125">
            <v>845.96279151414399</v>
          </cell>
          <cell r="J1125">
            <v>715.79540555337894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3635.7275825415959</v>
          </cell>
          <cell r="F1126">
            <v>2908.5820660332761</v>
          </cell>
          <cell r="G1126">
            <v>2181.436549524959</v>
          </cell>
          <cell r="H1126">
            <v>1780.924800018923</v>
          </cell>
          <cell r="I1126">
            <v>849.66949416638988</v>
          </cell>
          <cell r="J1126">
            <v>718.08028674434058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1.6544366056572359E-2</v>
          </cell>
          <cell r="G1127">
            <v>1.2408274542429281E-2</v>
          </cell>
          <cell r="H1127">
            <v>1.0130115342052E-2</v>
          </cell>
          <cell r="I1127">
            <v>7.333742096505831E-3</v>
          </cell>
          <cell r="J1127">
            <v>4.0845273924517509E-3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2.6363031879979242</v>
          </cell>
          <cell r="L1128">
            <v>2.6318303803581879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139.88224715516981</v>
          </cell>
          <cell r="L1129">
            <v>139.64491998180549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0.26363031879979237</v>
          </cell>
          <cell r="L1130">
            <v>0.26318303803581877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2.6363031879979241E-3</v>
          </cell>
          <cell r="L1131">
            <v>2.631830380358188E-3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139.88224715516981</v>
          </cell>
          <cell r="L1132">
            <v>139.64491998180549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140.02671656987209</v>
          </cell>
          <cell r="L1133">
            <v>139.7891442866491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13.093146170145999</v>
          </cell>
          <cell r="G1140">
            <v>13.99698099108935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564.37408837897271</v>
          </cell>
          <cell r="F1141">
            <v>659.88354116805704</v>
          </cell>
          <cell r="G1141">
            <v>705.43605501954221</v>
          </cell>
          <cell r="H1141">
            <v>780.75140041962254</v>
          </cell>
          <cell r="I1141">
            <v>712.20280565468738</v>
          </cell>
          <cell r="J1141">
            <v>701.20200468686062</v>
          </cell>
          <cell r="K1141">
            <v>694.67579482824272</v>
          </cell>
          <cell r="L1141">
            <v>691.45580668855814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1.5323010769192551</v>
          </cell>
          <cell r="H1142">
            <v>1.69589603927469</v>
          </cell>
          <cell r="I1142">
            <v>1.546999360642773</v>
          </cell>
          <cell r="J1142">
            <v>1.523104155613157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1.338749446710094E-3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564.37408837897271</v>
          </cell>
          <cell r="F1144">
            <v>659.88354116805704</v>
          </cell>
          <cell r="G1144">
            <v>705.43605501954221</v>
          </cell>
          <cell r="H1144">
            <v>780.75140041962254</v>
          </cell>
          <cell r="I1144">
            <v>712.20280565468738</v>
          </cell>
          <cell r="J1144">
            <v>701.20200468686062</v>
          </cell>
          <cell r="K1144">
            <v>694.67579482824272</v>
          </cell>
          <cell r="L1144">
            <v>691.45580668855814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565.0193574383145</v>
          </cell>
          <cell r="F1145">
            <v>660.63800959715832</v>
          </cell>
          <cell r="G1145">
            <v>706.24260526524142</v>
          </cell>
          <cell r="H1145">
            <v>781.64406139060304</v>
          </cell>
          <cell r="I1145">
            <v>713.01709256815184</v>
          </cell>
          <cell r="J1145">
            <v>702.00371399153903</v>
          </cell>
          <cell r="K1145">
            <v>695.4700424840197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304.94913112830358</v>
          </cell>
          <cell r="I1146">
            <v>485.93939505519103</v>
          </cell>
          <cell r="J1146">
            <v>560.76526439968143</v>
          </cell>
          <cell r="K1146">
            <v>693.98373000884749</v>
          </cell>
          <cell r="L1146">
            <v>692.54661442839245</v>
          </cell>
          <cell r="M1146">
            <v>463.15288249476168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</v>
          </cell>
          <cell r="G1147">
            <v>1909.7476185648491</v>
          </cell>
          <cell r="H1147">
            <v>3329.584211345787</v>
          </cell>
          <cell r="I1147">
            <v>5305.7247005761874</v>
          </cell>
          <cell r="J1147">
            <v>6122.7102491095766</v>
          </cell>
          <cell r="K1147">
            <v>7577.2548090852806</v>
          </cell>
          <cell r="L1147">
            <v>7561.5636761777751</v>
          </cell>
          <cell r="M1147">
            <v>5056.9303781522394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44.392449712872057</v>
          </cell>
          <cell r="I1148">
            <v>70.739798728643919</v>
          </cell>
          <cell r="J1148">
            <v>81.632447052667715</v>
          </cell>
          <cell r="K1148">
            <v>101.02549799693379</v>
          </cell>
          <cell r="L1148">
            <v>100.816292347123</v>
          </cell>
          <cell r="M1148">
            <v>67.422691022096672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0.30494913112830357</v>
          </cell>
          <cell r="I1149">
            <v>0.48593939505519101</v>
          </cell>
          <cell r="J1149">
            <v>0.56076526439968155</v>
          </cell>
          <cell r="K1149">
            <v>0.6939837300088475</v>
          </cell>
          <cell r="L1149">
            <v>0.69254661442839238</v>
          </cell>
          <cell r="M1149">
            <v>0.46315288249476172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</v>
          </cell>
          <cell r="G1150">
            <v>1909.7476185648491</v>
          </cell>
          <cell r="H1150">
            <v>3329.584211345787</v>
          </cell>
          <cell r="I1150">
            <v>5305.7247005761874</v>
          </cell>
          <cell r="J1150">
            <v>6122.7102491095766</v>
          </cell>
          <cell r="K1150">
            <v>7577.2548090852806</v>
          </cell>
          <cell r="L1150">
            <v>7561.5636761777751</v>
          </cell>
          <cell r="M1150">
            <v>5056.9303781522394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</v>
          </cell>
          <cell r="I1151">
            <v>5338.9536454737035</v>
          </cell>
          <cell r="J1151">
            <v>6161.0558499412664</v>
          </cell>
          <cell r="K1151">
            <v>7624.7100007385889</v>
          </cell>
          <cell r="L1151">
            <v>7608.9205966579293</v>
          </cell>
          <cell r="M1151">
            <v>5088.6011621391935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6.5450182672165069E-2</v>
          </cell>
          <cell r="J1152">
            <v>7.552832588721399E-2</v>
          </cell>
          <cell r="K1152">
            <v>9.3471248395966711E-2</v>
          </cell>
          <cell r="L1152">
            <v>9.3277686239411933E-2</v>
          </cell>
          <cell r="M1152">
            <v>6.2381113926725539E-2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71.900078084132502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59.999051093432151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1560.472066947108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8.3119030405405407</v>
          </cell>
          <cell r="F1155">
            <v>6.926585867117117</v>
          </cell>
          <cell r="G1155">
            <v>5.5412686936936941</v>
          </cell>
          <cell r="H1155">
            <v>4.1559515202702677</v>
          </cell>
          <cell r="I1155">
            <v>11.778723946527171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7.1900078084132527E-2</v>
          </cell>
          <cell r="F1156">
            <v>5.9916731736777112E-2</v>
          </cell>
          <cell r="G1156">
            <v>4.793338538942167E-2</v>
          </cell>
          <cell r="H1156">
            <v>3.5950039042066242E-2</v>
          </cell>
          <cell r="I1156">
            <v>5.9999051093432142E-2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1560.472066947108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1565.4821029605091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36.543305115936683</v>
          </cell>
          <cell r="F1159">
            <v>29.234644092749349</v>
          </cell>
          <cell r="G1159">
            <v>21.925983069562012</v>
          </cell>
          <cell r="H1159">
            <v>14.61732204637468</v>
          </cell>
          <cell r="I1159">
            <v>16.981888847994089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798.53939960434275</v>
          </cell>
          <cell r="F1160">
            <v>638.83151968347397</v>
          </cell>
          <cell r="G1160">
            <v>479.12363976260571</v>
          </cell>
          <cell r="H1160">
            <v>319.41575984173699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4.0788777327935222</v>
          </cell>
          <cell r="G1161">
            <v>3.0591582995951421</v>
          </cell>
          <cell r="H1161">
            <v>2.039438866396762</v>
          </cell>
          <cell r="I1161">
            <v>2.4707036069193928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2.923464409274935E-2</v>
          </cell>
          <cell r="G1162">
            <v>2.1925983069562009E-2</v>
          </cell>
          <cell r="H1162">
            <v>1.461732204637468E-2</v>
          </cell>
          <cell r="I1162">
            <v>1.6981888847994099E-2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798.53939960434275</v>
          </cell>
          <cell r="F1163">
            <v>638.83151968347397</v>
          </cell>
          <cell r="G1163">
            <v>479.12363976260571</v>
          </cell>
          <cell r="H1163">
            <v>319.41575984173699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640.77789135016531</v>
          </cell>
          <cell r="G1164">
            <v>480.58341851262389</v>
          </cell>
          <cell r="H1164">
            <v>320.38894567508248</v>
          </cell>
          <cell r="I1164">
            <v>219.4981306630842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2.5190697460434298E-3</v>
          </cell>
          <cell r="H1165">
            <v>1.679379830695621E-3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8.3674460838499165</v>
          </cell>
          <cell r="F1166">
            <v>51.678858891668298</v>
          </cell>
          <cell r="G1166">
            <v>10.717436548297661</v>
          </cell>
          <cell r="H1166">
            <v>68.859039393541693</v>
          </cell>
          <cell r="I1166">
            <v>75.780241468855962</v>
          </cell>
          <cell r="J1166">
            <v>83.604506067978562</v>
          </cell>
          <cell r="K1166">
            <v>78.797927558629794</v>
          </cell>
          <cell r="L1166">
            <v>78.041719613372521</v>
          </cell>
          <cell r="M1166">
            <v>77.482925014994422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269.42892747756599</v>
          </cell>
          <cell r="F1167">
            <v>248.3446922569326</v>
          </cell>
          <cell r="G1167">
            <v>345.09782382584632</v>
          </cell>
          <cell r="H1167">
            <v>330.90469321593542</v>
          </cell>
          <cell r="I1167">
            <v>364.16478905212801</v>
          </cell>
          <cell r="J1167">
            <v>401.7645856745566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6.8344028371391943</v>
          </cell>
          <cell r="G1168">
            <v>1.416881441978334</v>
          </cell>
          <cell r="H1168">
            <v>9.1064397373869461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10.320826763201699</v>
          </cell>
          <cell r="M1168">
            <v>10.24692754269959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8.3674460838499155E-3</v>
          </cell>
          <cell r="F1169">
            <v>5.1678858891668289E-2</v>
          </cell>
          <cell r="G1169">
            <v>1.0717436548297659E-2</v>
          </cell>
          <cell r="H1169">
            <v>6.8859039393541696E-2</v>
          </cell>
          <cell r="I1169">
            <v>7.5780241468855938E-2</v>
          </cell>
          <cell r="J1169">
            <v>8.3604506067978548E-2</v>
          </cell>
          <cell r="K1169">
            <v>7.8797927558629785E-2</v>
          </cell>
          <cell r="L1169">
            <v>7.8041719613372515E-2</v>
          </cell>
          <cell r="M1169">
            <v>7.7482925014994403E-2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269.42892747756599</v>
          </cell>
          <cell r="F1170">
            <v>248.3446922569326</v>
          </cell>
          <cell r="G1170">
            <v>345.09782382584632</v>
          </cell>
          <cell r="H1170">
            <v>330.90469321593542</v>
          </cell>
          <cell r="I1170">
            <v>364.16478905212801</v>
          </cell>
          <cell r="J1170">
            <v>401.7645856745566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251.67331577469179</v>
          </cell>
          <cell r="G1171">
            <v>345.78799040926322</v>
          </cell>
          <cell r="H1171">
            <v>335.3398882425152</v>
          </cell>
          <cell r="I1171">
            <v>369.04577712625462</v>
          </cell>
          <cell r="J1171">
            <v>407.14953284747838</v>
          </cell>
          <cell r="K1171">
            <v>383.7417491439918</v>
          </cell>
          <cell r="L1171">
            <v>380.05905635472129</v>
          </cell>
          <cell r="M1171">
            <v>377.33775614750112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7.0910560032626398E-4</v>
          </cell>
          <cell r="F1172">
            <v>6.4989546233123856E-3</v>
          </cell>
          <cell r="G1172">
            <v>9.1073881715705829E-4</v>
          </cell>
          <cell r="H1172">
            <v>8.666542126559729E-3</v>
          </cell>
          <cell r="I1172">
            <v>9.5412664991370022E-3</v>
          </cell>
          <cell r="J1172">
            <v>1.053012289544953E-2</v>
          </cell>
          <cell r="K1172">
            <v>9.9509695846239105E-3</v>
          </cell>
          <cell r="L1172">
            <v>9.8594697852678256E-3</v>
          </cell>
          <cell r="M1172">
            <v>9.7913973650103972E-3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7.3184984906902386</v>
          </cell>
          <cell r="F1183">
            <v>5.2781021351912001</v>
          </cell>
          <cell r="G1183">
            <v>4.8789989937934886</v>
          </cell>
          <cell r="H1183">
            <v>3.6592492453451189</v>
          </cell>
          <cell r="I1183">
            <v>2.4394994968967429</v>
          </cell>
          <cell r="J1183">
            <v>1.2197497484483759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258.55750913522672</v>
          </cell>
          <cell r="F1184">
            <v>186.47171175513171</v>
          </cell>
          <cell r="G1184">
            <v>172.37167275681759</v>
          </cell>
          <cell r="H1184">
            <v>129.2787545676133</v>
          </cell>
          <cell r="I1184">
            <v>86.185836378408823</v>
          </cell>
          <cell r="J1184">
            <v>43.092918189204539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0.86100883993063215</v>
          </cell>
          <cell r="G1185">
            <v>0.79590374647357476</v>
          </cell>
          <cell r="H1185">
            <v>0.59692780985518146</v>
          </cell>
          <cell r="I1185">
            <v>0.39795187323678699</v>
          </cell>
          <cell r="J1185">
            <v>0.19897593661839441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7.318498490690239E-3</v>
          </cell>
          <cell r="F1186">
            <v>5.2781021351912009E-3</v>
          </cell>
          <cell r="G1186">
            <v>4.8789989937934909E-3</v>
          </cell>
          <cell r="H1186">
            <v>3.6592492453451199E-3</v>
          </cell>
          <cell r="I1186">
            <v>2.4394994968967429E-3</v>
          </cell>
          <cell r="J1186">
            <v>1.219749748448376E-3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258.55750913522672</v>
          </cell>
          <cell r="F1187">
            <v>186.47171175513171</v>
          </cell>
          <cell r="G1187">
            <v>172.37167275681759</v>
          </cell>
          <cell r="H1187">
            <v>129.2787545676133</v>
          </cell>
          <cell r="I1187">
            <v>86.185836378408823</v>
          </cell>
          <cell r="J1187">
            <v>43.092918189204539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186.86024494281079</v>
          </cell>
          <cell r="G1188">
            <v>172.73082704811159</v>
          </cell>
          <cell r="H1188">
            <v>129.54812028608379</v>
          </cell>
          <cell r="I1188">
            <v>86.365413524055768</v>
          </cell>
          <cell r="J1188">
            <v>43.182706762028012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9.2401154128267805E-4</v>
          </cell>
          <cell r="F1189">
            <v>6.6639725282302423E-4</v>
          </cell>
          <cell r="G1189">
            <v>6.1600769418845174E-4</v>
          </cell>
          <cell r="H1189">
            <v>4.6200577064133902E-4</v>
          </cell>
          <cell r="I1189">
            <v>3.0800384709422538E-4</v>
          </cell>
          <cell r="J1189">
            <v>1.5400192354711361E-4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8166.4154133442662</v>
          </cell>
          <cell r="H1191">
            <v>5312.8237541797644</v>
          </cell>
          <cell r="I1191">
            <v>2685.526027958852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98.140616218381098</v>
          </cell>
          <cell r="F1192">
            <v>78.51249297470487</v>
          </cell>
          <cell r="G1192">
            <v>58.884369731028642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0.54425364017706568</v>
          </cell>
          <cell r="F1193">
            <v>0.43540291214165261</v>
          </cell>
          <cell r="G1193">
            <v>0.32655218410623937</v>
          </cell>
          <cell r="H1193">
            <v>0.20971038080944349</v>
          </cell>
          <cell r="I1193">
            <v>0.1088507280354131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8166.4154133442662</v>
          </cell>
          <cell r="H1194">
            <v>5312.8237541797644</v>
          </cell>
          <cell r="I1194">
            <v>2685.526027958852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1704.190464647611</v>
          </cell>
          <cell r="F1196">
            <v>1989.696495918819</v>
          </cell>
          <cell r="G1196">
            <v>2593.2325693561938</v>
          </cell>
          <cell r="H1196">
            <v>4775.2314879967553</v>
          </cell>
          <cell r="I1196">
            <v>5357.7431225575201</v>
          </cell>
          <cell r="J1196">
            <v>5949.2852174247028</v>
          </cell>
          <cell r="K1196">
            <v>5842.6897338815024</v>
          </cell>
          <cell r="L1196">
            <v>5894.1068373877924</v>
          </cell>
          <cell r="M1196">
            <v>5893.6388573444538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16935.087615495671</v>
          </cell>
          <cell r="F1197">
            <v>19772.25268279943</v>
          </cell>
          <cell r="G1197">
            <v>25769.78435241105</v>
          </cell>
          <cell r="H1197">
            <v>47453.007930202657</v>
          </cell>
          <cell r="I1197">
            <v>53241.613002800572</v>
          </cell>
          <cell r="J1197">
            <v>59119.956657833907</v>
          </cell>
          <cell r="K1197">
            <v>58060.683125521587</v>
          </cell>
          <cell r="L1197">
            <v>58571.631385635301</v>
          </cell>
          <cell r="M1197">
            <v>58566.980917744157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25109.938687275931</v>
          </cell>
          <cell r="F1198">
            <v>29425.373144394871</v>
          </cell>
          <cell r="G1198">
            <v>38789.86844235348</v>
          </cell>
          <cell r="H1198">
            <v>73568.570884186251</v>
          </cell>
          <cell r="I1198">
            <v>83113.305250946214</v>
          </cell>
          <cell r="J1198">
            <v>92806.00806969995</v>
          </cell>
          <cell r="K1198">
            <v>93873.434460820295</v>
          </cell>
          <cell r="L1198">
            <v>95078.648232285064</v>
          </cell>
          <cell r="M1198">
            <v>96082.916454238555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254.8374998528092</v>
          </cell>
          <cell r="F1199">
            <v>297.53087521862972</v>
          </cell>
          <cell r="G1199">
            <v>387.78113023197739</v>
          </cell>
          <cell r="H1199">
            <v>714.06810380853346</v>
          </cell>
          <cell r="I1199">
            <v>801.17445234530533</v>
          </cell>
          <cell r="J1199">
            <v>889.63117806980802</v>
          </cell>
          <cell r="K1199">
            <v>873.69133620045011</v>
          </cell>
          <cell r="L1199">
            <v>881.38003437065481</v>
          </cell>
          <cell r="M1199">
            <v>881.31005459626954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1.6861088682057259</v>
          </cell>
          <cell r="F1200">
            <v>1.9685856577658341</v>
          </cell>
          <cell r="G1200">
            <v>2.5657181654372958</v>
          </cell>
          <cell r="H1200">
            <v>4.724565901917213</v>
          </cell>
          <cell r="I1200">
            <v>5.3008970416815746</v>
          </cell>
          <cell r="J1200">
            <v>5.8861628278499039</v>
          </cell>
          <cell r="K1200">
            <v>5.7806983308694964</v>
          </cell>
          <cell r="L1200">
            <v>5.8315698948160382</v>
          </cell>
          <cell r="M1200">
            <v>5.8311068800781998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42045.026302771577</v>
          </cell>
          <cell r="F1201">
            <v>48269.807418913711</v>
          </cell>
          <cell r="G1201">
            <v>59605.101408361726</v>
          </cell>
          <cell r="H1201">
            <v>93634.764353003993</v>
          </cell>
          <cell r="I1201">
            <v>100759.6322369483</v>
          </cell>
          <cell r="J1201">
            <v>107994.9542866071</v>
          </cell>
          <cell r="K1201">
            <v>85490.573177994404</v>
          </cell>
          <cell r="L1201">
            <v>83386.796141271465</v>
          </cell>
          <cell r="M1201">
            <v>75757.299733834574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42163.572639343918</v>
          </cell>
          <cell r="F1202">
            <v>48354.271101412858</v>
          </cell>
          <cell r="G1202">
            <v>59497.435686241821</v>
          </cell>
          <cell r="H1202">
            <v>92374.680780407187</v>
          </cell>
          <cell r="I1202">
            <v>99062.832428741473</v>
          </cell>
          <cell r="J1202">
            <v>105854.66799410019</v>
          </cell>
          <cell r="K1202">
            <v>82034.003671602026</v>
          </cell>
          <cell r="L1202">
            <v>79711.713813806229</v>
          </cell>
          <cell r="M1202">
            <v>71580.492169087418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1694.771621214288</v>
          </cell>
          <cell r="F1218">
            <v>1694.771621214288</v>
          </cell>
          <cell r="G1218">
            <v>1382.3056262370951</v>
          </cell>
          <cell r="H1218">
            <v>834.19984998220002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38827.747526338957</v>
          </cell>
          <cell r="F1219">
            <v>38827.74752633895</v>
          </cell>
          <cell r="G1219">
            <v>31669.053923216179</v>
          </cell>
          <cell r="H1219">
            <v>8596.3868813800273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279.46166523370653</v>
          </cell>
          <cell r="F1220">
            <v>279.46166523370653</v>
          </cell>
          <cell r="G1220">
            <v>227.93716116945529</v>
          </cell>
          <cell r="H1220">
            <v>121.3476120790318</v>
          </cell>
          <cell r="I1220">
            <v>60.673806039515867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1.5518495905852989</v>
          </cell>
          <cell r="F1221">
            <v>1.551849590585298</v>
          </cell>
          <cell r="G1221">
            <v>1.2657342106087579</v>
          </cell>
          <cell r="H1221">
            <v>0.79738782399430419</v>
          </cell>
          <cell r="I1221">
            <v>0.39869391199715232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38827.747526338957</v>
          </cell>
          <cell r="F1222">
            <v>38827.74752633895</v>
          </cell>
          <cell r="G1222">
            <v>31669.053923216179</v>
          </cell>
          <cell r="H1222">
            <v>8596.3868813800273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38953.396393108953</v>
          </cell>
          <cell r="F1223">
            <v>38953.396393108931</v>
          </cell>
          <cell r="G1223">
            <v>31771.53683790061</v>
          </cell>
          <cell r="H1223">
            <v>8653.4034660291363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5.7595365240299068E-2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530.76008512315286</v>
          </cell>
          <cell r="F1233">
            <v>424.60806809852181</v>
          </cell>
          <cell r="G1233">
            <v>318.45605107389162</v>
          </cell>
          <cell r="H1233">
            <v>212.30403404926111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6608.5476379649272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70.668843428571478</v>
          </cell>
          <cell r="F1235">
            <v>56.535074742857077</v>
          </cell>
          <cell r="G1235">
            <v>42.401306057142861</v>
          </cell>
          <cell r="H1235">
            <v>28.267537371428581</v>
          </cell>
          <cell r="I1235">
            <v>16.22632324729064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0.29125284177339922</v>
          </cell>
          <cell r="F1236">
            <v>0.23300227341871879</v>
          </cell>
          <cell r="G1236">
            <v>0.17475170506403939</v>
          </cell>
          <cell r="H1236">
            <v>0.1165011367093596</v>
          </cell>
          <cell r="I1236">
            <v>7.0805895724137938E-2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6608.5476379649272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13244.557929905681</v>
          </cell>
          <cell r="G1238">
            <v>9933.4184474292633</v>
          </cell>
          <cell r="H1238">
            <v>6622.2789649528431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302.16300346365358</v>
          </cell>
          <cell r="G1239">
            <v>338.2537160151947</v>
          </cell>
          <cell r="H1239">
            <v>412.08892249334161</v>
          </cell>
          <cell r="I1239">
            <v>436.34004563348748</v>
          </cell>
          <cell r="J1239">
            <v>481.46116278529479</v>
          </cell>
          <cell r="K1239">
            <v>485.02547833943993</v>
          </cell>
          <cell r="L1239">
            <v>489.20045732157172</v>
          </cell>
          <cell r="M1239">
            <v>494.36763715203091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25546.329297387751</v>
          </cell>
          <cell r="K1240">
            <v>25735.451880690689</v>
          </cell>
          <cell r="L1240">
            <v>25956.97626548259</v>
          </cell>
          <cell r="M1240">
            <v>26231.146827286761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30.216300346365362</v>
          </cell>
          <cell r="G1241">
            <v>33.825371601519471</v>
          </cell>
          <cell r="H1241">
            <v>41.208892249334163</v>
          </cell>
          <cell r="I1241">
            <v>43.634004563348739</v>
          </cell>
          <cell r="J1241">
            <v>48.146116278529483</v>
          </cell>
          <cell r="K1241">
            <v>48.502547833943979</v>
          </cell>
          <cell r="L1241">
            <v>48.920045732157163</v>
          </cell>
          <cell r="M1241">
            <v>49.436763715203092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25546.329297387751</v>
          </cell>
          <cell r="K1242">
            <v>25735.451880690689</v>
          </cell>
          <cell r="L1242">
            <v>25956.97626548259</v>
          </cell>
          <cell r="M1242">
            <v>26231.146827286761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23176.114255813562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26258.2381738027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F1244">
            <v>2066.8022927488878</v>
          </cell>
          <cell r="G1244">
            <v>2720.7571813638142</v>
          </cell>
          <cell r="H1244">
            <v>5011.5975244023848</v>
          </cell>
          <cell r="I1244">
            <v>6361.6683297997461</v>
          </cell>
          <cell r="J1244">
            <v>7725.6037951038979</v>
          </cell>
          <cell r="K1244">
            <v>8893.2865059808119</v>
          </cell>
          <cell r="L1244">
            <v>8971.4445587468254</v>
          </cell>
          <cell r="M1244">
            <v>9002.9796320790392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F1246">
            <v>271.26780092329147</v>
          </cell>
          <cell r="G1246">
            <v>357.09938005400062</v>
          </cell>
          <cell r="H1246">
            <v>657.77217507781313</v>
          </cell>
          <cell r="I1246">
            <v>834.96896828621698</v>
          </cell>
          <cell r="J1246">
            <v>1013.985498107387</v>
          </cell>
          <cell r="K1246">
            <v>1167.2438539099819</v>
          </cell>
          <cell r="L1246">
            <v>1177.5020983355209</v>
          </cell>
          <cell r="M1246">
            <v>1181.6410767103739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F1247">
            <v>2.0668022927488878</v>
          </cell>
          <cell r="G1247">
            <v>2.7207571813638141</v>
          </cell>
          <cell r="H1247">
            <v>5.0115975244023847</v>
          </cell>
          <cell r="I1247">
            <v>6.3616683297997474</v>
          </cell>
          <cell r="J1247">
            <v>7.7256037951038978</v>
          </cell>
          <cell r="K1247">
            <v>8.8932865059808108</v>
          </cell>
          <cell r="L1247">
            <v>8.971444558746823</v>
          </cell>
          <cell r="M1247">
            <v>9.0029796320790378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F1249">
            <v>132.507861993863</v>
          </cell>
          <cell r="G1249">
            <v>174.43454479018749</v>
          </cell>
          <cell r="H1249">
            <v>321.30604628324789</v>
          </cell>
          <cell r="I1249">
            <v>407.86246079428628</v>
          </cell>
          <cell r="J1249">
            <v>495.30777331359872</v>
          </cell>
          <cell r="K1249">
            <v>570.17083111469492</v>
          </cell>
          <cell r="L1249">
            <v>575.18173927265593</v>
          </cell>
          <cell r="M1249">
            <v>577.2035316616674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F1250">
            <v>0.2712678009232915</v>
          </cell>
          <cell r="G1250">
            <v>0.35709938005400049</v>
          </cell>
          <cell r="H1250">
            <v>0.65777217507781316</v>
          </cell>
          <cell r="I1250">
            <v>0.83496896828621692</v>
          </cell>
          <cell r="J1250">
            <v>1.013985498107387</v>
          </cell>
          <cell r="K1250">
            <v>1.1672438539099821</v>
          </cell>
          <cell r="L1250">
            <v>1.1775020983355211</v>
          </cell>
          <cell r="M1250">
            <v>1.181641076710374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123.5330035793196</v>
          </cell>
          <cell r="F1251">
            <v>102.94416964943289</v>
          </cell>
          <cell r="G1251">
            <v>82.355335719546304</v>
          </cell>
          <cell r="H1251">
            <v>61.766501789659777</v>
          </cell>
          <cell r="I1251">
            <v>56.561061238768602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2179.8020298788479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14.203561036235101</v>
          </cell>
          <cell r="F1253">
            <v>11.836300863529249</v>
          </cell>
          <cell r="G1253">
            <v>9.4690406908233893</v>
          </cell>
          <cell r="H1253">
            <v>7.1017805181175477</v>
          </cell>
          <cell r="I1253">
            <v>8.5803686901605527</v>
          </cell>
          <cell r="J1253">
            <v>2.3672601727058482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1.850260678303145E-2</v>
          </cell>
          <cell r="F1254">
            <v>1.541883898585953E-2</v>
          </cell>
          <cell r="G1254">
            <v>1.2335071188687581E-2</v>
          </cell>
          <cell r="H1254">
            <v>9.2513033915157285E-3</v>
          </cell>
          <cell r="I1254">
            <v>2.9242625662836939E-2</v>
          </cell>
          <cell r="J1254">
            <v>3.0837677971718982E-3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2179.8020298788479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5035.2546725146394</v>
          </cell>
          <cell r="G1256">
            <v>4028.203738011709</v>
          </cell>
          <cell r="H1256">
            <v>3021.1528035087831</v>
          </cell>
          <cell r="I1256">
            <v>2183.7730062794849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32.741180483968087</v>
          </cell>
          <cell r="G1257">
            <v>32.741180483968087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1737.2470364793469</v>
          </cell>
          <cell r="G1258">
            <v>1737.2470364793469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3.2741180483968102</v>
          </cell>
          <cell r="G1259">
            <v>3.2741180483968102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3.2741180483968103E-2</v>
          </cell>
          <cell r="G1260">
            <v>3.2741180483968103E-2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1737.2470364793469</v>
          </cell>
          <cell r="G1261">
            <v>1737.2470364793469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1739.0412531698689</v>
          </cell>
          <cell r="G1262">
            <v>1739.0412531698689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96.360091061162024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6605.2832332507487</v>
          </cell>
          <cell r="H1265">
            <v>4953.9624249380613</v>
          </cell>
          <cell r="I1265">
            <v>3302.6416166253748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81.347600101605479</v>
          </cell>
          <cell r="F1266">
            <v>67.789666751337933</v>
          </cell>
          <cell r="G1266">
            <v>54.231733401070343</v>
          </cell>
          <cell r="H1266">
            <v>40.67380005080274</v>
          </cell>
          <cell r="I1266">
            <v>27.115866700535161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0.31937619423394498</v>
          </cell>
          <cell r="H1267">
            <v>0.23953214567545869</v>
          </cell>
          <cell r="I1267">
            <v>0.15968809711697249</v>
          </cell>
          <cell r="J1267">
            <v>7.9844048558486189E-2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6605.2832332507487</v>
          </cell>
          <cell r="H1268">
            <v>4953.9624249380613</v>
          </cell>
          <cell r="I1268">
            <v>3302.6416166253748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209.68008162266679</v>
          </cell>
          <cell r="F1270">
            <v>891.93999541062794</v>
          </cell>
          <cell r="G1270">
            <v>1390.475158869411</v>
          </cell>
          <cell r="H1270">
            <v>2183.4051080133781</v>
          </cell>
          <cell r="I1270">
            <v>2774.217014725406</v>
          </cell>
          <cell r="J1270">
            <v>3350.969764660445</v>
          </cell>
          <cell r="K1270">
            <v>3881.9930598412961</v>
          </cell>
          <cell r="L1270">
            <v>3906.141467442355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1231.947648039046</v>
          </cell>
          <cell r="F1271">
            <v>5240.475733481846</v>
          </cell>
          <cell r="G1271">
            <v>8169.5532945686682</v>
          </cell>
          <cell r="H1271">
            <v>12828.308567592319</v>
          </cell>
          <cell r="I1271">
            <v>16299.54595587778</v>
          </cell>
          <cell r="J1271">
            <v>19688.180623910612</v>
          </cell>
          <cell r="K1271">
            <v>22808.137915463241</v>
          </cell>
          <cell r="L1271">
            <v>22950.01869745164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29.511107398640029</v>
          </cell>
          <cell r="F1272">
            <v>125.53475177043261</v>
          </cell>
          <cell r="G1272">
            <v>195.7003327687579</v>
          </cell>
          <cell r="H1272">
            <v>307.30006464455948</v>
          </cell>
          <cell r="I1272">
            <v>390.45299694239361</v>
          </cell>
          <cell r="J1272">
            <v>471.62719438678232</v>
          </cell>
          <cell r="K1272">
            <v>546.36526857097192</v>
          </cell>
          <cell r="L1272">
            <v>549.76399984151521</v>
          </cell>
          <cell r="M1272">
            <v>552.65778419941262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0.2092123937082668</v>
          </cell>
          <cell r="F1273">
            <v>0.88995053817179381</v>
          </cell>
          <cell r="G1273">
            <v>1.3873737272882889</v>
          </cell>
          <cell r="H1273">
            <v>2.1785350594453181</v>
          </cell>
          <cell r="I1273">
            <v>2.7680291700828961</v>
          </cell>
          <cell r="J1273">
            <v>3.343495482657485</v>
          </cell>
          <cell r="K1273">
            <v>3.873334339261723</v>
          </cell>
          <cell r="L1273">
            <v>3.8974288842435989</v>
          </cell>
          <cell r="M1273">
            <v>3.9179437210544732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1231.947648039046</v>
          </cell>
          <cell r="F1274">
            <v>5240.475733481846</v>
          </cell>
          <cell r="G1274">
            <v>8169.5532945686682</v>
          </cell>
          <cell r="H1274">
            <v>12828.308567592319</v>
          </cell>
          <cell r="I1274">
            <v>16299.54595587778</v>
          </cell>
          <cell r="J1274">
            <v>19688.180623910612</v>
          </cell>
          <cell r="K1274">
            <v>22808.137915463241</v>
          </cell>
          <cell r="L1274">
            <v>22950.01869745164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1245.983960084407</v>
          </cell>
          <cell r="F1275">
            <v>5300.1835893947009</v>
          </cell>
          <cell r="G1275">
            <v>8262.6338727054936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23068.00459199342</v>
          </cell>
          <cell r="L1275">
            <v>23211.501906090471</v>
          </cell>
          <cell r="M1275">
            <v>23333.679933677791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2.9370801024320031E-2</v>
          </cell>
          <cell r="F1276">
            <v>0.1249379145987824</v>
          </cell>
          <cell r="G1276">
            <v>0.19476990329442151</v>
          </cell>
          <cell r="H1276">
            <v>0.30583905007414153</v>
          </cell>
          <cell r="I1276">
            <v>0.38859664354964057</v>
          </cell>
          <cell r="J1276">
            <v>0.46938490978589431</v>
          </cell>
          <cell r="K1276">
            <v>0.54376765239710045</v>
          </cell>
          <cell r="L1276">
            <v>0.54715022488188836</v>
          </cell>
          <cell r="M1276">
            <v>0.5500302511525057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69.245136000000002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1505.1827386473769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1505.1827386473769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1511.0408771529769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595.48687154760762</v>
          </cell>
          <cell r="F1291">
            <v>891.30691077517577</v>
          </cell>
          <cell r="G1291">
            <v>1065.178024097148</v>
          </cell>
          <cell r="H1291">
            <v>1065.178024097148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78.157651890623498</v>
          </cell>
          <cell r="F1292">
            <v>116.9840320392418</v>
          </cell>
          <cell r="G1292">
            <v>139.80461566275071</v>
          </cell>
          <cell r="H1292">
            <v>139.80461566275071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0.5954868715476076</v>
          </cell>
          <cell r="F1293">
            <v>0.89130691077517565</v>
          </cell>
          <cell r="G1293">
            <v>1.065178024097148</v>
          </cell>
          <cell r="H1293">
            <v>1.065178024097148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38.178152052096003</v>
          </cell>
          <cell r="F1294">
            <v>57.143914317073467</v>
          </cell>
          <cell r="G1294">
            <v>68.291226069928442</v>
          </cell>
          <cell r="H1294">
            <v>68.291226069928442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19.401363168724281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200.4866319444445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2.82201646090535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1.9401363168724279E-2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200.4866319444445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201.81262692901231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6.7868630614130394</v>
          </cell>
          <cell r="G1318">
            <v>49.774578232893859</v>
          </cell>
          <cell r="H1318">
            <v>70.287358290484207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169.49059352035499</v>
          </cell>
          <cell r="G1319">
            <v>1243.037133736136</v>
          </cell>
          <cell r="H1319">
            <v>1755.309627707692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1.357372612282608</v>
          </cell>
          <cell r="G1320">
            <v>9.9549156465787725</v>
          </cell>
          <cell r="H1320">
            <v>14.057471658096841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169.49059352035499</v>
          </cell>
          <cell r="G1321">
            <v>1243.037133736136</v>
          </cell>
          <cell r="H1321">
            <v>1755.309627707692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170.06476213535049</v>
          </cell>
          <cell r="G1322">
            <v>1247.248063054639</v>
          </cell>
          <cell r="H1322">
            <v>1761.255938219068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101.44389998421759</v>
          </cell>
          <cell r="F1323">
            <v>29.794846035249432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2086.701022675355</v>
          </cell>
          <cell r="F1324">
            <v>612.87998294508088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20.28877999684352</v>
          </cell>
          <cell r="F1325">
            <v>5.9589692070498854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2086.701022675355</v>
          </cell>
          <cell r="F1326">
            <v>612.87998294508088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2095.2831766140212</v>
          </cell>
          <cell r="F1327">
            <v>615.40062691966295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59.188924185335949</v>
          </cell>
          <cell r="F1333">
            <v>80.188805086210181</v>
          </cell>
          <cell r="G1333">
            <v>91.660996815586216</v>
          </cell>
          <cell r="H1333">
            <v>112.3896640186225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3140.564317273926</v>
          </cell>
          <cell r="F1334">
            <v>4254.8179978743137</v>
          </cell>
          <cell r="G1334">
            <v>4863.5324910350064</v>
          </cell>
          <cell r="H1334">
            <v>5963.3955728281107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5.9188924185335967</v>
          </cell>
          <cell r="F1335">
            <v>8.0188805086210202</v>
          </cell>
          <cell r="G1335">
            <v>9.1660996815586238</v>
          </cell>
          <cell r="H1335">
            <v>11.23896640186225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3140.564317273926</v>
          </cell>
          <cell r="F1336">
            <v>4254.8179978743137</v>
          </cell>
          <cell r="G1336">
            <v>4863.5324910350064</v>
          </cell>
          <cell r="H1336">
            <v>5963.3955728281107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3143.8078703192832</v>
          </cell>
          <cell r="F1337">
            <v>4259.2123443930377</v>
          </cell>
          <cell r="G1337">
            <v>4868.5555136604999</v>
          </cell>
          <cell r="H1337">
            <v>5969.5545264163302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H1343">
            <v>20.984081765754901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H1344">
            <v>521.38448493979013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H1345">
            <v>4.1968163531509779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H1346">
            <v>521.38448493979013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H1347">
            <v>523.15973825717299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449.05684360156692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3864.7464894327591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65.317359069318826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0.449056843601567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3864.7464894327591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3895.4374835254548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</v>
          </cell>
          <cell r="F1360">
            <v>2230.434017096105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37.696149016095582</v>
          </cell>
          <cell r="F1361">
            <v>37.696149016095582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0.25916102448565709</v>
          </cell>
          <cell r="F1362">
            <v>0.25916102448565709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</v>
          </cell>
          <cell r="F1363">
            <v>2230.434017096105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6.0307200411583102</v>
          </cell>
          <cell r="H1371">
            <v>63.473424576173819</v>
          </cell>
          <cell r="I1371">
            <v>63.473424576173819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62.319267916224113</v>
          </cell>
          <cell r="H1372">
            <v>655.91128832487982</v>
          </cell>
          <cell r="I1372">
            <v>655.91128832487982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0.87719564235029956</v>
          </cell>
          <cell r="H1373">
            <v>9.232498120170737</v>
          </cell>
          <cell r="I1373">
            <v>9.232498120170737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6.0307200411583101E-3</v>
          </cell>
          <cell r="H1374">
            <v>6.3473424576173818E-2</v>
          </cell>
          <cell r="I1374">
            <v>6.3473424576173818E-2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62.319267916224113</v>
          </cell>
          <cell r="H1375">
            <v>655.91128832487982</v>
          </cell>
          <cell r="I1375">
            <v>655.91128832487982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62.731440218673448</v>
          </cell>
          <cell r="H1376">
            <v>660.24940837909492</v>
          </cell>
          <cell r="I1376">
            <v>660.24940837909492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118.3511642274664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2955.623074640595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23.670232845493292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2955.623074640595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2965.635583134238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9.6163647710328846</v>
          </cell>
          <cell r="F1382">
            <v>173.7599519512693</v>
          </cell>
          <cell r="G1382">
            <v>173.7599519512693</v>
          </cell>
          <cell r="H1382">
            <v>187.41344792975539</v>
          </cell>
          <cell r="I1382">
            <v>187.41344792975539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240.15268288192789</v>
          </cell>
          <cell r="F1383">
            <v>4339.3652000630318</v>
          </cell>
          <cell r="G1383">
            <v>4339.3652000630318</v>
          </cell>
          <cell r="H1383">
            <v>4680.338506299091</v>
          </cell>
          <cell r="I1383">
            <v>4680.338506299091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1.923272954206577</v>
          </cell>
          <cell r="F1384">
            <v>34.751990390253852</v>
          </cell>
          <cell r="G1384">
            <v>34.751990390253852</v>
          </cell>
          <cell r="H1384">
            <v>37.482689585951071</v>
          </cell>
          <cell r="I1384">
            <v>37.482689585951071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240.15268288192789</v>
          </cell>
          <cell r="F1385">
            <v>4339.3652000630318</v>
          </cell>
          <cell r="G1385">
            <v>4339.3652000630318</v>
          </cell>
          <cell r="H1385">
            <v>4680.338506299091</v>
          </cell>
          <cell r="I1385">
            <v>4680.338506299091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240.9662273415573</v>
          </cell>
          <cell r="F1386">
            <v>4354.0652919981076</v>
          </cell>
          <cell r="G1386">
            <v>4354.0652919981076</v>
          </cell>
          <cell r="H1386">
            <v>4696.1936839939481</v>
          </cell>
          <cell r="I1386">
            <v>4696.1936839939481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170.4367352875322</v>
          </cell>
          <cell r="F1392">
            <v>193.86221374745639</v>
          </cell>
          <cell r="G1392">
            <v>161.62931008030131</v>
          </cell>
          <cell r="H1392">
            <v>100.1187123297946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3505.8836448645361</v>
          </cell>
          <cell r="F1393">
            <v>3987.7457367851771</v>
          </cell>
          <cell r="G1393">
            <v>3324.7149083517979</v>
          </cell>
          <cell r="H1393">
            <v>2059.4419126238759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38.772442749491262</v>
          </cell>
          <cell r="G1394">
            <v>32.325862016060263</v>
          </cell>
          <cell r="H1394">
            <v>20.023742465958922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3505.8836448645361</v>
          </cell>
          <cell r="F1395">
            <v>3987.7457367851771</v>
          </cell>
          <cell r="G1395">
            <v>3324.7149083517979</v>
          </cell>
          <cell r="H1395">
            <v>2059.4419126238759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3520.302592669861</v>
          </cell>
          <cell r="F1396">
            <v>4004.146480068212</v>
          </cell>
          <cell r="G1396">
            <v>3338.3887479845912</v>
          </cell>
          <cell r="H1396">
            <v>2067.9119556869759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276.73580882352951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14683.60201617647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27.67358088235294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14683.60201617647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14698.767138499999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740.07031964005591</v>
          </cell>
          <cell r="G1402">
            <v>799.4507579585528</v>
          </cell>
          <cell r="H1402">
            <v>979.17950226738731</v>
          </cell>
          <cell r="I1402">
            <v>1393.282045757119</v>
          </cell>
          <cell r="J1402">
            <v>184.55804123213829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39268.131160101373</v>
          </cell>
          <cell r="G1403">
            <v>42418.857217280813</v>
          </cell>
          <cell r="H1403">
            <v>51955.26439030758</v>
          </cell>
          <cell r="I1403">
            <v>73927.545347872714</v>
          </cell>
          <cell r="J1403">
            <v>9792.6496677772557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74.007031964005591</v>
          </cell>
          <cell r="G1404">
            <v>79.945075795855274</v>
          </cell>
          <cell r="H1404">
            <v>97.917950226738725</v>
          </cell>
          <cell r="I1404">
            <v>139.32820457571191</v>
          </cell>
          <cell r="J1404">
            <v>18.455804123213831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39268.131160101373</v>
          </cell>
          <cell r="G1405">
            <v>42418.857217280813</v>
          </cell>
          <cell r="H1405">
            <v>51955.26439030758</v>
          </cell>
          <cell r="I1405">
            <v>73927.545347872714</v>
          </cell>
          <cell r="J1405">
            <v>9792.6496677772557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39308.687013617637</v>
          </cell>
          <cell r="G1406">
            <v>42462.667118816928</v>
          </cell>
          <cell r="H1406">
            <v>52008.923427031819</v>
          </cell>
          <cell r="I1406">
            <v>74003.897203980188</v>
          </cell>
          <cell r="J1406">
            <v>9802.7634484367809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376.78308932066471</v>
          </cell>
          <cell r="G1407">
            <v>292.7434337349398</v>
          </cell>
          <cell r="H1407">
            <v>376.78308932066471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9361.8038259874484</v>
          </cell>
          <cell r="G1408">
            <v>7273.698516867471</v>
          </cell>
          <cell r="H1408">
            <v>9361.8038259874484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75.356617864132915</v>
          </cell>
          <cell r="G1409">
            <v>58.548686746987947</v>
          </cell>
          <cell r="H1409">
            <v>75.356617864132915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9361.8038259874484</v>
          </cell>
          <cell r="G1410">
            <v>7273.698516867471</v>
          </cell>
          <cell r="H1410">
            <v>9361.8038259874484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9393.6796753439758</v>
          </cell>
          <cell r="G1411">
            <v>7298.4646113614472</v>
          </cell>
          <cell r="H1411">
            <v>9393.6796753439758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445.64438419847249</v>
          </cell>
          <cell r="G1412">
            <v>445.64438419847249</v>
          </cell>
          <cell r="H1412">
            <v>565.16002993711879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11072.777466051381</v>
          </cell>
          <cell r="G1413">
            <v>11072.777466051381</v>
          </cell>
          <cell r="H1413">
            <v>14042.34287717094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89.12887683969447</v>
          </cell>
          <cell r="G1414">
            <v>89.12887683969447</v>
          </cell>
          <cell r="H1414">
            <v>113.0320059874237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11072.777466051381</v>
          </cell>
          <cell r="G1415">
            <v>11072.777466051381</v>
          </cell>
          <cell r="H1415">
            <v>14042.34287717094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11110.478980954569</v>
          </cell>
          <cell r="G1416">
            <v>11110.478980954569</v>
          </cell>
          <cell r="H1416">
            <v>14090.155415703621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6676.4452048897692</v>
          </cell>
          <cell r="F1417">
            <v>5766.4702304526754</v>
          </cell>
          <cell r="G1417">
            <v>5607.0985741048362</v>
          </cell>
          <cell r="H1417">
            <v>4210.1429135802446</v>
          </cell>
          <cell r="I1417">
            <v>2806.76194238683</v>
          </cell>
          <cell r="J1417">
            <v>1344.4389704032919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876.28343314178233</v>
          </cell>
          <cell r="F1418">
            <v>756.84921774691361</v>
          </cell>
          <cell r="G1418">
            <v>735.93168785125977</v>
          </cell>
          <cell r="H1418">
            <v>552.58125740740729</v>
          </cell>
          <cell r="I1418">
            <v>368.38750493827149</v>
          </cell>
          <cell r="J1418">
            <v>176.45761486543199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6.6764452048897693</v>
          </cell>
          <cell r="F1419">
            <v>5.7664702304526747</v>
          </cell>
          <cell r="G1419">
            <v>5.6070985741048371</v>
          </cell>
          <cell r="H1419">
            <v>4.2101429135802464</v>
          </cell>
          <cell r="I1419">
            <v>2.8067619423868311</v>
          </cell>
          <cell r="J1419">
            <v>1.344438970403292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428.04359319849539</v>
          </cell>
          <cell r="F1420">
            <v>369.70282264989709</v>
          </cell>
          <cell r="G1420">
            <v>359.48510733229631</v>
          </cell>
          <cell r="H1420">
            <v>269.92278754691353</v>
          </cell>
          <cell r="I1420">
            <v>179.94852503127569</v>
          </cell>
          <cell r="J1420">
            <v>86.195343489981056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1794.1832433425541</v>
          </cell>
          <cell r="I1421">
            <v>5247.5275522699176</v>
          </cell>
          <cell r="J1421">
            <v>22996.451170538701</v>
          </cell>
          <cell r="K1421">
            <v>32115.10393547684</v>
          </cell>
          <cell r="L1421">
            <v>31856.78382271195</v>
          </cell>
          <cell r="M1421">
            <v>32857.888853261451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235.48655068871031</v>
          </cell>
          <cell r="I1422">
            <v>688.73799123542688</v>
          </cell>
          <cell r="J1422">
            <v>3018.2842161332051</v>
          </cell>
          <cell r="K1422">
            <v>4215.1073915313355</v>
          </cell>
          <cell r="L1422">
            <v>4181.2028767309439</v>
          </cell>
          <cell r="M1422">
            <v>4312.597911990566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1.794183243342554</v>
          </cell>
          <cell r="I1423">
            <v>5.2475275522699194</v>
          </cell>
          <cell r="J1423">
            <v>22.996451170538709</v>
          </cell>
          <cell r="K1423">
            <v>32.115103935476839</v>
          </cell>
          <cell r="L1423">
            <v>31.85678382271195</v>
          </cell>
          <cell r="M1423">
            <v>32.85788885326145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115.0295731887995</v>
          </cell>
          <cell r="I1424">
            <v>336.43211019490519</v>
          </cell>
          <cell r="J1424">
            <v>1474.3599756711631</v>
          </cell>
          <cell r="K1424">
            <v>2058.979601063259</v>
          </cell>
          <cell r="L1424">
            <v>2042.4180528336201</v>
          </cell>
          <cell r="M1424">
            <v>2106.6013991047248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975.6010911500656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16.488451947186061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975.6010911500656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983.34860250874965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175.28560077777769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60.750416666666659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1517.1404055555549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8.1000555555555511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1517.1404055555549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38.762359596478248</v>
          </cell>
          <cell r="G1447">
            <v>129.27759965220471</v>
          </cell>
          <cell r="H1447">
            <v>164.4199764139583</v>
          </cell>
          <cell r="I1447">
            <v>156.00084937540109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968.02532698938342</v>
          </cell>
          <cell r="G1448">
            <v>3228.4925886477249</v>
          </cell>
          <cell r="H1448">
            <v>4106.1148776445843</v>
          </cell>
          <cell r="I1448">
            <v>3895.8612117350181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7.7524719192956484</v>
          </cell>
          <cell r="G1449">
            <v>25.855519930440931</v>
          </cell>
          <cell r="H1449">
            <v>32.883995282791652</v>
          </cell>
          <cell r="I1449">
            <v>31.200169875080231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968.02532698938342</v>
          </cell>
          <cell r="G1450">
            <v>3228.4925886477249</v>
          </cell>
          <cell r="H1450">
            <v>4106.1148776445843</v>
          </cell>
          <cell r="I1450">
            <v>3895.8612117350181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971.30462261124558</v>
          </cell>
          <cell r="G1451">
            <v>3239.4294735783019</v>
          </cell>
          <cell r="H1451">
            <v>4120.0248076492053</v>
          </cell>
          <cell r="I1451">
            <v>3909.0588835921772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12.620925925925929</v>
          </cell>
          <cell r="H1452">
            <v>17.98481944444444</v>
          </cell>
          <cell r="I1452">
            <v>6.3104629629629638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1.262092592592593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260.68017662962973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65.596687242798339</v>
          </cell>
          <cell r="H1457">
            <v>49.197515432098761</v>
          </cell>
          <cell r="I1457">
            <v>42.687044223251021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2264.9745664856991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4.2687044223251016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2264.9745664856991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2267.3138165091341</v>
          </cell>
          <cell r="J1461">
            <v>871.03873089094645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68.516099258046708</v>
          </cell>
          <cell r="F1462">
            <v>62.165896707818924</v>
          </cell>
          <cell r="G1462">
            <v>74.580777109822534</v>
          </cell>
          <cell r="H1462">
            <v>100.91397276375091</v>
          </cell>
          <cell r="I1462">
            <v>182.67766856318659</v>
          </cell>
          <cell r="J1462">
            <v>11.200674568837719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3635.4642266319579</v>
          </cell>
          <cell r="F1463">
            <v>3298.5224793168718</v>
          </cell>
          <cell r="G1463">
            <v>3957.2560334471832</v>
          </cell>
          <cell r="H1463">
            <v>5354.4953948446246</v>
          </cell>
          <cell r="I1463">
            <v>9692.8770939626866</v>
          </cell>
          <cell r="J1463">
            <v>594.30779262252963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6.8516099258046719</v>
          </cell>
          <cell r="F1464">
            <v>6.216589670781894</v>
          </cell>
          <cell r="G1464">
            <v>7.4580777109822538</v>
          </cell>
          <cell r="H1464">
            <v>10.091397276375099</v>
          </cell>
          <cell r="I1464">
            <v>18.267766856318669</v>
          </cell>
          <cell r="J1464">
            <v>1.1200674568837721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3635.4642266319579</v>
          </cell>
          <cell r="F1465">
            <v>3298.5224793168718</v>
          </cell>
          <cell r="G1465">
            <v>3957.2560334471832</v>
          </cell>
          <cell r="H1465">
            <v>5354.4953948446246</v>
          </cell>
          <cell r="I1465">
            <v>9692.8770939626866</v>
          </cell>
          <cell r="J1465">
            <v>594.30779262252963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3639.2189088712989</v>
          </cell>
          <cell r="F1466">
            <v>3301.9291704564612</v>
          </cell>
          <cell r="G1466">
            <v>3961.343060032802</v>
          </cell>
          <cell r="H1466">
            <v>5360.0254805520781</v>
          </cell>
          <cell r="I1466">
            <v>9702.8878301999484</v>
          </cell>
          <cell r="J1466">
            <v>594.92158958890195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58.549243827160502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7273.7677247942393</v>
          </cell>
          <cell r="G1468">
            <v>5819.0141798353916</v>
          </cell>
          <cell r="H1468">
            <v>4364.2606348765439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46.839395061728389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7273.7677247942393</v>
          </cell>
          <cell r="G1470">
            <v>5819.0141798353916</v>
          </cell>
          <cell r="H1470">
            <v>4364.2606348765439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7298.5340549331277</v>
          </cell>
          <cell r="G1471">
            <v>5838.8272439465027</v>
          </cell>
          <cell r="H1471">
            <v>4379.1204329598777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75.74063246793358</v>
          </cell>
          <cell r="H1472">
            <v>274.69112927753622</v>
          </cell>
          <cell r="I1472">
            <v>99.355472381778611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1881.9022480532569</v>
          </cell>
          <cell r="H1473">
            <v>6825.1589254491846</v>
          </cell>
          <cell r="I1473">
            <v>2468.6523037792599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15.148126493586711</v>
          </cell>
          <cell r="H1474">
            <v>54.938225855507241</v>
          </cell>
          <cell r="I1474">
            <v>19.871094476355719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1881.9022480532569</v>
          </cell>
          <cell r="H1475">
            <v>6825.1589254491846</v>
          </cell>
          <cell r="I1475">
            <v>2468.6523037792599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1888.3099055600439</v>
          </cell>
          <cell r="H1476">
            <v>6848.3977949860637</v>
          </cell>
          <cell r="I1476">
            <v>2477.0577767427581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5.3982548780487791</v>
          </cell>
          <cell r="I1477">
            <v>2.6991274390243909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14.50650731707317</v>
          </cell>
          <cell r="H1487">
            <v>9.6710048780487803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769.71527824390228</v>
          </cell>
          <cell r="H1488">
            <v>513.14351882926815</v>
          </cell>
          <cell r="I1488">
            <v>256.57175941463407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1.450650731707317</v>
          </cell>
          <cell r="H1489">
            <v>0.96710048780487801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769.71527824390228</v>
          </cell>
          <cell r="H1490">
            <v>513.14351882926815</v>
          </cell>
          <cell r="I1490">
            <v>256.57175941463407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770.51023484487791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55.116511507690902</v>
          </cell>
          <cell r="F1492">
            <v>86.074285035827955</v>
          </cell>
          <cell r="G1492">
            <v>98.47706039736785</v>
          </cell>
          <cell r="H1492">
            <v>108.04283538910261</v>
          </cell>
          <cell r="I1492">
            <v>68.13319283300703</v>
          </cell>
          <cell r="J1492">
            <v>34.910377285492217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2924.4821005980798</v>
          </cell>
          <cell r="F1493">
            <v>4567.1015640010319</v>
          </cell>
          <cell r="G1493">
            <v>5225.192824684339</v>
          </cell>
          <cell r="H1493">
            <v>5732.7528457457829</v>
          </cell>
          <cell r="I1493">
            <v>3615.147211719353</v>
          </cell>
          <cell r="J1493">
            <v>1852.3446187682171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5.5116511507690911</v>
          </cell>
          <cell r="F1494">
            <v>8.6074285035827955</v>
          </cell>
          <cell r="G1494">
            <v>9.8477060397367868</v>
          </cell>
          <cell r="H1494">
            <v>10.80428353891026</v>
          </cell>
          <cell r="I1494">
            <v>6.8133192833007028</v>
          </cell>
          <cell r="J1494">
            <v>3.4910377285492218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2924.4821005980798</v>
          </cell>
          <cell r="F1495">
            <v>4567.1015640010319</v>
          </cell>
          <cell r="G1495">
            <v>5225.192824684339</v>
          </cell>
          <cell r="H1495">
            <v>5732.7528457457829</v>
          </cell>
          <cell r="I1495">
            <v>3615.147211719353</v>
          </cell>
          <cell r="J1495">
            <v>1852.3446187682171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2927.5024854287012</v>
          </cell>
          <cell r="F1496">
            <v>4571.8184348209943</v>
          </cell>
          <cell r="G1496">
            <v>5230.5893675941134</v>
          </cell>
          <cell r="H1496">
            <v>5738.673593125106</v>
          </cell>
          <cell r="I1496">
            <v>3618.880910686602</v>
          </cell>
          <cell r="J1496">
            <v>1854.2577074434621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676.68502829268311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6.8086097560975611</v>
          </cell>
          <cell r="F1499">
            <v>5.446887804878048</v>
          </cell>
          <cell r="G1499">
            <v>4.0851658536585358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676.68502829268311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509.24179637560979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35.717285647058873</v>
          </cell>
          <cell r="G1507">
            <v>25.415322352941189</v>
          </cell>
          <cell r="H1507">
            <v>17.85864282352679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4.6878937411764774</v>
          </cell>
          <cell r="G1508">
            <v>3.3357610588235298</v>
          </cell>
          <cell r="H1508">
            <v>2.3439468705878919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3.5717285647058873E-2</v>
          </cell>
          <cell r="G1509">
            <v>2.541532235294118E-2</v>
          </cell>
          <cell r="H1509">
            <v>1.78586428235268E-2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2.289924476047061</v>
          </cell>
          <cell r="G1510">
            <v>1.629439854352942</v>
          </cell>
          <cell r="H1510">
            <v>1.1449622380233619</v>
          </cell>
          <cell r="I1510">
            <v>0.54314661811764731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72.757347670588217</v>
          </cell>
          <cell r="G1516">
            <v>54.568010752941177</v>
          </cell>
          <cell r="H1516">
            <v>36.378673835294123</v>
          </cell>
          <cell r="I1516">
            <v>18.189336917647069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0.61482917647058843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8.4539011764705862E-3</v>
          </cell>
          <cell r="G1518">
            <v>6.3404258823529427E-3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72.757347670588217</v>
          </cell>
          <cell r="G1519">
            <v>54.568010752941177</v>
          </cell>
          <cell r="H1519">
            <v>36.378673835294123</v>
          </cell>
          <cell r="I1519">
            <v>18.189336917647069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512.64923257599992</v>
          </cell>
          <cell r="G1525">
            <v>384.48692443200008</v>
          </cell>
          <cell r="H1525">
            <v>256.32461628800002</v>
          </cell>
          <cell r="I1525">
            <v>128.16230814400001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9.7349070000000015</v>
          </cell>
          <cell r="H1531">
            <v>6.462930000000001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516.53416542000002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0.97349070000000004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516.53416542000002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517.06763832360002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5.8862469614723922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566.07301247609803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2.9980271965591418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159.07532304942811</v>
          </cell>
          <cell r="F1551">
            <v>490.87231324250013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0.29980271965591432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159.07532304942811</v>
          </cell>
          <cell r="F1553">
            <v>490.87231324250013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159.23961493979951</v>
          </cell>
          <cell r="F1554">
            <v>491.37928276315012</v>
          </cell>
          <cell r="G1554">
            <v>491.37928276315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29537.92452002201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28.738845217145041</v>
          </cell>
          <cell r="F1580">
            <v>696.90817930147045</v>
          </cell>
          <cell r="G1580">
            <v>725.14073184214487</v>
          </cell>
          <cell r="H1580">
            <v>853.25263651714465</v>
          </cell>
          <cell r="I1580">
            <v>862.97000537242855</v>
          </cell>
          <cell r="J1580">
            <v>1209.6937628138801</v>
          </cell>
          <cell r="K1580">
            <v>1215.856353681045</v>
          </cell>
          <cell r="L1580">
            <v>1217.6150030497629</v>
          </cell>
          <cell r="M1580">
            <v>1219.373056797481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1524.883127221716</v>
          </cell>
          <cell r="F1581">
            <v>36977.947993736023</v>
          </cell>
          <cell r="G1581">
            <v>38475.967231544208</v>
          </cell>
          <cell r="H1581">
            <v>45273.584893599698</v>
          </cell>
          <cell r="I1581">
            <v>45789.188485061059</v>
          </cell>
          <cell r="J1581">
            <v>64186.351054904488</v>
          </cell>
          <cell r="K1581">
            <v>64513.338126316237</v>
          </cell>
          <cell r="L1581">
            <v>64606.652061820401</v>
          </cell>
          <cell r="M1581">
            <v>64699.934393674339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2.873884521714503</v>
          </cell>
          <cell r="F1582">
            <v>69.690817930147048</v>
          </cell>
          <cell r="G1582">
            <v>72.514073184214482</v>
          </cell>
          <cell r="H1582">
            <v>85.325263651714451</v>
          </cell>
          <cell r="I1582">
            <v>86.297000537242852</v>
          </cell>
          <cell r="J1582">
            <v>120.96937628138799</v>
          </cell>
          <cell r="K1582">
            <v>121.58563536810451</v>
          </cell>
          <cell r="L1582">
            <v>121.76150030497629</v>
          </cell>
          <cell r="M1582">
            <v>121.93730567974811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1524.883127221716</v>
          </cell>
          <cell r="F1583">
            <v>36977.947993736023</v>
          </cell>
          <cell r="G1583">
            <v>38475.967231544208</v>
          </cell>
          <cell r="H1583">
            <v>45273.584893599698</v>
          </cell>
          <cell r="I1583">
            <v>45789.188485061059</v>
          </cell>
          <cell r="J1583">
            <v>64186.351054904488</v>
          </cell>
          <cell r="K1583">
            <v>64513.338126316237</v>
          </cell>
          <cell r="L1583">
            <v>64606.652061820401</v>
          </cell>
          <cell r="M1583">
            <v>64699.934393674339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1526.4580159396151</v>
          </cell>
          <cell r="F1584">
            <v>37016.13856196175</v>
          </cell>
          <cell r="G1584">
            <v>38515.704943649158</v>
          </cell>
          <cell r="H1584">
            <v>45320.343138080832</v>
          </cell>
          <cell r="I1584">
            <v>45836.479241355461</v>
          </cell>
          <cell r="J1584">
            <v>64252.642273106692</v>
          </cell>
          <cell r="K1584">
            <v>64579.96705449796</v>
          </cell>
          <cell r="L1584">
            <v>64673.377363987529</v>
          </cell>
          <cell r="M1584">
            <v>64766.756037186831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0.44418288214285789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10.692962582785739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8.8836576428571609E-2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10.692962582785739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82.394139424952897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151.75241268609381</v>
          </cell>
          <cell r="L1599">
            <v>156.51922833277419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4371.833037888</v>
          </cell>
          <cell r="F1600">
            <v>4364.9881910698159</v>
          </cell>
          <cell r="G1600">
            <v>4364.9881910698159</v>
          </cell>
          <cell r="H1600">
            <v>6121.8004742277617</v>
          </cell>
          <cell r="I1600">
            <v>7450.1012432789003</v>
          </cell>
          <cell r="J1600">
            <v>7709.9106533189906</v>
          </cell>
          <cell r="K1600">
            <v>8051.9830171241356</v>
          </cell>
          <cell r="L1600">
            <v>8304.9102553369994</v>
          </cell>
          <cell r="M1600">
            <v>8641.0179515793916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8.2394139424952897</v>
          </cell>
          <cell r="F1601">
            <v>8.2265137411794509</v>
          </cell>
          <cell r="G1601">
            <v>8.2265137411794509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15.17524126860938</v>
          </cell>
          <cell r="L1601">
            <v>15.651922833277419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4371.833037888</v>
          </cell>
          <cell r="F1602">
            <v>4364.9881910698159</v>
          </cell>
          <cell r="G1602">
            <v>4364.9881910698159</v>
          </cell>
          <cell r="H1602">
            <v>6121.8004742277617</v>
          </cell>
          <cell r="I1602">
            <v>7450.1012432789003</v>
          </cell>
          <cell r="J1602">
            <v>7709.9106533189906</v>
          </cell>
          <cell r="K1602">
            <v>8051.9830171241356</v>
          </cell>
          <cell r="L1602">
            <v>8304.9102553369994</v>
          </cell>
          <cell r="M1602">
            <v>8641.0179515793916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4376.3482367284878</v>
          </cell>
          <cell r="F1603">
            <v>4369.496320599982</v>
          </cell>
          <cell r="G1603">
            <v>4369.4963205999829</v>
          </cell>
          <cell r="H1603">
            <v>6128.1230272995226</v>
          </cell>
          <cell r="I1603">
            <v>7457.7956561724477</v>
          </cell>
          <cell r="J1603">
            <v>7717.8733955693087</v>
          </cell>
          <cell r="K1603">
            <v>8060.2990493393336</v>
          </cell>
          <cell r="L1603">
            <v>8313.4875090496353</v>
          </cell>
          <cell r="M1603">
            <v>8649.9423349896188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F1606">
            <v>3.7501017612524473E-2</v>
          </cell>
          <cell r="G1606">
            <v>3.7501017612524473E-2</v>
          </cell>
          <cell r="H1606">
            <v>3.7501017612524473E-2</v>
          </cell>
          <cell r="I1606">
            <v>3.7501017612524473E-2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40658.349599999987</v>
          </cell>
          <cell r="G1609">
            <v>39451.362079999999</v>
          </cell>
          <cell r="H1609">
            <v>39949.005194148733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6042.3420120000019</v>
          </cell>
          <cell r="F1610">
            <v>5336.4083850000006</v>
          </cell>
          <cell r="G1610">
            <v>5177.9912730000005</v>
          </cell>
          <cell r="H1610">
            <v>5243.3069317320214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39.949005194148732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2529.3254513540001</v>
          </cell>
          <cell r="H1612">
            <v>2561.23059550986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3980.0761200000002</v>
          </cell>
          <cell r="G1613">
            <v>2005.9179805183601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1002.95899025918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692.5332448800001</v>
          </cell>
          <cell r="G1615">
            <v>349.0297286101947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</v>
          </cell>
          <cell r="K1616">
            <v>46060.064370971857</v>
          </cell>
          <cell r="L1616">
            <v>46060.064370971857</v>
          </cell>
          <cell r="M1616">
            <v>46036.891520000187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6042.3420119999992</v>
          </cell>
          <cell r="J1617">
            <v>6042.3420120000001</v>
          </cell>
          <cell r="K1617">
            <v>6045.383448690056</v>
          </cell>
          <cell r="L1617">
            <v>6045.3834486900569</v>
          </cell>
          <cell r="M1617">
            <v>6042.3420120000237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46.036891519999998</v>
          </cell>
          <cell r="J1618">
            <v>46.036891519999998</v>
          </cell>
          <cell r="K1618">
            <v>46.060064370971851</v>
          </cell>
          <cell r="L1618">
            <v>46.060064370971851</v>
          </cell>
          <cell r="M1618">
            <v>46.036891520000182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2951.5402075759989</v>
          </cell>
          <cell r="J1619">
            <v>2951.5402075759998</v>
          </cell>
          <cell r="K1619">
            <v>2953.0258769839338</v>
          </cell>
          <cell r="L1619">
            <v>2953.0258769839338</v>
          </cell>
          <cell r="M1619">
            <v>2951.5402075760121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7264.1023629166666</v>
          </cell>
          <cell r="F1620">
            <v>4200.7530779344743</v>
          </cell>
          <cell r="G1620">
            <v>3165.447388206318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611.01862951774172</v>
          </cell>
          <cell r="G1622">
            <v>460.428711011828</v>
          </cell>
          <cell r="H1622">
            <v>282.31639964615368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3.1654473882063181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63013.974804887417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1581.3787413564869</v>
          </cell>
          <cell r="G1632">
            <v>2168.0584059801181</v>
          </cell>
          <cell r="H1632">
            <v>2669.8135005967079</v>
          </cell>
          <cell r="I1632">
            <v>3093.271499571284</v>
          </cell>
          <cell r="J1632">
            <v>1511.892758214784</v>
          </cell>
          <cell r="K1632">
            <v>877.47064213542467</v>
          </cell>
          <cell r="L1632">
            <v>207.8119064159354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38611.997601454234</v>
          </cell>
          <cell r="G1633">
            <v>52936.759412681218</v>
          </cell>
          <cell r="H1633">
            <v>65187.946306236277</v>
          </cell>
          <cell r="I1633">
            <v>75527.379114532203</v>
          </cell>
          <cell r="J1633">
            <v>36915.381513077657</v>
          </cell>
          <cell r="K1633">
            <v>21424.908178806629</v>
          </cell>
          <cell r="L1633">
            <v>5074.0740483224236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316.27574827129729</v>
          </cell>
          <cell r="G1634">
            <v>433.6116811960236</v>
          </cell>
          <cell r="H1634">
            <v>533.96270011934143</v>
          </cell>
          <cell r="I1634">
            <v>618.65429991425663</v>
          </cell>
          <cell r="J1634">
            <v>302.37855164295678</v>
          </cell>
          <cell r="K1634">
            <v>175.49412842708489</v>
          </cell>
          <cell r="L1634">
            <v>41.562381283187072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38611.997601454234</v>
          </cell>
          <cell r="G1635">
            <v>52936.759412681218</v>
          </cell>
          <cell r="H1635">
            <v>65187.946306236277</v>
          </cell>
          <cell r="I1635">
            <v>75527.379114532203</v>
          </cell>
          <cell r="J1635">
            <v>36915.381513077657</v>
          </cell>
          <cell r="K1635">
            <v>21424.908178806629</v>
          </cell>
          <cell r="L1635">
            <v>5074.0740483224236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38745.782242972971</v>
          </cell>
          <cell r="G1636">
            <v>53120.177153827142</v>
          </cell>
          <cell r="H1636">
            <v>65413.812528386763</v>
          </cell>
          <cell r="I1636">
            <v>75789.069883395918</v>
          </cell>
          <cell r="J1636">
            <v>37043.287640422634</v>
          </cell>
          <cell r="K1636">
            <v>21499.14219513128</v>
          </cell>
          <cell r="L1636">
            <v>5091.654935605211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351.19259046000002</v>
          </cell>
          <cell r="G1639">
            <v>234.1283936399999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2778.5287671959318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67842.410732367352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555.70575343918642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67842.410732367352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68077.474266072139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47.962283399999997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1197.778090776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7.1943425099999994</v>
          </cell>
          <cell r="G1654">
            <v>9.592456679999998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1197.778090776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1201.83569995164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42.613560000000007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533.56242798304402</v>
          </cell>
          <cell r="G1719">
            <v>533.56242798304402</v>
          </cell>
          <cell r="H1719">
            <v>1157.4103791661189</v>
          </cell>
          <cell r="I1719">
            <v>1257.788896737547</v>
          </cell>
          <cell r="J1719">
            <v>1257.7879438127011</v>
          </cell>
          <cell r="K1719">
            <v>1257.7879438127011</v>
          </cell>
          <cell r="L1719">
            <v>1257.786829640896</v>
          </cell>
          <cell r="M1719">
            <v>1257.6861537950299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10975.379143611221</v>
          </cell>
          <cell r="G1720">
            <v>10975.379143611221</v>
          </cell>
          <cell r="H1720">
            <v>23807.93149944707</v>
          </cell>
          <cell r="I1720">
            <v>25872.71760589135</v>
          </cell>
          <cell r="J1720">
            <v>25872.698004227259</v>
          </cell>
          <cell r="K1720">
            <v>25872.698004227259</v>
          </cell>
          <cell r="L1720">
            <v>25872.675085713239</v>
          </cell>
          <cell r="M1720">
            <v>25870.60418356377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106.7124855966088</v>
          </cell>
          <cell r="G1721">
            <v>106.7124855966088</v>
          </cell>
          <cell r="H1721">
            <v>231.48207583322369</v>
          </cell>
          <cell r="I1721">
            <v>251.55777934750941</v>
          </cell>
          <cell r="J1721">
            <v>251.55758876254009</v>
          </cell>
          <cell r="K1721">
            <v>251.55758876254009</v>
          </cell>
          <cell r="L1721">
            <v>251.55736592817919</v>
          </cell>
          <cell r="M1721">
            <v>251.53723075900589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10975.379143611221</v>
          </cell>
          <cell r="G1722">
            <v>10975.379143611221</v>
          </cell>
          <cell r="H1722">
            <v>23807.93149944707</v>
          </cell>
          <cell r="I1722">
            <v>25872.71760589135</v>
          </cell>
          <cell r="J1722">
            <v>25872.698004227259</v>
          </cell>
          <cell r="K1722">
            <v>25872.698004227259</v>
          </cell>
          <cell r="L1722">
            <v>25872.675085713239</v>
          </cell>
          <cell r="M1722">
            <v>25870.60418356377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11020.51852501858</v>
          </cell>
          <cell r="G1723">
            <v>11020.51852501858</v>
          </cell>
          <cell r="H1723">
            <v>23905.848417524521</v>
          </cell>
          <cell r="I1723">
            <v>25979.126546555352</v>
          </cell>
          <cell r="J1723">
            <v>25979.10686427381</v>
          </cell>
          <cell r="K1723">
            <v>25979.10686427381</v>
          </cell>
          <cell r="L1723">
            <v>25979.083851500862</v>
          </cell>
          <cell r="M1723">
            <v>25977.004432174821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3345.8805319177868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177532.42102355781</v>
          </cell>
          <cell r="F1740">
            <v>75792.427510759619</v>
          </cell>
          <cell r="G1740">
            <v>50528.285007173079</v>
          </cell>
          <cell r="H1740">
            <v>25264.142503586529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334.58805319177873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177532.42102355781</v>
          </cell>
          <cell r="F1742">
            <v>75792.427510759619</v>
          </cell>
          <cell r="G1742">
            <v>50528.285007173079</v>
          </cell>
          <cell r="H1742">
            <v>25264.142503586529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177715.7752767069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2493.1806263501649</v>
          </cell>
          <cell r="G1744">
            <v>3103.1395083994139</v>
          </cell>
          <cell r="H1744">
            <v>3737.7015692887012</v>
          </cell>
          <cell r="I1744">
            <v>4005.3220105935652</v>
          </cell>
          <cell r="J1744">
            <v>4098.114521385919</v>
          </cell>
          <cell r="K1744">
            <v>3903.9259609664641</v>
          </cell>
          <cell r="L1744">
            <v>3759.50766575016</v>
          </cell>
          <cell r="M1744">
            <v>3793.939078382647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132288.1640341398</v>
          </cell>
          <cell r="G1745">
            <v>164652.58231567289</v>
          </cell>
          <cell r="H1745">
            <v>198322.4452664585</v>
          </cell>
          <cell r="I1745">
            <v>212522.38588209459</v>
          </cell>
          <cell r="J1745">
            <v>217445.95650473691</v>
          </cell>
          <cell r="K1745">
            <v>207142.3114888806</v>
          </cell>
          <cell r="L1745">
            <v>199479.47674470351</v>
          </cell>
          <cell r="M1745">
            <v>201306.40749898329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249.3180626350165</v>
          </cell>
          <cell r="G1746">
            <v>310.31395083994141</v>
          </cell>
          <cell r="H1746">
            <v>373.77015692887011</v>
          </cell>
          <cell r="I1746">
            <v>400.53220105935651</v>
          </cell>
          <cell r="J1746">
            <v>409.8114521385919</v>
          </cell>
          <cell r="K1746">
            <v>390.39259609664651</v>
          </cell>
          <cell r="L1746">
            <v>375.95076657501602</v>
          </cell>
          <cell r="M1746">
            <v>379.39390783826479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132288.1640341398</v>
          </cell>
          <cell r="G1747">
            <v>164652.58231567289</v>
          </cell>
          <cell r="H1747">
            <v>198322.4452664585</v>
          </cell>
          <cell r="I1747">
            <v>212522.38588209459</v>
          </cell>
          <cell r="J1747">
            <v>217445.95650473691</v>
          </cell>
          <cell r="K1747">
            <v>207142.3114888806</v>
          </cell>
          <cell r="L1747">
            <v>199479.47674470351</v>
          </cell>
          <cell r="M1747">
            <v>201306.40749898329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132424.79033246369</v>
          </cell>
          <cell r="G1748">
            <v>164822.63436073321</v>
          </cell>
          <cell r="H1748">
            <v>198527.2713124555</v>
          </cell>
          <cell r="I1748">
            <v>212741.8775282751</v>
          </cell>
          <cell r="J1748">
            <v>217670.53318050879</v>
          </cell>
          <cell r="K1748">
            <v>207356.24663154161</v>
          </cell>
          <cell r="L1748">
            <v>199685.49776478659</v>
          </cell>
          <cell r="M1748">
            <v>201514.31536047859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1975.1630842359</v>
          </cell>
          <cell r="H1764">
            <v>3981.8468988248778</v>
          </cell>
          <cell r="I1764">
            <v>3981.8468988248792</v>
          </cell>
          <cell r="J1764">
            <v>3981.5777003677908</v>
          </cell>
          <cell r="K1764">
            <v>3981.8086434023699</v>
          </cell>
          <cell r="L1764">
            <v>3981.8086434023689</v>
          </cell>
          <cell r="M1764">
            <v>3981.0728971051949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987.58154211795022</v>
          </cell>
          <cell r="H1765">
            <v>1990.9234494124389</v>
          </cell>
          <cell r="I1765">
            <v>1990.9234494124389</v>
          </cell>
          <cell r="J1765">
            <v>1990.7888501838961</v>
          </cell>
          <cell r="K1765">
            <v>1990.9043217011849</v>
          </cell>
          <cell r="L1765">
            <v>1990.904321701184</v>
          </cell>
          <cell r="M1765">
            <v>1990.536448552597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1.9751630842359009</v>
          </cell>
          <cell r="H1766">
            <v>3.981846898824879</v>
          </cell>
          <cell r="I1766">
            <v>3.981846898824879</v>
          </cell>
          <cell r="J1766">
            <v>3.981577700367791</v>
          </cell>
          <cell r="K1766">
            <v>3.9818086434023701</v>
          </cell>
          <cell r="L1766">
            <v>3.9818086434023701</v>
          </cell>
          <cell r="M1766">
            <v>3.9810728971051952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343.67837665704673</v>
          </cell>
          <cell r="H1767">
            <v>692.8413603955288</v>
          </cell>
          <cell r="I1767">
            <v>692.84136039552868</v>
          </cell>
          <cell r="J1767">
            <v>692.79451986399567</v>
          </cell>
          <cell r="K1767">
            <v>692.83470395201221</v>
          </cell>
          <cell r="L1767">
            <v>692.83470395201221</v>
          </cell>
          <cell r="M1767">
            <v>692.70668409630389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J1779">
            <v>7451.6289503619209</v>
          </cell>
          <cell r="K1779">
            <v>7451.6289503619191</v>
          </cell>
          <cell r="L1779">
            <v>1003.2783064244049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J1780">
            <v>64131.428430069369</v>
          </cell>
          <cell r="K1780">
            <v>64131.428430069347</v>
          </cell>
          <cell r="L1780">
            <v>8634.5779335634925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J1781">
            <v>1083.8733018708249</v>
          </cell>
          <cell r="K1781">
            <v>1083.8733018708249</v>
          </cell>
          <cell r="L1781">
            <v>145.93139002536799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J1782">
            <v>7.4516289503619202</v>
          </cell>
          <cell r="K1782">
            <v>7.4516289503619202</v>
          </cell>
          <cell r="L1782">
            <v>1.0032783064244051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J1783">
            <v>64131.428430069369</v>
          </cell>
          <cell r="K1783">
            <v>64131.428430069347</v>
          </cell>
          <cell r="L1783">
            <v>8634.5779335634925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J1784">
            <v>64640.713397785912</v>
          </cell>
          <cell r="K1784">
            <v>64640.713397785898</v>
          </cell>
          <cell r="L1784">
            <v>8703.1474454516629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91.840828339285721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0.53671185661764709</v>
          </cell>
          <cell r="G1805">
            <v>0.53671185661764709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13.403484099264711</v>
          </cell>
          <cell r="H1806">
            <v>4.4678280330882369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13.403484099264711</v>
          </cell>
          <cell r="H1808">
            <v>4.4678280330882369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41.802102692307692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8.3604205384615398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89.810831250000007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615.80293293750015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615.80293293750015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1855.006795136251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59.055618308304481</v>
          </cell>
          <cell r="K1835">
            <v>276.45858462813658</v>
          </cell>
          <cell r="L1835">
            <v>473.65806398231189</v>
          </cell>
          <cell r="M1835">
            <v>369.61947507311697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3133.4911074386359</v>
          </cell>
          <cell r="K1836">
            <v>14668.89250036892</v>
          </cell>
          <cell r="L1836">
            <v>25132.296874901469</v>
          </cell>
          <cell r="M1836">
            <v>19612.00934737959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5.9055618308304476</v>
          </cell>
          <cell r="K1837">
            <v>27.645858462813649</v>
          </cell>
          <cell r="L1837">
            <v>47.365806398231193</v>
          </cell>
          <cell r="M1837">
            <v>36.961947507311713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3133.4911074386359</v>
          </cell>
          <cell r="K1838">
            <v>14668.89250036892</v>
          </cell>
          <cell r="L1838">
            <v>25132.296874901469</v>
          </cell>
          <cell r="M1838">
            <v>19612.00934737959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3136.7273553219311</v>
          </cell>
          <cell r="K1839">
            <v>14684.04243080655</v>
          </cell>
          <cell r="L1839">
            <v>25158.253336807698</v>
          </cell>
          <cell r="M1839">
            <v>19632.264494613599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902.64564033761258</v>
          </cell>
          <cell r="F1840">
            <v>765.91473635609213</v>
          </cell>
          <cell r="G1840">
            <v>479.19198596501741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47894.377676313721</v>
          </cell>
          <cell r="F1841">
            <v>40639.435911054257</v>
          </cell>
          <cell r="G1841">
            <v>25425.926775303829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90.264564033761275</v>
          </cell>
          <cell r="F1842">
            <v>76.591473635609219</v>
          </cell>
          <cell r="G1842">
            <v>47.91919859650173</v>
          </cell>
          <cell r="H1842">
            <v>12.741829316666671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47894.377676313721</v>
          </cell>
          <cell r="F1843">
            <v>40639.435911054257</v>
          </cell>
          <cell r="G1843">
            <v>25425.926775303829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47943.842657404231</v>
          </cell>
          <cell r="F1844">
            <v>40681.408038606562</v>
          </cell>
          <cell r="G1844">
            <v>25452.186496134709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257.44618900155041</v>
          </cell>
          <cell r="I1845">
            <v>257.44618900155029</v>
          </cell>
          <cell r="J1845">
            <v>309.45920660945671</v>
          </cell>
          <cell r="K1845">
            <v>332.01098447586111</v>
          </cell>
          <cell r="L1845">
            <v>332.0098332226795</v>
          </cell>
          <cell r="M1845">
            <v>332.00014450335499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6943.8793326639689</v>
          </cell>
          <cell r="H1846">
            <v>13660.094788422261</v>
          </cell>
          <cell r="I1846">
            <v>13660.094788422261</v>
          </cell>
          <cell r="J1846">
            <v>16419.905502697769</v>
          </cell>
          <cell r="K1846">
            <v>17616.502836289179</v>
          </cell>
          <cell r="L1846">
            <v>17616.44175079538</v>
          </cell>
          <cell r="M1846">
            <v>17615.92766734802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13.08684382333956</v>
          </cell>
          <cell r="H1847">
            <v>25.744618900155029</v>
          </cell>
          <cell r="I1847">
            <v>25.744618900155029</v>
          </cell>
          <cell r="J1847">
            <v>30.945920660945671</v>
          </cell>
          <cell r="K1847">
            <v>33.201098447586112</v>
          </cell>
          <cell r="L1847">
            <v>33.200983322267959</v>
          </cell>
          <cell r="M1847">
            <v>33.200014450335502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6943.8793326639689</v>
          </cell>
          <cell r="H1848">
            <v>13660.094788422261</v>
          </cell>
          <cell r="I1848">
            <v>13660.094788422261</v>
          </cell>
          <cell r="J1848">
            <v>16419.905502697769</v>
          </cell>
          <cell r="K1848">
            <v>17616.502836289179</v>
          </cell>
          <cell r="L1848">
            <v>17616.44175079538</v>
          </cell>
          <cell r="M1848">
            <v>17615.92766734802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6951.0509230791586</v>
          </cell>
          <cell r="H1849">
            <v>13674.202839579541</v>
          </cell>
          <cell r="I1849">
            <v>13674.202839579541</v>
          </cell>
          <cell r="J1849">
            <v>16436.86386721997</v>
          </cell>
          <cell r="K1849">
            <v>17634.697038238461</v>
          </cell>
          <cell r="L1849">
            <v>17634.63588965598</v>
          </cell>
          <cell r="M1849">
            <v>17634.1212752668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1159.7592178787061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61536.824100644131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115.9759217878706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61536.824100644131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61600.378905783873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-16638.30924479802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-36243.679654874977</v>
          </cell>
          <cell r="J1875">
            <v>-42921.885121500003</v>
          </cell>
          <cell r="K1875">
            <v>0</v>
          </cell>
          <cell r="L1875">
            <v>-56278.444816343748</v>
          </cell>
          <cell r="M1875">
            <v>0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-16688.512645607381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-36353.039082551717</v>
          </cell>
          <cell r="J1876">
            <v>-43051.39495152804</v>
          </cell>
          <cell r="K1876">
            <v>0</v>
          </cell>
          <cell r="L1876">
            <v>-56448.255899938398</v>
          </cell>
          <cell r="M1876">
            <v>0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-681.43246053780308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-1484.3827844999989</v>
          </cell>
          <cell r="J1877">
            <v>-1757.892906</v>
          </cell>
          <cell r="K1877">
            <v>0</v>
          </cell>
          <cell r="L1877">
            <v>-2304.9192416249998</v>
          </cell>
          <cell r="M1877">
            <v>0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-16638.30924479802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-36243.679654874977</v>
          </cell>
          <cell r="J1878">
            <v>-42921.885121500003</v>
          </cell>
          <cell r="K1878">
            <v>0</v>
          </cell>
          <cell r="L1878">
            <v>-56278.444816343748</v>
          </cell>
          <cell r="M1878">
            <v>0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-111.3006352211745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-242.44918813499979</v>
          </cell>
          <cell r="J1879">
            <v>-287.12250798000002</v>
          </cell>
          <cell r="K1879">
            <v>0</v>
          </cell>
          <cell r="L1879">
            <v>-376.47014279874992</v>
          </cell>
          <cell r="M1879">
            <v>0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-49749.750820504349</v>
          </cell>
          <cell r="L1880">
            <v>0</v>
          </cell>
          <cell r="M1880">
            <v>-63146.760979372462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-2031.4030275</v>
          </cell>
          <cell r="L1881">
            <v>0</v>
          </cell>
          <cell r="M1881">
            <v>-2578.4354557499992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-49600.090588125</v>
          </cell>
          <cell r="L1882">
            <v>0</v>
          </cell>
          <cell r="M1882">
            <v>-62956.799044562496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-331.79582782499989</v>
          </cell>
          <cell r="L1883">
            <v>0</v>
          </cell>
          <cell r="M1883">
            <v>-421.14445777249989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-18141.542836347529</v>
          </cell>
          <cell r="F1884">
            <v>-16195.750246912539</v>
          </cell>
          <cell r="G1884">
            <v>-14436.983504056259</v>
          </cell>
          <cell r="H1884">
            <v>-16684.091198086739</v>
          </cell>
          <cell r="I1884">
            <v>-21646.01513127259</v>
          </cell>
          <cell r="J1884">
            <v>-13963.13477092798</v>
          </cell>
          <cell r="K1884">
            <v>-12684.899478829309</v>
          </cell>
          <cell r="L1884">
            <v>-13518.08423050992</v>
          </cell>
          <cell r="M1884">
            <v>-12108.323446112619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-18198.644001224911</v>
          </cell>
          <cell r="F1885">
            <v>-16246.72695895431</v>
          </cell>
          <cell r="G1885">
            <v>-14482.424433906261</v>
          </cell>
          <cell r="H1885">
            <v>-16736.60498100616</v>
          </cell>
          <cell r="I1885">
            <v>-21714.146749961201</v>
          </cell>
          <cell r="J1885">
            <v>-14007.084244682899</v>
          </cell>
          <cell r="K1885">
            <v>-12724.82566058394</v>
          </cell>
          <cell r="L1885">
            <v>-13560.632891527121</v>
          </cell>
          <cell r="M1885">
            <v>-12146.434833866249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-775.05879391971803</v>
          </cell>
          <cell r="F1886">
            <v>-691.92894817342108</v>
          </cell>
          <cell r="G1886">
            <v>-616.78938353985734</v>
          </cell>
          <cell r="H1886">
            <v>-712.79227562318749</v>
          </cell>
          <cell r="I1886">
            <v>-924.77991161802618</v>
          </cell>
          <cell r="J1886">
            <v>-596.54520525183636</v>
          </cell>
          <cell r="K1886">
            <v>-541.93532378934663</v>
          </cell>
          <cell r="L1886">
            <v>-577.53136843534264</v>
          </cell>
          <cell r="M1886">
            <v>-517.30234033520151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-18141.542836347529</v>
          </cell>
          <cell r="F1887">
            <v>-16195.750246912539</v>
          </cell>
          <cell r="G1887">
            <v>-14436.983504056259</v>
          </cell>
          <cell r="H1887">
            <v>-16684.091198086739</v>
          </cell>
          <cell r="I1887">
            <v>-21646.01513127259</v>
          </cell>
          <cell r="J1887">
            <v>-13963.13477092798</v>
          </cell>
          <cell r="K1887">
            <v>-12684.899478829309</v>
          </cell>
          <cell r="L1887">
            <v>-13518.08423050992</v>
          </cell>
          <cell r="M1887">
            <v>-12108.323446112619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-126.5929363402206</v>
          </cell>
          <cell r="F1888">
            <v>-113.0150615349921</v>
          </cell>
          <cell r="G1888">
            <v>-100.7422659781767</v>
          </cell>
          <cell r="H1888">
            <v>-116.4227383517873</v>
          </cell>
          <cell r="I1888">
            <v>-151.04738556427759</v>
          </cell>
          <cell r="J1888">
            <v>-97.435716857799918</v>
          </cell>
          <cell r="K1888">
            <v>-88.516102885593241</v>
          </cell>
          <cell r="L1888">
            <v>-94.330123511105938</v>
          </cell>
          <cell r="M1888">
            <v>-84.492715588082888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-486.5447241666667</v>
          </cell>
          <cell r="I1894">
            <v>-459.78476433750012</v>
          </cell>
          <cell r="J1894">
            <v>-459.78476433750012</v>
          </cell>
          <cell r="K1894">
            <v>-1070.3983931666669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-36.014001261253313</v>
          </cell>
          <cell r="H1895">
            <v>-486.31364751666672</v>
          </cell>
          <cell r="I1895">
            <v>-459.56639690325011</v>
          </cell>
          <cell r="J1895">
            <v>-459.56639690325011</v>
          </cell>
          <cell r="K1895">
            <v>-1069.8900245366669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20.17335833333334</v>
          </cell>
          <cell r="I1896">
            <v>19.063823625000001</v>
          </cell>
          <cell r="J1896">
            <v>19.063823625000001</v>
          </cell>
          <cell r="K1896">
            <v>44.381388333333341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-486.5447241666667</v>
          </cell>
          <cell r="I1897">
            <v>-459.78476433750012</v>
          </cell>
          <cell r="J1897">
            <v>-459.78476433750012</v>
          </cell>
          <cell r="K1897">
            <v>-1070.3983931666669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-6.7906358204901901E-2</v>
          </cell>
          <cell r="H1898">
            <v>-0.9169708333333334</v>
          </cell>
          <cell r="I1898">
            <v>-0.86653743750000012</v>
          </cell>
          <cell r="J1898">
            <v>-0.86653743750000012</v>
          </cell>
          <cell r="K1898">
            <v>-2.017335833333334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0.26878874217294862</v>
          </cell>
          <cell r="I1906">
            <v>0.63275897181691132</v>
          </cell>
          <cell r="J1906">
            <v>0.71116802502017695</v>
          </cell>
          <cell r="K1906">
            <v>0.71930944272648534</v>
          </cell>
          <cell r="L1906">
            <v>0.71104685449197513</v>
          </cell>
          <cell r="M1906">
            <v>0.60456305485281936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6562.925121389495</v>
          </cell>
          <cell r="I1907">
            <v>15449.86489519625</v>
          </cell>
          <cell r="J1907">
            <v>17364.352610909322</v>
          </cell>
          <cell r="K1907">
            <v>17563.138893238349</v>
          </cell>
          <cell r="L1907">
            <v>17361.394030512391</v>
          </cell>
          <cell r="M1907">
            <v>14761.414589323011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6585.6646489773248</v>
          </cell>
          <cell r="I1908">
            <v>15503.396304211959</v>
          </cell>
          <cell r="J1908">
            <v>17424.517425826019</v>
          </cell>
          <cell r="K1908">
            <v>17623.99247209301</v>
          </cell>
          <cell r="L1908">
            <v>17421.548594402411</v>
          </cell>
          <cell r="M1908">
            <v>14812.560623763549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5.3757748434589712E-2</v>
          </cell>
          <cell r="I1909">
            <v>0.12655179436338221</v>
          </cell>
          <cell r="J1909">
            <v>0.1422336050040354</v>
          </cell>
          <cell r="K1909">
            <v>0.14386188854529711</v>
          </cell>
          <cell r="L1909">
            <v>0.142209370898395</v>
          </cell>
          <cell r="M1909">
            <v>0.1209126109705639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268.78874217294862</v>
          </cell>
          <cell r="I1910">
            <v>632.7589718169113</v>
          </cell>
          <cell r="J1910">
            <v>711.16802502017697</v>
          </cell>
          <cell r="K1910">
            <v>719.30944272648537</v>
          </cell>
          <cell r="L1910">
            <v>711.04685449197507</v>
          </cell>
          <cell r="M1910">
            <v>604.56305485281939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6562.925121389495</v>
          </cell>
          <cell r="I1911">
            <v>15449.86489519625</v>
          </cell>
          <cell r="J1911">
            <v>17364.352610909322</v>
          </cell>
          <cell r="K1911">
            <v>17563.138893238349</v>
          </cell>
          <cell r="L1911">
            <v>17361.394030512391</v>
          </cell>
          <cell r="M1911">
            <v>14761.414589323011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53.757748434589701</v>
          </cell>
          <cell r="I1912">
            <v>126.5517943633822</v>
          </cell>
          <cell r="J1912">
            <v>142.23360500403541</v>
          </cell>
          <cell r="K1912">
            <v>143.86188854529701</v>
          </cell>
          <cell r="L1912">
            <v>142.20937089839501</v>
          </cell>
          <cell r="M1912">
            <v>120.9126109705638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  <cell r="K1948">
            <v>1.9163651208360551E-3</v>
          </cell>
          <cell r="L1948">
            <v>1.9163651208360551E-3</v>
          </cell>
          <cell r="M1948">
            <v>1.9163651208360551E-3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  <cell r="K1949">
            <v>21.45734713593486</v>
          </cell>
          <cell r="L1949">
            <v>21.45734713593486</v>
          </cell>
          <cell r="M1949">
            <v>21.45734713593486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  <cell r="K1950">
            <v>21.61947162515759</v>
          </cell>
          <cell r="L1950">
            <v>21.61947162515759</v>
          </cell>
          <cell r="M1950">
            <v>21.619471625157601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  <cell r="K1951">
            <v>3.8327302416721099E-4</v>
          </cell>
          <cell r="L1951">
            <v>3.8327302416721099E-4</v>
          </cell>
          <cell r="M1951">
            <v>3.8327302416721099E-4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  <cell r="K1952">
            <v>1.916365120836055</v>
          </cell>
          <cell r="L1952">
            <v>1.916365120836055</v>
          </cell>
          <cell r="M1952">
            <v>1.916365120836055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  <cell r="K1953">
            <v>21.45734713593486</v>
          </cell>
          <cell r="L1953">
            <v>21.45734713593486</v>
          </cell>
          <cell r="M1953">
            <v>21.45734713593486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  <cell r="K1954">
            <v>0.38327302416721087</v>
          </cell>
          <cell r="L1954">
            <v>0.38327302416721087</v>
          </cell>
          <cell r="M1954">
            <v>0.38327302416721087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8617.8013653549315</v>
          </cell>
          <cell r="I1959">
            <v>22338.775789492069</v>
          </cell>
          <cell r="J1959">
            <v>115362.7897257922</v>
          </cell>
          <cell r="K1959">
            <v>159220.44937468719</v>
          </cell>
          <cell r="L1959">
            <v>159220.44937468719</v>
          </cell>
          <cell r="M1959">
            <v>135382.00724631929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351.7288098855405</v>
          </cell>
          <cell r="I1960">
            <v>911.73962935897441</v>
          </cell>
          <cell r="J1960">
            <v>4708.4418652828363</v>
          </cell>
          <cell r="K1960">
            <v>6498.4578773350713</v>
          </cell>
          <cell r="L1960">
            <v>6498.4578773350722</v>
          </cell>
          <cell r="M1960">
            <v>5525.5105414816353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8588.0451080386138</v>
          </cell>
          <cell r="I1961">
            <v>22261.64261684829</v>
          </cell>
          <cell r="J1961">
            <v>114964.4555439892</v>
          </cell>
          <cell r="K1961">
            <v>158670.67983826471</v>
          </cell>
          <cell r="L1961">
            <v>158670.67983826471</v>
          </cell>
          <cell r="M1961">
            <v>134914.5490545099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70.345761977108083</v>
          </cell>
          <cell r="I1962">
            <v>182.34792587179481</v>
          </cell>
          <cell r="J1962">
            <v>941.68837305656689</v>
          </cell>
          <cell r="K1962">
            <v>1299.691575467014</v>
          </cell>
          <cell r="L1962">
            <v>1299.691575467014</v>
          </cell>
          <cell r="M1962">
            <v>1105.1021082963271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  <cell r="K1963">
            <v>2084.2974823544928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  <cell r="K1964">
            <v>83.179145487702897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2077.2605266462342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  <cell r="K1966">
            <v>16.635829097540579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124215.7789248375</v>
          </cell>
          <cell r="J1971">
            <v>47048.394346956658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4957.1438024220224</v>
          </cell>
          <cell r="J1972">
            <v>1877.5847840719771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123796.40455915259</v>
          </cell>
          <cell r="J1973">
            <v>46889.550674224171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953.85453504273494</v>
          </cell>
          <cell r="I1974">
            <v>991.42876048440428</v>
          </cell>
          <cell r="J1974">
            <v>375.51695681439531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  <cell r="J1979">
            <v>31.870661993104179</v>
          </cell>
          <cell r="K1979">
            <v>198.06626097409369</v>
          </cell>
          <cell r="L1979">
            <v>1233.4126251568559</v>
          </cell>
          <cell r="M1979">
            <v>1233.4126251568559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  <cell r="J1980">
            <v>2.825037821482602</v>
          </cell>
          <cell r="K1980">
            <v>17.556732223903179</v>
          </cell>
          <cell r="L1980">
            <v>109.3305597579425</v>
          </cell>
          <cell r="M1980">
            <v>109.3305597579425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  <cell r="J1981">
            <v>31.631663793406741</v>
          </cell>
          <cell r="K1981">
            <v>196.58096142795151</v>
          </cell>
          <cell r="L1981">
            <v>1224.1632598013341</v>
          </cell>
          <cell r="M1981">
            <v>1224.1632598013341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  <cell r="J1982">
            <v>0.56500756429652033</v>
          </cell>
          <cell r="K1982">
            <v>3.5113464447806351</v>
          </cell>
          <cell r="L1982">
            <v>21.866111951588501</v>
          </cell>
          <cell r="M1982">
            <v>21.866111951588501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0.1577344366213031</v>
          </cell>
          <cell r="F1990">
            <v>0.202529291090526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3851.3491608368181</v>
          </cell>
          <cell r="F1991">
            <v>4945.0901907936777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3864.6934941749792</v>
          </cell>
          <cell r="F1992">
            <v>4962.2241688199356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3.1546887324260607E-2</v>
          </cell>
          <cell r="F1993">
            <v>4.0505858218105213E-2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157.7344366213031</v>
          </cell>
          <cell r="F1994">
            <v>202.52929109052599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3851.3491608368181</v>
          </cell>
          <cell r="F1995">
            <v>4945.0901907936777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31.546887324260609</v>
          </cell>
          <cell r="F1996">
            <v>40.505858218105203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4.1457110616534978</v>
          </cell>
          <cell r="H2008">
            <v>1.5192530595138301</v>
          </cell>
          <cell r="I2008">
            <v>0.75962652975691547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930.74966982397336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933.97457448201203</v>
          </cell>
          <cell r="G2013">
            <v>700.4809308615088</v>
          </cell>
          <cell r="H2013">
            <v>466.98728724100579</v>
          </cell>
          <cell r="I2013">
            <v>233.49364362050301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9.5298601005867553E-3</v>
          </cell>
          <cell r="F2014">
            <v>7.6238880804694034E-3</v>
          </cell>
          <cell r="G2014">
            <v>5.7179160603520523E-3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930.74966982397336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5.7179160603520511</v>
          </cell>
          <cell r="H2017">
            <v>3.8119440402347018</v>
          </cell>
          <cell r="I2017">
            <v>1.90597202011735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316.58593921346193</v>
          </cell>
          <cell r="L2040">
            <v>318.28740460592809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317.68286087042259</v>
          </cell>
          <cell r="L2041">
            <v>319.3902215791565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12.96597703263325</v>
          </cell>
          <cell r="L2042">
            <v>13.03566162208579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316.58593921346193</v>
          </cell>
          <cell r="L2043">
            <v>318.28740460592809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2.5931954065266498</v>
          </cell>
          <cell r="L2044">
            <v>2.607132324417158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  <cell r="K2050">
            <v>368.06524437263352</v>
          </cell>
          <cell r="L2050">
            <v>368.06524437263352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  <cell r="K2051">
            <v>369.39556278650099</v>
          </cell>
          <cell r="L2051">
            <v>369.39556278650099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  <cell r="K2052">
            <v>15.7248039464241</v>
          </cell>
          <cell r="L2052">
            <v>15.7248039464241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  <cell r="K2053">
            <v>368.06524437263352</v>
          </cell>
          <cell r="L2053">
            <v>368.06524437263352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  <cell r="K2054">
            <v>3.1449607892848199</v>
          </cell>
          <cell r="L2054">
            <v>3.1449607892848199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6.6802667197452223E-5</v>
          </cell>
          <cell r="H2055">
            <v>2.4670401497349529E-3</v>
          </cell>
          <cell r="I2055">
            <v>1.469966727587785E-2</v>
          </cell>
          <cell r="J2055">
            <v>6.2539557082919639E-2</v>
          </cell>
          <cell r="K2055">
            <v>6.0139319600385391E-2</v>
          </cell>
          <cell r="L2055">
            <v>4.7839889807044393E-2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60.23689698936176</v>
          </cell>
          <cell r="I2056">
            <v>358.91687598601749</v>
          </cell>
          <cell r="J2056">
            <v>1527.0075187746211</v>
          </cell>
          <cell r="K2056">
            <v>1468.4017202427431</v>
          </cell>
          <cell r="L2056">
            <v>1168.090642788668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360.16046783755678</v>
          </cell>
          <cell r="J2057">
            <v>1532.2983653038359</v>
          </cell>
          <cell r="K2057">
            <v>1473.4895066809361</v>
          </cell>
          <cell r="L2057">
            <v>1172.1378974663439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6.6802667197452231E-2</v>
          </cell>
          <cell r="H2058">
            <v>2.4670401497349528</v>
          </cell>
          <cell r="I2058">
            <v>14.69966727587785</v>
          </cell>
          <cell r="J2058">
            <v>62.539557082919643</v>
          </cell>
          <cell r="K2058">
            <v>60.139319600385392</v>
          </cell>
          <cell r="L2058">
            <v>47.839889807044408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60.23689698936176</v>
          </cell>
          <cell r="I2059">
            <v>358.91687598601749</v>
          </cell>
          <cell r="J2059">
            <v>1527.0075187746211</v>
          </cell>
          <cell r="K2059">
            <v>1468.4017202427431</v>
          </cell>
          <cell r="L2059">
            <v>1168.090642788668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0.49340802994699062</v>
          </cell>
          <cell r="I2060">
            <v>2.93993345517557</v>
          </cell>
          <cell r="J2060">
            <v>12.50791141658393</v>
          </cell>
          <cell r="K2060">
            <v>12.027863920077079</v>
          </cell>
          <cell r="L2060">
            <v>9.5679779614088805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13410.848602135051</v>
          </cell>
          <cell r="F2063">
            <v>6705.4243010675264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1.256322403846152</v>
          </cell>
          <cell r="F2067">
            <v>1.8406283168762649</v>
          </cell>
          <cell r="G2067">
            <v>2.3372901467357772</v>
          </cell>
          <cell r="H2067">
            <v>2.4855913508782388</v>
          </cell>
          <cell r="I2067">
            <v>2.2496341089840821</v>
          </cell>
          <cell r="J2067">
            <v>1.665328195953983</v>
          </cell>
          <cell r="K2067">
            <v>1.1686663660944869</v>
          </cell>
          <cell r="L2067">
            <v>1.020365161951998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30675.205360576871</v>
          </cell>
          <cell r="F2068">
            <v>44942.008070395474</v>
          </cell>
          <cell r="G2068">
            <v>57068.834416131882</v>
          </cell>
          <cell r="H2068">
            <v>60689.855483943669</v>
          </cell>
          <cell r="I2068">
            <v>54928.566161027993</v>
          </cell>
          <cell r="J2068">
            <v>40661.763451209757</v>
          </cell>
          <cell r="K2068">
            <v>28534.937105473731</v>
          </cell>
          <cell r="L2068">
            <v>24913.9160376613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30781.490235942259</v>
          </cell>
          <cell r="F2069">
            <v>45097.725226003196</v>
          </cell>
          <cell r="G2069">
            <v>57266.569162545733</v>
          </cell>
          <cell r="H2069">
            <v>60900.13651222796</v>
          </cell>
          <cell r="I2069">
            <v>55118.885206648039</v>
          </cell>
          <cell r="J2069">
            <v>40802.650216587463</v>
          </cell>
          <cell r="K2069">
            <v>28633.806280045319</v>
          </cell>
          <cell r="L2069">
            <v>25000.23893036243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0.2512644807692303</v>
          </cell>
          <cell r="F2070">
            <v>0.36812566337525288</v>
          </cell>
          <cell r="G2070">
            <v>0.4674580293471553</v>
          </cell>
          <cell r="H2070">
            <v>0.49783526662389449</v>
          </cell>
          <cell r="I2070">
            <v>0.46075461560313141</v>
          </cell>
          <cell r="J2070">
            <v>0.34389343299711178</v>
          </cell>
          <cell r="K2070">
            <v>0.24456106702521249</v>
          </cell>
          <cell r="L2070">
            <v>0.21418382974846789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1256.3224038461519</v>
          </cell>
          <cell r="F2071">
            <v>1840.628316876265</v>
          </cell>
          <cell r="G2071">
            <v>2337.2901467357769</v>
          </cell>
          <cell r="H2071">
            <v>2485.5913508782392</v>
          </cell>
          <cell r="I2071">
            <v>2249.6341089840812</v>
          </cell>
          <cell r="J2071">
            <v>1665.3281959539829</v>
          </cell>
          <cell r="K2071">
            <v>1168.6663660944871</v>
          </cell>
          <cell r="L2071">
            <v>1020.3651619519979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30675.205360576871</v>
          </cell>
          <cell r="F2072">
            <v>44942.008070395474</v>
          </cell>
          <cell r="G2072">
            <v>57068.834416131882</v>
          </cell>
          <cell r="H2072">
            <v>60689.855483943669</v>
          </cell>
          <cell r="I2072">
            <v>54928.566161027993</v>
          </cell>
          <cell r="J2072">
            <v>40661.763451209757</v>
          </cell>
          <cell r="K2072">
            <v>28534.937105473731</v>
          </cell>
          <cell r="L2072">
            <v>24913.9160376613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251.2644807692302</v>
          </cell>
          <cell r="F2073">
            <v>368.12566337525288</v>
          </cell>
          <cell r="G2073">
            <v>467.45802934715527</v>
          </cell>
          <cell r="H2073">
            <v>497.11827017564758</v>
          </cell>
          <cell r="I2073">
            <v>449.92682179681623</v>
          </cell>
          <cell r="J2073">
            <v>333.06563919079662</v>
          </cell>
          <cell r="K2073">
            <v>233.73327321889741</v>
          </cell>
          <cell r="L2073">
            <v>204.07303239039959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295.77430246994533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0.1104249882352943</v>
          </cell>
          <cell r="H2086">
            <v>6.9704470588235298E-2</v>
          </cell>
          <cell r="I2086">
            <v>1.7187811764700051E-2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1917.8887200000011</v>
          </cell>
          <cell r="F2087">
            <v>2271.442008</v>
          </cell>
          <cell r="G2087">
            <v>2271.4420080000018</v>
          </cell>
          <cell r="H2087">
            <v>1433.82096</v>
          </cell>
          <cell r="I2087">
            <v>353.55328799988001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2280.783962004708</v>
          </cell>
          <cell r="H2088">
            <v>1439.7179582117651</v>
          </cell>
          <cell r="I2088">
            <v>355.00737687517358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2.2084997647058811E-2</v>
          </cell>
          <cell r="G2089">
            <v>2.208499764705885E-2</v>
          </cell>
          <cell r="H2089">
            <v>1.3940894117647059E-2</v>
          </cell>
          <cell r="I2089">
            <v>3.43756235294001E-3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110.42498823529429</v>
          </cell>
          <cell r="H2090">
            <v>69.704470588235296</v>
          </cell>
          <cell r="I2090">
            <v>17.187811764700051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1917.8887200000011</v>
          </cell>
          <cell r="F2091">
            <v>2271.442008</v>
          </cell>
          <cell r="G2091">
            <v>2271.4420080000018</v>
          </cell>
          <cell r="H2091">
            <v>1433.82096</v>
          </cell>
          <cell r="I2091">
            <v>353.55328799988001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22.084997647058849</v>
          </cell>
          <cell r="H2092">
            <v>13.94089411764706</v>
          </cell>
          <cell r="I2092">
            <v>3.437562352940009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4.6604368932038822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1.7034533046357609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20453.440700514151</v>
          </cell>
          <cell r="F2111">
            <v>51624.622138513892</v>
          </cell>
          <cell r="G2111">
            <v>71361.507757269748</v>
          </cell>
          <cell r="H2111">
            <v>53620.032688072097</v>
          </cell>
          <cell r="I2111">
            <v>22978.145085908691</v>
          </cell>
          <cell r="J2111">
            <v>3241.2594671528232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20524.308731228011</v>
          </cell>
          <cell r="F2112">
            <v>51803.493525527607</v>
          </cell>
          <cell r="G2112">
            <v>71608.764421690168</v>
          </cell>
          <cell r="H2112">
            <v>53805.817866177669</v>
          </cell>
          <cell r="I2112">
            <v>23057.760829564719</v>
          </cell>
          <cell r="J2112">
            <v>3252.4899334021529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837.68357817805395</v>
          </cell>
          <cell r="F2113">
            <v>2114.318995434016</v>
          </cell>
          <cell r="G2113">
            <v>2922.6556078062699</v>
          </cell>
          <cell r="H2113">
            <v>2196.0422943920321</v>
          </cell>
          <cell r="I2113">
            <v>941.08444037851336</v>
          </cell>
          <cell r="J2113">
            <v>132.747828006259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20453.440700514151</v>
          </cell>
          <cell r="F2114">
            <v>51624.622138513892</v>
          </cell>
          <cell r="G2114">
            <v>71361.507757269748</v>
          </cell>
          <cell r="H2114">
            <v>53620.032688072097</v>
          </cell>
          <cell r="I2114">
            <v>22978.145085908691</v>
          </cell>
          <cell r="J2114">
            <v>3241.2594671528232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167.5367156356107</v>
          </cell>
          <cell r="F2115">
            <v>422.86379908680311</v>
          </cell>
          <cell r="G2115">
            <v>584.53112156125383</v>
          </cell>
          <cell r="H2115">
            <v>439.20845887840619</v>
          </cell>
          <cell r="I2115">
            <v>188.2168880757026</v>
          </cell>
          <cell r="J2115">
            <v>26.549565601251778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37128.303459277362</v>
          </cell>
          <cell r="J2116">
            <v>84790.818212177954</v>
          </cell>
          <cell r="K2116">
            <v>122350.2245176319</v>
          </cell>
          <cell r="L2116">
            <v>163178.29495984971</v>
          </cell>
          <cell r="M2116">
            <v>179303.8765253569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6501.2235054308776</v>
          </cell>
          <cell r="I2117">
            <v>37262.498324244109</v>
          </cell>
          <cell r="J2117">
            <v>85097.282320156461</v>
          </cell>
          <cell r="K2117">
            <v>122792.4416492551</v>
          </cell>
          <cell r="L2117">
            <v>163768.07922730641</v>
          </cell>
          <cell r="M2117">
            <v>179951.94436731271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3622.5071865071759</v>
          </cell>
          <cell r="K2118">
            <v>5227.1528560651641</v>
          </cell>
          <cell r="L2118">
            <v>6971.4452418050278</v>
          </cell>
          <cell r="M2118">
            <v>7660.3763824561483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37128.303459277362</v>
          </cell>
          <cell r="J2119">
            <v>84790.818212177954</v>
          </cell>
          <cell r="K2119">
            <v>122350.2245176319</v>
          </cell>
          <cell r="L2119">
            <v>163178.29495984971</v>
          </cell>
          <cell r="M2119">
            <v>179303.8765253569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1045.4305712130331</v>
          </cell>
          <cell r="L2120">
            <v>1394.2890483610049</v>
          </cell>
          <cell r="M2120">
            <v>1532.075276491229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66.959771051472345</v>
          </cell>
          <cell r="H2121">
            <v>66.959771051472345</v>
          </cell>
          <cell r="I2121">
            <v>13640.6290184135</v>
          </cell>
          <cell r="J2121">
            <v>13640.6290184135</v>
          </cell>
          <cell r="K2121">
            <v>13640.6290184135</v>
          </cell>
          <cell r="M2121">
            <v>89.181802941316519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67.201787427047165</v>
          </cell>
          <cell r="G2122">
            <v>67.201787427047179</v>
          </cell>
          <cell r="H2122">
            <v>67.201787427047165</v>
          </cell>
          <cell r="I2122">
            <v>13689.93109253588</v>
          </cell>
          <cell r="J2122">
            <v>13689.93109253588</v>
          </cell>
          <cell r="K2122">
            <v>13689.93109253588</v>
          </cell>
          <cell r="M2122">
            <v>89.504137626399213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582.76683359784249</v>
          </cell>
          <cell r="J2123">
            <v>582.76683359784261</v>
          </cell>
          <cell r="K2123">
            <v>582.76683359784261</v>
          </cell>
          <cell r="M2123">
            <v>3.810102660551832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66.959771051472345</v>
          </cell>
          <cell r="H2124">
            <v>66.959771051472345</v>
          </cell>
          <cell r="I2124">
            <v>13640.6290184135</v>
          </cell>
          <cell r="J2124">
            <v>13640.6290184135</v>
          </cell>
          <cell r="K2124">
            <v>13640.6290184135</v>
          </cell>
          <cell r="M2124">
            <v>89.181802941316519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0.57214273185536035</v>
          </cell>
          <cell r="I2125">
            <v>116.5533667195685</v>
          </cell>
          <cell r="J2125">
            <v>116.5533667195685</v>
          </cell>
          <cell r="K2125">
            <v>116.5533667195685</v>
          </cell>
          <cell r="M2125">
            <v>0.76202053211036613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1.2915568173697269</v>
          </cell>
          <cell r="F2132">
            <v>5.3453234850163014</v>
          </cell>
          <cell r="G2132">
            <v>9.6489147956338961</v>
          </cell>
          <cell r="H2132">
            <v>11.080713875848179</v>
          </cell>
          <cell r="I2132">
            <v>7.7633698468754648</v>
          </cell>
          <cell r="J2132">
            <v>5.4096961418394756</v>
          </cell>
          <cell r="K2132">
            <v>2.6863402442554758</v>
          </cell>
          <cell r="L2132">
            <v>1.949917605581611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30231.039905234069</v>
          </cell>
          <cell r="F2133">
            <v>121382.8806816643</v>
          </cell>
          <cell r="G2133">
            <v>214188.80625445931</v>
          </cell>
          <cell r="H2133">
            <v>240877.77522679829</v>
          </cell>
          <cell r="I2133">
            <v>164628.6329301603</v>
          </cell>
          <cell r="J2133">
            <v>109987.5382237149</v>
          </cell>
          <cell r="K2133">
            <v>53067.529346142102</v>
          </cell>
          <cell r="L2133">
            <v>38164.830866349737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30340.305611983549</v>
          </cell>
          <cell r="F2134">
            <v>121821.6014893687</v>
          </cell>
          <cell r="G2134">
            <v>214962.96061258201</v>
          </cell>
          <cell r="H2134">
            <v>241748.3929902924</v>
          </cell>
          <cell r="I2134">
            <v>165223.6592337444</v>
          </cell>
          <cell r="J2134">
            <v>110385.0722197443</v>
          </cell>
          <cell r="K2134">
            <v>53259.334230050532</v>
          </cell>
          <cell r="L2134">
            <v>38302.772109213292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1291.556817369727</v>
          </cell>
          <cell r="F2135">
            <v>5185.8251501707882</v>
          </cell>
          <cell r="G2135">
            <v>9150.7607343118434</v>
          </cell>
          <cell r="H2135">
            <v>10290.990112224359</v>
          </cell>
          <cell r="I2135">
            <v>7033.4078437835506</v>
          </cell>
          <cell r="J2135">
            <v>4698.9834046018923</v>
          </cell>
          <cell r="K2135">
            <v>2267.1972093196559</v>
          </cell>
          <cell r="L2135">
            <v>1630.5111449594019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30231.039905234069</v>
          </cell>
          <cell r="F2136">
            <v>121382.8806816643</v>
          </cell>
          <cell r="G2136">
            <v>214188.80625445931</v>
          </cell>
          <cell r="H2136">
            <v>240877.77522679829</v>
          </cell>
          <cell r="I2136">
            <v>164628.6329301603</v>
          </cell>
          <cell r="J2136">
            <v>109987.5382237149</v>
          </cell>
          <cell r="K2136">
            <v>53067.529346142102</v>
          </cell>
          <cell r="L2136">
            <v>38164.830866349737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258.31136347394528</v>
          </cell>
          <cell r="F2137">
            <v>1037.165030034158</v>
          </cell>
          <cell r="G2137">
            <v>1830.1521468623689</v>
          </cell>
          <cell r="H2137">
            <v>2058.198022444873</v>
          </cell>
          <cell r="I2137">
            <v>1406.68156875671</v>
          </cell>
          <cell r="J2137">
            <v>939.79668092037832</v>
          </cell>
          <cell r="K2137">
            <v>453.43944186393122</v>
          </cell>
          <cell r="L2137">
            <v>326.10222899188028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5466.0540888461564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5466.0540888461564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4222.7494369700571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2630.167317348441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4925.729356193413</v>
          </cell>
          <cell r="J2145">
            <v>2640.9846316434182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238.4809851652133</v>
          </cell>
          <cell r="J2146">
            <v>127.8642351652135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4222.7494369700571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2630.167317348441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41.057359620515882</v>
          </cell>
          <cell r="F2148">
            <v>66.658467881595797</v>
          </cell>
          <cell r="G2148">
            <v>88.781817881595799</v>
          </cell>
          <cell r="H2148">
            <v>73.297305294122566</v>
          </cell>
          <cell r="I2148">
            <v>47.696197033042637</v>
          </cell>
          <cell r="J2148">
            <v>25.572847033042692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0.62045804195804188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6.7459867837501519E-2</v>
          </cell>
          <cell r="L2159">
            <v>6.8817957973417845E-2</v>
          </cell>
          <cell r="M2159">
            <v>0.81127509217524341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162.25501843504861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16.711566329572651</v>
          </cell>
          <cell r="I2172">
            <v>15.76734659624114</v>
          </cell>
          <cell r="J2172">
            <v>15.63907665746007</v>
          </cell>
          <cell r="K2172">
            <v>14.960089460652</v>
          </cell>
          <cell r="L2172">
            <v>13.869535208921899</v>
          </cell>
          <cell r="M2172">
            <v>4.5032889772161697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408040.74454706552</v>
          </cell>
          <cell r="I2173">
            <v>384986.04605822108</v>
          </cell>
          <cell r="J2173">
            <v>381854.12171964988</v>
          </cell>
          <cell r="K2173">
            <v>365275.51766425307</v>
          </cell>
          <cell r="L2173">
            <v>338647.81801784312</v>
          </cell>
          <cell r="M2173">
            <v>109955.30586036151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</v>
          </cell>
          <cell r="K2174">
            <v>366541.14123262418</v>
          </cell>
          <cell r="L2174">
            <v>339821.18069651781</v>
          </cell>
          <cell r="M2174">
            <v>110336.284107834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3.127815331492013</v>
          </cell>
          <cell r="K2175">
            <v>2.9920178921303999</v>
          </cell>
          <cell r="L2175">
            <v>2.7739070417843799</v>
          </cell>
          <cell r="M2175">
            <v>0.90065779544323388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15639.07665746006</v>
          </cell>
          <cell r="K2176">
            <v>14960.089460652</v>
          </cell>
          <cell r="L2176">
            <v>13869.5352089219</v>
          </cell>
          <cell r="M2176">
            <v>4503.2889772161698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408040.74454706552</v>
          </cell>
          <cell r="I2177">
            <v>384986.04605822108</v>
          </cell>
          <cell r="J2177">
            <v>381854.12171964988</v>
          </cell>
          <cell r="K2177">
            <v>365275.51766425307</v>
          </cell>
          <cell r="L2177">
            <v>338647.81801784312</v>
          </cell>
          <cell r="M2177">
            <v>109955.30586036151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3342.313265914529</v>
          </cell>
          <cell r="I2178">
            <v>3153.4693192482268</v>
          </cell>
          <cell r="J2178">
            <v>3127.8153314920119</v>
          </cell>
          <cell r="K2178">
            <v>2992.0178921304</v>
          </cell>
          <cell r="L2178">
            <v>2773.90704178438</v>
          </cell>
          <cell r="M2178">
            <v>900.65779544323391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27.509125000000001</v>
          </cell>
          <cell r="J2202">
            <v>27.509125000000001</v>
          </cell>
          <cell r="K2202">
            <v>27.509125000000001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524.99058643479225</v>
          </cell>
          <cell r="L2211">
            <v>524.99058643479202</v>
          </cell>
          <cell r="M2211">
            <v>81.019297080795582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526.80959818683527</v>
          </cell>
          <cell r="L2212">
            <v>526.80959818683516</v>
          </cell>
          <cell r="M2212">
            <v>81.300016501943787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21.50132094613484</v>
          </cell>
          <cell r="L2213">
            <v>21.501320946134829</v>
          </cell>
          <cell r="M2213">
            <v>3.3181964674728568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524.99058643479225</v>
          </cell>
          <cell r="L2214">
            <v>524.99058643479202</v>
          </cell>
          <cell r="M2214">
            <v>81.019297080795582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4.3002641892269668</v>
          </cell>
          <cell r="L2215">
            <v>4.3002641892269651</v>
          </cell>
          <cell r="M2215">
            <v>0.66363929349457118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1.9264529032262401</v>
          </cell>
          <cell r="J2222">
            <v>1.3764135395539761</v>
          </cell>
          <cell r="K2222">
            <v>0.62785300404465105</v>
          </cell>
          <cell r="L2222">
            <v>0.45674331950533331</v>
          </cell>
          <cell r="M2222">
            <v>0.14427956077940229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46746.362575862193</v>
          </cell>
          <cell r="J2223">
            <v>32819.500768342383</v>
          </cell>
          <cell r="K2223">
            <v>14542.1476929897</v>
          </cell>
          <cell r="L2223">
            <v>10462.403947495781</v>
          </cell>
          <cell r="M2223">
            <v>3274.458936769387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46908.331542712069</v>
          </cell>
          <cell r="J2224">
            <v>32933.215297967021</v>
          </cell>
          <cell r="K2224">
            <v>14592.53400131026</v>
          </cell>
          <cell r="L2224">
            <v>10498.654570320001</v>
          </cell>
          <cell r="M2224">
            <v>3285.8044340820429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1914.5267949158581</v>
          </cell>
          <cell r="J2225">
            <v>1344.1433761778451</v>
          </cell>
          <cell r="K2225">
            <v>595.58284066852025</v>
          </cell>
          <cell r="L2225">
            <v>428.4943596244006</v>
          </cell>
          <cell r="M2225">
            <v>134.10753324652779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46746.362575862193</v>
          </cell>
          <cell r="J2226">
            <v>32819.500768342383</v>
          </cell>
          <cell r="K2226">
            <v>14542.1476929897</v>
          </cell>
          <cell r="L2226">
            <v>10462.403947495781</v>
          </cell>
          <cell r="M2226">
            <v>3274.458936769387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382.90535898317142</v>
          </cell>
          <cell r="J2227">
            <v>268.82867523556899</v>
          </cell>
          <cell r="K2227">
            <v>119.11656813370401</v>
          </cell>
          <cell r="L2227">
            <v>85.698871924880123</v>
          </cell>
          <cell r="M2227">
            <v>26.821506649305562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0.46367857563841108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11360.71242933688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463.67857563841119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92.735715127682212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5.9647317745279063</v>
          </cell>
          <cell r="I2279">
            <v>5.59385865663773</v>
          </cell>
          <cell r="J2279">
            <v>5.4626449292741617</v>
          </cell>
          <cell r="K2279">
            <v>3.8647087807814589</v>
          </cell>
          <cell r="L2279">
            <v>3.454494073073278</v>
          </cell>
          <cell r="M2279">
            <v>0.70046354722751991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94363.306064080622</v>
          </cell>
          <cell r="L2280">
            <v>84347.230284205885</v>
          </cell>
          <cell r="M2280">
            <v>17102.984944805281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136092.70385870119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94690.260426934736</v>
          </cell>
          <cell r="L2281">
            <v>84639.480482787883</v>
          </cell>
          <cell r="M2281">
            <v>17162.244160900729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5554.5170668197252</v>
          </cell>
          <cell r="H2282">
            <v>5964.7317745279061</v>
          </cell>
          <cell r="I2282">
            <v>5593.8586566377289</v>
          </cell>
          <cell r="J2282">
            <v>5462.6449292741609</v>
          </cell>
          <cell r="K2282">
            <v>3864.7087807814601</v>
          </cell>
          <cell r="L2282">
            <v>3454.4940730732792</v>
          </cell>
          <cell r="M2282">
            <v>700.46354722752005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94363.306064080622</v>
          </cell>
          <cell r="L2283">
            <v>84347.230284205885</v>
          </cell>
          <cell r="M2283">
            <v>17102.984944805281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678.37514976123828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690.89881461465552</v>
          </cell>
          <cell r="M2284">
            <v>140.092709445504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3.1520537273993292</v>
          </cell>
          <cell r="G2342">
            <v>3.1520537273993292</v>
          </cell>
          <cell r="H2342">
            <v>6.1485477526265182</v>
          </cell>
          <cell r="I2342">
            <v>12.7260597858778</v>
          </cell>
          <cell r="J2342">
            <v>19.59433211022613</v>
          </cell>
          <cell r="K2342">
            <v>19.59433211022613</v>
          </cell>
          <cell r="L2342">
            <v>23.356999402736559</v>
          </cell>
          <cell r="M2342">
            <v>11.769324343611441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29712.40463582148</v>
          </cell>
          <cell r="G2343">
            <v>29712.40463582148</v>
          </cell>
          <cell r="H2343">
            <v>57958.446951803962</v>
          </cell>
          <cell r="I2343">
            <v>119960.4671997882</v>
          </cell>
          <cell r="J2343">
            <v>184703.29968266789</v>
          </cell>
          <cell r="K2343">
            <v>184703.29968266789</v>
          </cell>
          <cell r="L2343">
            <v>220171.56982452291</v>
          </cell>
          <cell r="M2343">
            <v>110941.9310171882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29927.833180572281</v>
          </cell>
          <cell r="G2344">
            <v>29927.833180572281</v>
          </cell>
          <cell r="H2344">
            <v>58378.672242751672</v>
          </cell>
          <cell r="I2344">
            <v>120830.2355404266</v>
          </cell>
          <cell r="J2344">
            <v>186042.48321725591</v>
          </cell>
          <cell r="K2344">
            <v>186042.48321725591</v>
          </cell>
          <cell r="L2344">
            <v>221767.91456552091</v>
          </cell>
          <cell r="M2344">
            <v>111746.3108391452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3152.0537273993268</v>
          </cell>
          <cell r="G2345">
            <v>3152.0537273993268</v>
          </cell>
          <cell r="H2345">
            <v>6148.5477526265176</v>
          </cell>
          <cell r="I2345">
            <v>12726.059785877809</v>
          </cell>
          <cell r="J2345">
            <v>19594.332110226129</v>
          </cell>
          <cell r="K2345">
            <v>19594.332110226129</v>
          </cell>
          <cell r="L2345">
            <v>23356.999402736539</v>
          </cell>
          <cell r="M2345">
            <v>11769.32434361143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29712.40463582148</v>
          </cell>
          <cell r="G2346">
            <v>29712.40463582148</v>
          </cell>
          <cell r="H2346">
            <v>57958.446951803962</v>
          </cell>
          <cell r="I2346">
            <v>119960.4671997882</v>
          </cell>
          <cell r="J2346">
            <v>184703.29968266789</v>
          </cell>
          <cell r="K2346">
            <v>184703.29968266789</v>
          </cell>
          <cell r="L2346">
            <v>220171.56982452291</v>
          </cell>
          <cell r="M2346">
            <v>110941.9310171882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458.48054216717492</v>
          </cell>
          <cell r="G2347">
            <v>458.48054216717492</v>
          </cell>
          <cell r="H2347">
            <v>894.33421856385689</v>
          </cell>
          <cell r="I2347">
            <v>1851.0632415822261</v>
          </cell>
          <cell r="J2347">
            <v>2850.084670578346</v>
          </cell>
          <cell r="K2347">
            <v>2850.084670578346</v>
          </cell>
          <cell r="L2347">
            <v>3397.381731307134</v>
          </cell>
          <cell r="M2347">
            <v>1711.9017227071181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  <cell r="J2354">
            <v>80507.491673361306</v>
          </cell>
          <cell r="K2354">
            <v>98525.41645186751</v>
          </cell>
          <cell r="L2354">
            <v>63535.799337132463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  <cell r="J2355">
            <v>80590.63925239825</v>
          </cell>
          <cell r="K2355">
            <v>98627.172818651568</v>
          </cell>
          <cell r="L2355">
            <v>63601.418670032494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  <cell r="J2356">
            <v>1517.291588265384</v>
          </cell>
          <cell r="K2356">
            <v>1856.868007008434</v>
          </cell>
          <cell r="L2356">
            <v>1197.433082117084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  <cell r="J2357">
            <v>80507.491673361306</v>
          </cell>
          <cell r="K2357">
            <v>98525.41645186751</v>
          </cell>
          <cell r="L2357">
            <v>63535.799337132463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  <cell r="J2358">
            <v>151.72915882653851</v>
          </cell>
          <cell r="K2358">
            <v>185.68680070084341</v>
          </cell>
          <cell r="L2358">
            <v>119.7433082117084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71046.740217663479</v>
          </cell>
          <cell r="F2359">
            <v>104536.2492641188</v>
          </cell>
          <cell r="G2359">
            <v>93044.948343075463</v>
          </cell>
          <cell r="H2359">
            <v>2364.1214845207951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56949.30217485661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71120.116798212446</v>
          </cell>
          <cell r="F2360">
            <v>104644.21357734301</v>
          </cell>
          <cell r="G2360">
            <v>93141.04452040678</v>
          </cell>
          <cell r="H2360">
            <v>2366.5631327935371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57008.119019168349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1338.988696148954</v>
          </cell>
          <cell r="F2361">
            <v>1970.1517011707281</v>
          </cell>
          <cell r="G2361">
            <v>1753.579878308999</v>
          </cell>
          <cell r="H2361">
            <v>44.555625415016863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1073.300078681805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71046.740217663479</v>
          </cell>
          <cell r="F2362">
            <v>104536.2492641188</v>
          </cell>
          <cell r="G2362">
            <v>93044.948343075463</v>
          </cell>
          <cell r="H2362">
            <v>2364.1214845207951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56949.30217485661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133.8988696148954</v>
          </cell>
          <cell r="F2363">
            <v>197.01517011707281</v>
          </cell>
          <cell r="G2363">
            <v>175.35798783089979</v>
          </cell>
          <cell r="H2363">
            <v>4.4555625415016866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107.3300078681806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41190.905206024087</v>
          </cell>
          <cell r="F2364">
            <v>40611.658224554121</v>
          </cell>
          <cell r="G2364">
            <v>38634.58884508357</v>
          </cell>
          <cell r="H2364">
            <v>39895.479282362612</v>
          </cell>
          <cell r="I2364">
            <v>36556.737336566141</v>
          </cell>
          <cell r="J2364">
            <v>31597.737626614391</v>
          </cell>
          <cell r="K2364">
            <v>27718.440391023189</v>
          </cell>
          <cell r="L2364">
            <v>26499.430470740561</v>
          </cell>
          <cell r="M2364">
            <v>20336.053556592611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41190.905206024087</v>
          </cell>
          <cell r="F2365">
            <v>40611.658224554121</v>
          </cell>
          <cell r="G2365">
            <v>38634.58884508357</v>
          </cell>
          <cell r="H2365">
            <v>39895.479282362612</v>
          </cell>
          <cell r="I2365">
            <v>36556.737336566141</v>
          </cell>
          <cell r="J2365">
            <v>31597.737626614391</v>
          </cell>
          <cell r="K2365">
            <v>27718.440391023189</v>
          </cell>
          <cell r="L2365">
            <v>26499.430470740561</v>
          </cell>
          <cell r="M2365">
            <v>20336.053556592611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41190.905206024087</v>
          </cell>
          <cell r="F2366">
            <v>40611.658224554121</v>
          </cell>
          <cell r="G2366">
            <v>38634.58884508357</v>
          </cell>
          <cell r="H2366">
            <v>39895.479282362612</v>
          </cell>
          <cell r="I2366">
            <v>36556.737336566141</v>
          </cell>
          <cell r="J2366">
            <v>31597.737626614391</v>
          </cell>
          <cell r="K2366">
            <v>27718.440391023189</v>
          </cell>
          <cell r="L2366">
            <v>26499.430470740561</v>
          </cell>
          <cell r="M2366">
            <v>20336.053556592611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48573.443839648207</v>
          </cell>
          <cell r="F2367">
            <v>41045.079487182767</v>
          </cell>
          <cell r="G2367">
            <v>36438.457542358752</v>
          </cell>
          <cell r="H2367">
            <v>22821.523352105029</v>
          </cell>
          <cell r="I2367">
            <v>13397.85385715429</v>
          </cell>
          <cell r="M2367">
            <v>10503.72146871427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48573.443839648207</v>
          </cell>
          <cell r="F2368">
            <v>41045.079487182767</v>
          </cell>
          <cell r="G2368">
            <v>36438.457542358752</v>
          </cell>
          <cell r="H2368">
            <v>22821.523352105029</v>
          </cell>
          <cell r="I2368">
            <v>13397.85385715429</v>
          </cell>
          <cell r="M2368">
            <v>10503.72146871427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48573.443839648207</v>
          </cell>
          <cell r="F2369">
            <v>41045.079487182767</v>
          </cell>
          <cell r="G2369">
            <v>36438.457542358752</v>
          </cell>
          <cell r="H2369">
            <v>22821.523352105029</v>
          </cell>
          <cell r="I2369">
            <v>13397.85385715429</v>
          </cell>
          <cell r="M2369">
            <v>10503.72146871427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1967.1459266769159</v>
          </cell>
          <cell r="E2">
            <v>1967.145926676917</v>
          </cell>
          <cell r="F2">
            <v>874.10223359999986</v>
          </cell>
          <cell r="G2">
            <v>582.73482239999998</v>
          </cell>
          <cell r="H2">
            <v>291.36741119999982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275.29970395961487</v>
          </cell>
          <cell r="E3">
            <v>179.45332248070329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900.5043693634691</v>
          </cell>
          <cell r="E4">
            <v>953.86075084238018</v>
          </cell>
          <cell r="F4">
            <v>691.55324551999945</v>
          </cell>
          <cell r="G4">
            <v>121.8498566442663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817.39609055999983</v>
          </cell>
          <cell r="F5">
            <v>613.04706792000013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307.6302839999999</v>
          </cell>
          <cell r="F6">
            <v>315.57831791108958</v>
          </cell>
          <cell r="G6">
            <v>153.81514200000001</v>
          </cell>
          <cell r="H6">
            <v>76.907571000000004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1690.7446141689099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91.282528800000009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7.7107401999999956</v>
          </cell>
          <cell r="F10">
            <v>7.7107401999999938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1192.4616110279551</v>
          </cell>
          <cell r="E11">
            <v>824.98159395341077</v>
          </cell>
          <cell r="F11">
            <v>764.73246965690134</v>
          </cell>
          <cell r="G11">
            <v>9.2811135094285753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706.14905994940523</v>
          </cell>
          <cell r="E12">
            <v>784.47656189972577</v>
          </cell>
          <cell r="F12">
            <v>623.35779881264182</v>
          </cell>
          <cell r="G12">
            <v>1101.191101266206</v>
          </cell>
          <cell r="H12">
            <v>827.93508591572595</v>
          </cell>
          <cell r="I12">
            <v>552.99677265290291</v>
          </cell>
          <cell r="J12">
            <v>276.57721312109521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40.535448133597669</v>
          </cell>
          <cell r="K13">
            <v>29.559587776386671</v>
          </cell>
          <cell r="L13">
            <v>15.680294278060121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139.78496990410349</v>
          </cell>
          <cell r="F14">
            <v>267.28074571803529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196.46798123489151</v>
          </cell>
          <cell r="F15">
            <v>363.42615046978278</v>
          </cell>
          <cell r="G15">
            <v>994.31500658999494</v>
          </cell>
          <cell r="H15">
            <v>1302.8679757618891</v>
          </cell>
          <cell r="I15">
            <v>1132.6086721333679</v>
          </cell>
          <cell r="J15">
            <v>1140.2157418394891</v>
          </cell>
          <cell r="K15">
            <v>1080.713318385571</v>
          </cell>
          <cell r="L15">
            <v>1108.1962767256571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97.564558972319901</v>
          </cell>
          <cell r="E16">
            <v>85.054122957548202</v>
          </cell>
          <cell r="F16">
            <v>79.63539585519014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92.604770050319914</v>
          </cell>
          <cell r="E17">
            <v>92.604770050319928</v>
          </cell>
          <cell r="F17">
            <v>132.57743948744971</v>
          </cell>
          <cell r="G17">
            <v>193.6962900338398</v>
          </cell>
          <cell r="H17">
            <v>193.6962900338398</v>
          </cell>
          <cell r="I17">
            <v>186.09704462175449</v>
          </cell>
          <cell r="J17">
            <v>151.1523228362399</v>
          </cell>
          <cell r="K17">
            <v>207.61562181760539</v>
          </cell>
          <cell r="L17">
            <v>123.1329196361841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2.664551866402336</v>
          </cell>
          <cell r="K18">
            <v>13.640412223613341</v>
          </cell>
          <cell r="L18">
            <v>27.519705721939889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358.18154304000018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561.98436799999433</v>
          </cell>
          <cell r="F20">
            <v>525.39079999999979</v>
          </cell>
          <cell r="G20">
            <v>691.74620711999944</v>
          </cell>
          <cell r="H20">
            <v>691.74620711999921</v>
          </cell>
          <cell r="I20">
            <v>691.74620711999989</v>
          </cell>
          <cell r="J20">
            <v>691.74620711999933</v>
          </cell>
          <cell r="K20">
            <v>691.74620711999967</v>
          </cell>
          <cell r="L20">
            <v>691.74620712000024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55.013073104303963</v>
          </cell>
          <cell r="E21">
            <v>31.39792649599968</v>
          </cell>
          <cell r="F21">
            <v>41.702478298026591</v>
          </cell>
          <cell r="G21">
            <v>15.698963248</v>
          </cell>
          <cell r="H21">
            <v>7.8494816239999992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87.922368000000034</v>
          </cell>
          <cell r="F22">
            <v>65.941776000000019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40.488966895696173</v>
          </cell>
          <cell r="E23">
            <v>16.18899120682492</v>
          </cell>
          <cell r="F23">
            <v>0</v>
          </cell>
          <cell r="G23">
            <v>12.26237283126798</v>
          </cell>
          <cell r="H23">
            <v>14.57602808245062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435.8807142971753</v>
          </cell>
          <cell r="F24">
            <v>462.72979102056172</v>
          </cell>
          <cell r="G24">
            <v>385.45391592012788</v>
          </cell>
          <cell r="H24">
            <v>302.31387354077702</v>
          </cell>
          <cell r="I24">
            <v>141.27542422539119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80.335954681411806</v>
          </cell>
          <cell r="G25">
            <v>146.11321015200011</v>
          </cell>
          <cell r="H25">
            <v>55.252894595294137</v>
          </cell>
          <cell r="I25">
            <v>77.178646418823561</v>
          </cell>
          <cell r="J25">
            <v>55.252894595295473</v>
          </cell>
          <cell r="K25">
            <v>75.249180258351714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57.297669070224657</v>
          </cell>
          <cell r="H26">
            <v>62.883519250257862</v>
          </cell>
          <cell r="I26">
            <v>32.648860489071403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53.456826301936793</v>
          </cell>
          <cell r="L27">
            <v>67.976339028769658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64.857095807175</v>
          </cell>
          <cell r="H30">
            <v>33.347935473806459</v>
          </cell>
          <cell r="I30">
            <v>34.258249886142863</v>
          </cell>
          <cell r="J30">
            <v>11.75680848365357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2427.1279951783081</v>
          </cell>
          <cell r="H31">
            <v>2717.9427168948741</v>
          </cell>
          <cell r="I31">
            <v>2589.6900534558781</v>
          </cell>
          <cell r="J31">
            <v>2569.6864698305931</v>
          </cell>
          <cell r="K31">
            <v>2513.3716017956849</v>
          </cell>
          <cell r="L31">
            <v>2653.170418652775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3.897752397952035</v>
          </cell>
          <cell r="H32">
            <v>295.90741422200159</v>
          </cell>
          <cell r="I32">
            <v>569.4984384331766</v>
          </cell>
          <cell r="J32">
            <v>645.39884659552445</v>
          </cell>
          <cell r="K32">
            <v>785.06242077304512</v>
          </cell>
          <cell r="L32">
            <v>905.39926746340393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259.56999999999988</v>
          </cell>
          <cell r="G33">
            <v>949.30701889197428</v>
          </cell>
          <cell r="H33">
            <v>1958.32073186712</v>
          </cell>
          <cell r="I33">
            <v>2634.8857242400768</v>
          </cell>
          <cell r="J33">
            <v>3991.9412541653128</v>
          </cell>
          <cell r="K33">
            <v>4564.3324433153493</v>
          </cell>
          <cell r="L33">
            <v>4680.7635014322104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12.222922707632071</v>
          </cell>
          <cell r="H34">
            <v>125.90352186098821</v>
          </cell>
          <cell r="I34">
            <v>1551.3640498050561</v>
          </cell>
          <cell r="J34">
            <v>1909.920250655832</v>
          </cell>
          <cell r="K34">
            <v>2140.1606125146818</v>
          </cell>
          <cell r="L34">
            <v>2892.7334776762309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583.67999999999984</v>
          </cell>
          <cell r="G35">
            <v>1422.9886072931861</v>
          </cell>
          <cell r="H35">
            <v>2017.187416008991</v>
          </cell>
          <cell r="I35">
            <v>2207.3600021652178</v>
          </cell>
          <cell r="J35">
            <v>1767.478303404491</v>
          </cell>
          <cell r="K35">
            <v>1319.6172470851029</v>
          </cell>
          <cell r="L35">
            <v>1198.5475782034509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3.8630974788144119</v>
          </cell>
          <cell r="H36">
            <v>229.9342994129417</v>
          </cell>
          <cell r="I36">
            <v>545.76766576672867</v>
          </cell>
          <cell r="J36">
            <v>967.19348375133654</v>
          </cell>
          <cell r="K36">
            <v>1412.647771178729</v>
          </cell>
          <cell r="L36">
            <v>1690.066000435366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1.0538249764026659</v>
          </cell>
          <cell r="E37">
            <v>12.26729255300808</v>
          </cell>
          <cell r="F37">
            <v>12.44306259140809</v>
          </cell>
          <cell r="G37">
            <v>11.26921382772484</v>
          </cell>
          <cell r="H37">
            <v>10.05868158566332</v>
          </cell>
          <cell r="I37">
            <v>6.7160981750112496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1.6861750235973341</v>
          </cell>
          <cell r="E38">
            <v>7.8627074469919149</v>
          </cell>
          <cell r="F38">
            <v>8.016937408591911</v>
          </cell>
          <cell r="G38">
            <v>7.6178398804460699</v>
          </cell>
          <cell r="H38">
            <v>7.3271197551366871</v>
          </cell>
          <cell r="I38">
            <v>7.3284505743366877</v>
          </cell>
          <cell r="J38">
            <v>7.5746489600825333</v>
          </cell>
          <cell r="K38">
            <v>7.3271197551366889</v>
          </cell>
          <cell r="L38">
            <v>0.140984841599997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4.4844191999999054E-3</v>
          </cell>
          <cell r="I39">
            <v>0</v>
          </cell>
          <cell r="J39">
            <v>0.139654022399997</v>
          </cell>
          <cell r="K39">
            <v>1.3308191999999721E-3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7.7945639040000012</v>
          </cell>
          <cell r="H40">
            <v>0.78549868800000078</v>
          </cell>
          <cell r="I40">
            <v>0.60422976000000062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ELC_STG_CEN_BTT_NEW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4.5809193600000011</v>
          </cell>
          <cell r="H41">
            <v>4.9896259200000008</v>
          </cell>
          <cell r="I41">
            <v>4.9896259199999999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IMP_ELC_AFR</v>
          </cell>
          <cell r="C42" t="str">
            <v>IMP_ELC</v>
          </cell>
          <cell r="D42">
            <v>25.08</v>
          </cell>
          <cell r="E42">
            <v>27.17</v>
          </cell>
          <cell r="F42">
            <v>29.26</v>
          </cell>
          <cell r="G42">
            <v>18.385834895999999</v>
          </cell>
          <cell r="H42">
            <v>24.427312560000001</v>
          </cell>
          <cell r="I42">
            <v>16.947730224000001</v>
          </cell>
          <cell r="J42">
            <v>46.281760560000002</v>
          </cell>
          <cell r="K42">
            <v>27.423989424000009</v>
          </cell>
          <cell r="L42">
            <v>44.716755024000022</v>
          </cell>
        </row>
        <row r="43">
          <cell r="A43">
            <v>41</v>
          </cell>
          <cell r="B43" t="str">
            <v>IMP_ELC_OEE</v>
          </cell>
          <cell r="C43" t="str">
            <v>IMP_ELC</v>
          </cell>
          <cell r="D43">
            <v>175.75</v>
          </cell>
          <cell r="E43">
            <v>190.47499999999999</v>
          </cell>
          <cell r="F43">
            <v>205.2</v>
          </cell>
          <cell r="G43">
            <v>53.561089296000013</v>
          </cell>
          <cell r="H43">
            <v>69.856749648000005</v>
          </cell>
          <cell r="I43">
            <v>48.121268054399998</v>
          </cell>
          <cell r="J43">
            <v>57.756042625698967</v>
          </cell>
          <cell r="K43">
            <v>57.962754316605462</v>
          </cell>
          <cell r="L43">
            <v>138.20064211819229</v>
          </cell>
        </row>
        <row r="44">
          <cell r="A44">
            <v>42</v>
          </cell>
          <cell r="B44" t="str">
            <v>IMP_ELC_RUS</v>
          </cell>
          <cell r="C44" t="str">
            <v>IMP_ELC</v>
          </cell>
          <cell r="D44">
            <v>116.85</v>
          </cell>
          <cell r="E44">
            <v>126.825</v>
          </cell>
          <cell r="F44">
            <v>136.80000000000001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IMP_ELC_MEA</v>
          </cell>
          <cell r="C45" t="str">
            <v>IMP_ELC</v>
          </cell>
          <cell r="D45">
            <v>37.524999999999999</v>
          </cell>
          <cell r="E45">
            <v>46.8825</v>
          </cell>
          <cell r="F45">
            <v>56.239999999999988</v>
          </cell>
          <cell r="G45">
            <v>59.32441944</v>
          </cell>
          <cell r="H45">
            <v>45.546656400000003</v>
          </cell>
          <cell r="I45">
            <v>22.785863760000009</v>
          </cell>
          <cell r="J45">
            <v>31.262722388044249</v>
          </cell>
          <cell r="K45">
            <v>24.690638159999999</v>
          </cell>
          <cell r="L45">
            <v>29.549620384279489</v>
          </cell>
        </row>
        <row r="46">
          <cell r="A46">
            <v>44</v>
          </cell>
          <cell r="B46" t="str">
            <v>IMP_ELC_CAC</v>
          </cell>
          <cell r="C46" t="str">
            <v>IMP_ELC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 fuels"/>
      <sheetName val="Transport shares"/>
      <sheetName val="Upstream"/>
      <sheetName val="Emissions"/>
      <sheetName val="Electricity capacity"/>
      <sheetName val="Electricity generation"/>
      <sheetName val="Imports"/>
      <sheetName val="Primary energy supply"/>
      <sheetName val="Hydrogen generation"/>
      <sheetName val="Industrial consumption"/>
      <sheetName val="Final consumption"/>
      <sheetName val="Heat"/>
      <sheetName val="Hydrogen capacity"/>
      <sheetName val="Demand"/>
      <sheetName val="Biorefineries"/>
    </sheetNames>
    <sheetDataSet>
      <sheetData sheetId="0" refreshError="1"/>
      <sheetData sheetId="1" refreshError="1"/>
      <sheetData sheetId="2" refreshError="1"/>
      <sheetData sheetId="3">
        <row r="1">
          <cell r="AU1">
            <v>2010</v>
          </cell>
        </row>
      </sheetData>
      <sheetData sheetId="4" refreshError="1"/>
      <sheetData sheetId="5">
        <row r="1">
          <cell r="O1" t="str">
            <v>2010</v>
          </cell>
          <cell r="P1" t="str">
            <v>2015</v>
          </cell>
          <cell r="Q1" t="str">
            <v>2020</v>
          </cell>
          <cell r="R1" t="str">
            <v>2025</v>
          </cell>
          <cell r="S1" t="str">
            <v>2030</v>
          </cell>
          <cell r="T1" t="str">
            <v>2035</v>
          </cell>
          <cell r="U1" t="str">
            <v>2040</v>
          </cell>
          <cell r="V1" t="str">
            <v>2045</v>
          </cell>
          <cell r="W1" t="str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3.000000010615623E-3</v>
          </cell>
          <cell r="G11">
            <v>194.50559999998941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1427.319808954072</v>
          </cell>
          <cell r="J20">
            <v>1594.461</v>
          </cell>
          <cell r="K20">
            <v>1403.6848159272081</v>
          </cell>
          <cell r="L20">
            <v>568.35416784296558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125.6691999999988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363.15280000000121</v>
          </cell>
          <cell r="L22">
            <v>0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9711.1572233692459</v>
          </cell>
          <cell r="F23">
            <v>8293.7841071059192</v>
          </cell>
          <cell r="G23">
            <v>8932.9045780673532</v>
          </cell>
          <cell r="H23">
            <v>7781.1954364596386</v>
          </cell>
          <cell r="I23">
            <v>6629.4862948519203</v>
          </cell>
          <cell r="J23">
            <v>5477.7771532442021</v>
          </cell>
          <cell r="K23">
            <v>4326.0680116364874</v>
          </cell>
          <cell r="L23">
            <v>3174.358870028771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264.52891404923872</v>
          </cell>
          <cell r="L24">
            <v>40.9252982919514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63.944235818248337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474.90000000000009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708.07974249618815</v>
          </cell>
          <cell r="J26">
            <v>221.01157838118189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762.77657751851677</v>
          </cell>
          <cell r="F27">
            <v>1296.8897641817539</v>
          </cell>
          <cell r="G27">
            <v>936.46592730800853</v>
          </cell>
          <cell r="H27">
            <v>197.13557627534689</v>
          </cell>
          <cell r="I27">
            <v>0</v>
          </cell>
          <cell r="J27">
            <v>0</v>
          </cell>
          <cell r="K27">
            <v>300.99672103340691</v>
          </cell>
          <cell r="L27">
            <v>0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0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933.60000000000014</v>
          </cell>
          <cell r="G34">
            <v>940.25</v>
          </cell>
          <cell r="H34">
            <v>946.9</v>
          </cell>
          <cell r="I34">
            <v>945.39999999999986</v>
          </cell>
          <cell r="J34">
            <v>943.89999999999986</v>
          </cell>
          <cell r="K34">
            <v>923.15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</v>
          </cell>
          <cell r="G35">
            <v>517.99999999999989</v>
          </cell>
          <cell r="H35">
            <v>565</v>
          </cell>
          <cell r="I35">
            <v>610.15000000000009</v>
          </cell>
          <cell r="J35">
            <v>655.29999999999995</v>
          </cell>
          <cell r="K35">
            <v>707.09999999999968</v>
          </cell>
          <cell r="L35">
            <v>758.90000000000009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48.050000000000011</v>
          </cell>
          <cell r="F38">
            <v>69.2</v>
          </cell>
          <cell r="G38">
            <v>71.400000000000006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215.30251517782091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468.99929999999978</v>
          </cell>
          <cell r="I39">
            <v>555.41640000000007</v>
          </cell>
          <cell r="J39">
            <v>641.83349999999996</v>
          </cell>
          <cell r="K39">
            <v>728.25252499999988</v>
          </cell>
          <cell r="L39">
            <v>814.67155000000014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87.389484822178815</v>
          </cell>
          <cell r="E40">
            <v>78.016422481480333</v>
          </cell>
          <cell r="F40">
            <v>0</v>
          </cell>
          <cell r="G40">
            <v>80.368805877184883</v>
          </cell>
          <cell r="H40">
            <v>163.9340218642588</v>
          </cell>
          <cell r="I40">
            <v>67.261707845997023</v>
          </cell>
          <cell r="J40">
            <v>61.104330567465603</v>
          </cell>
          <cell r="K40">
            <v>65.11785835106636</v>
          </cell>
          <cell r="L40">
            <v>58.326910647095083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517</v>
          </cell>
          <cell r="I41">
            <v>624</v>
          </cell>
          <cell r="J41">
            <v>621.21389196181997</v>
          </cell>
          <cell r="K41">
            <v>822.5</v>
          </cell>
          <cell r="L41">
            <v>914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2298.4835113994691</v>
          </cell>
          <cell r="H42">
            <v>2324.499351711454</v>
          </cell>
          <cell r="I42">
            <v>1871.7024894080259</v>
          </cell>
          <cell r="J42">
            <v>1567.945277796824</v>
          </cell>
          <cell r="K42">
            <v>1288.328940203176</v>
          </cell>
          <cell r="L42">
            <v>1231.329196361841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226.50834135578489</v>
          </cell>
          <cell r="E43">
            <v>269.37511693607217</v>
          </cell>
          <cell r="F43">
            <v>277.47165120645258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583.67999999999984</v>
          </cell>
          <cell r="G44">
            <v>1426.8517047719999</v>
          </cell>
          <cell r="H44">
            <v>2247.121715421933</v>
          </cell>
          <cell r="I44">
            <v>2753.1276679319458</v>
          </cell>
          <cell r="J44">
            <v>2734.671787155828</v>
          </cell>
          <cell r="K44">
            <v>2732.2650182638322</v>
          </cell>
          <cell r="L44">
            <v>2888.6135786388172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264.54665864421492</v>
          </cell>
          <cell r="E45">
            <v>592.10688306392819</v>
          </cell>
          <cell r="F45">
            <v>874.89734879354785</v>
          </cell>
          <cell r="G45">
            <v>1144.774005981971</v>
          </cell>
          <cell r="H45">
            <v>1144.6115881676851</v>
          </cell>
          <cell r="I45">
            <v>1143.718579056205</v>
          </cell>
          <cell r="J45">
            <v>1141.880671985542</v>
          </cell>
          <cell r="K45">
            <v>1141.880671985542</v>
          </cell>
          <cell r="L45">
            <v>1141.880671985542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20.130000000000109</v>
          </cell>
          <cell r="F46">
            <v>20.46</v>
          </cell>
          <cell r="G46">
            <v>18.88705370817091</v>
          </cell>
          <cell r="H46">
            <v>17.390285760000001</v>
          </cell>
          <cell r="I46">
            <v>14.044548749347941</v>
          </cell>
          <cell r="J46">
            <v>7.71430298248253</v>
          </cell>
          <cell r="K46">
            <v>7.3284505743366877</v>
          </cell>
          <cell r="L46">
            <v>0.140984841599997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0.78549868800000078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2431.0257475762601</v>
          </cell>
          <cell r="H48">
            <v>3013.8501311168761</v>
          </cell>
          <cell r="I48">
            <v>3159.188491889056</v>
          </cell>
          <cell r="J48">
            <v>3215.085316426118</v>
          </cell>
          <cell r="K48">
            <v>3298.4340225687311</v>
          </cell>
          <cell r="L48">
            <v>3558.5696861161791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961.52994159960656</v>
          </cell>
          <cell r="H49">
            <v>2084.2242537281081</v>
          </cell>
          <cell r="I49">
            <v>4186.2497740451327</v>
          </cell>
          <cell r="J49">
            <v>5901.8615048211432</v>
          </cell>
          <cell r="K49">
            <v>6704.4930558300293</v>
          </cell>
          <cell r="L49">
            <v>7573.4969791084377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45.454000000000008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865.98700000000008</v>
          </cell>
          <cell r="L52">
            <v>865.98700000000008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2539.838999999999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513.14599999999996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1162.191</v>
          </cell>
          <cell r="L54">
            <v>1162.191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8804.0138395533213</v>
          </cell>
          <cell r="H56">
            <v>2313.198844660687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14039.532999999999</v>
          </cell>
          <cell r="I57">
            <v>10388.977172463479</v>
          </cell>
          <cell r="J57">
            <v>6578.2993327313779</v>
          </cell>
          <cell r="K57">
            <v>5397.7498961167084</v>
          </cell>
          <cell r="L57">
            <v>1579.504351626784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5.6830000000000007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8.5810000000000013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523.38300000000004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12431.614645522861</v>
          </cell>
          <cell r="H61">
            <v>7110.4060562086397</v>
          </cell>
          <cell r="I61">
            <v>3516.7098671261292</v>
          </cell>
          <cell r="J61">
            <v>1664.9849090088239</v>
          </cell>
          <cell r="K61">
            <v>704.00041890106638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2778.43</v>
          </cell>
          <cell r="J62">
            <v>2778.43</v>
          </cell>
          <cell r="K62">
            <v>2778.43</v>
          </cell>
          <cell r="L62">
            <v>2283.5279999999998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14460.198999999981</v>
          </cell>
          <cell r="F63">
            <v>13473.856999999991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493.7867999999998</v>
          </cell>
          <cell r="H64">
            <v>703.39999999999975</v>
          </cell>
          <cell r="I64">
            <v>623.55565770526471</v>
          </cell>
          <cell r="J64">
            <v>503.26973644602549</v>
          </cell>
          <cell r="K64">
            <v>114.8086202360283</v>
          </cell>
          <cell r="L64">
            <v>36.627999999999993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386.86999999999938</v>
          </cell>
          <cell r="I65">
            <v>369.93332133142007</v>
          </cell>
          <cell r="J65">
            <v>49.142350436975313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7355.0549999999994</v>
          </cell>
          <cell r="G66">
            <v>5064.6278556822581</v>
          </cell>
          <cell r="H66">
            <v>2469.6426315789472</v>
          </cell>
          <cell r="I66">
            <v>1695.4581905202481</v>
          </cell>
          <cell r="J66">
            <v>993.0923300295002</v>
          </cell>
          <cell r="K66">
            <v>436.91959278102331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898.95184574703796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586.58791799999995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868.65286800000013</v>
          </cell>
          <cell r="I74">
            <v>803.40235489750353</v>
          </cell>
          <cell r="J74">
            <v>868.65286800000013</v>
          </cell>
          <cell r="K74">
            <v>868.65286800000013</v>
          </cell>
          <cell r="L74">
            <v>868.65286800000013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115.05336</v>
          </cell>
          <cell r="I75">
            <v>0</v>
          </cell>
          <cell r="J75">
            <v>115.05336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5.7526679999999999</v>
          </cell>
          <cell r="I77">
            <v>5.7526679999999999</v>
          </cell>
          <cell r="J77">
            <v>5.7526679999999999</v>
          </cell>
          <cell r="K77">
            <v>5.7526679999999999</v>
          </cell>
          <cell r="L77">
            <v>5.7526679999999999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345.16007999999999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225.60463200000001</v>
          </cell>
          <cell r="I82">
            <v>154.0946422275002</v>
          </cell>
          <cell r="J82">
            <v>108.1022195</v>
          </cell>
          <cell r="K82">
            <v>50.599998122448987</v>
          </cell>
          <cell r="L82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HH2_BIO_CM_NEW</v>
          </cell>
          <cell r="C2" t="str">
            <v>HH2_DT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-1.957194462431922E-7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8.999999999960577E-2</v>
          </cell>
          <cell r="F3">
            <v>0.09</v>
          </cell>
          <cell r="G3">
            <v>-6.6012601260173153E-7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HH2_WE_PEM_DS_NEW</v>
          </cell>
          <cell r="C4" t="str">
            <v>HH2_WE_DT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-8.1801466168024885E-7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HH2_NGA_CS_CCS_NEW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-2.6367758732128222E-7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HH2_BIO_CM_CCS_NEW</v>
          </cell>
          <cell r="C6" t="str">
            <v>HH2_CT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-1.06144144118317E-7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IMP_HH2_DMY_TECH</v>
          </cell>
          <cell r="C7" t="str">
            <v>HH2_CU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3.3903345724907068E-3</v>
          </cell>
          <cell r="I7">
            <v>5.216075219922117</v>
          </cell>
          <cell r="J7">
            <v>38.255359641659929</v>
          </cell>
          <cell r="K7">
            <v>24.359479546715011</v>
          </cell>
          <cell r="L7">
            <v>547.45812205658706</v>
          </cell>
        </row>
        <row r="8">
          <cell r="A8">
            <v>6</v>
          </cell>
          <cell r="B8" t="str">
            <v>IMP_HH2_DMY_TECH</v>
          </cell>
          <cell r="C8" t="str">
            <v>HH2_CT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3.6982173143959919E-7</v>
          </cell>
          <cell r="I8">
            <v>-1.176117611759176E-7</v>
          </cell>
          <cell r="J8">
            <v>4.6603315292751724</v>
          </cell>
          <cell r="K8">
            <v>33.692732713817158</v>
          </cell>
          <cell r="L8">
            <v>123.8301267535134</v>
          </cell>
        </row>
        <row r="9">
          <cell r="A9">
            <v>7</v>
          </cell>
          <cell r="B9" t="str">
            <v>IMP_HH2_DMY_TECH</v>
          </cell>
          <cell r="C9" t="str">
            <v>HH2_DT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1.176117611759176E-7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IMP_HH2_DMY_TECH</v>
          </cell>
          <cell r="C10" t="str">
            <v>HH2_WE_CU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168.85290924511389</v>
          </cell>
          <cell r="I10">
            <v>435.48132551606551</v>
          </cell>
          <cell r="J10">
            <v>745.86846614936553</v>
          </cell>
          <cell r="K10">
            <v>879.93220749129819</v>
          </cell>
          <cell r="L10">
            <v>1247.295208330303</v>
          </cell>
        </row>
        <row r="11">
          <cell r="A11">
            <v>9</v>
          </cell>
          <cell r="B11" t="str">
            <v>IMP_HH2_DMY_TECH</v>
          </cell>
          <cell r="C11" t="str">
            <v>HH2_WE_DT</v>
          </cell>
          <cell r="D11">
            <v>0</v>
          </cell>
          <cell r="E11">
            <v>0</v>
          </cell>
          <cell r="F11">
            <v>0</v>
          </cell>
          <cell r="G11">
            <v>9.0000660126012613E-2</v>
          </cell>
          <cell r="H11">
            <v>9.0000818014661699E-2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47.498586121104772</v>
          </cell>
          <cell r="E2">
            <v>29.608572922111861</v>
          </cell>
          <cell r="F2">
            <v>31.766388285045888</v>
          </cell>
          <cell r="G2">
            <v>28.128144276006271</v>
          </cell>
          <cell r="H2">
            <v>14.117771322530061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7.1967554728946874</v>
          </cell>
          <cell r="E3">
            <v>4.4861474124411904</v>
          </cell>
          <cell r="F3">
            <v>4.4119983729230388</v>
          </cell>
          <cell r="G3">
            <v>4.2618400418191316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4.3180532837367966</v>
          </cell>
          <cell r="E4">
            <v>2.6916884474647138</v>
          </cell>
          <cell r="F4">
            <v>2.647199023753823</v>
          </cell>
          <cell r="G4">
            <v>2.5571040250914781</v>
          </cell>
          <cell r="H4">
            <v>1.278552012545739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2.6916884474647249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17.260698326190571</v>
          </cell>
          <cell r="E6">
            <v>8.9722948248823791</v>
          </cell>
          <cell r="F6">
            <v>8.8239967458460793</v>
          </cell>
          <cell r="G6">
            <v>8.5236800836382614</v>
          </cell>
          <cell r="H6">
            <v>4.2618400418191316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38.862479553631182</v>
          </cell>
          <cell r="E7">
            <v>24.22519602718242</v>
          </cell>
          <cell r="F7">
            <v>23.824791213784408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9.8987465501380374</v>
          </cell>
          <cell r="E8">
            <v>7.9189972401104178</v>
          </cell>
          <cell r="F8">
            <v>5.9392479300828009</v>
          </cell>
          <cell r="G8">
            <v>3.9594986200551978</v>
          </cell>
          <cell r="H8">
            <v>1.979749310027602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1.827460901563758</v>
          </cell>
          <cell r="F9">
            <v>1.370595676172953</v>
          </cell>
          <cell r="G9">
            <v>0.91373045078196891</v>
          </cell>
          <cell r="H9">
            <v>0.45686522539091329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1.218307267709601</v>
          </cell>
          <cell r="F10">
            <v>0.91373045078196891</v>
          </cell>
          <cell r="G10">
            <v>0.60915363385464594</v>
          </cell>
          <cell r="H10">
            <v>0.30457681692732302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8.3758624655013953</v>
          </cell>
          <cell r="E11">
            <v>6.700689972401106</v>
          </cell>
          <cell r="F11">
            <v>5.0255174793008397</v>
          </cell>
          <cell r="G11">
            <v>3.350344986200553</v>
          </cell>
          <cell r="H11">
            <v>1.6751724931002869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8.5281508739650427</v>
          </cell>
          <cell r="F12">
            <v>6.3961131554737829</v>
          </cell>
          <cell r="G12">
            <v>4.2640754369825222</v>
          </cell>
          <cell r="H12">
            <v>2.1320377184912109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66.558676470588267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9.1991666666666632</v>
          </cell>
          <cell r="E15">
            <v>7.359333333333332</v>
          </cell>
          <cell r="F15">
            <v>5.5194999999999812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8.8223776223776156</v>
          </cell>
          <cell r="E16">
            <v>7.0579020979020948</v>
          </cell>
          <cell r="F16">
            <v>5.2934265734265651</v>
          </cell>
          <cell r="G16">
            <v>3.5289510489510478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0.66167832167832175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261.22273982001542</v>
          </cell>
          <cell r="E18">
            <v>228.859226265882</v>
          </cell>
          <cell r="F18">
            <v>228.7583298317312</v>
          </cell>
          <cell r="G18">
            <v>262.08254633955897</v>
          </cell>
          <cell r="H18">
            <v>257.42556977080648</v>
          </cell>
          <cell r="I18">
            <v>238.69132565500789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77.86525984780836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33.458887253061647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11.965091695238209</v>
          </cell>
          <cell r="E32">
            <v>58.299137486703493</v>
          </cell>
          <cell r="F32">
            <v>87.816217714270323</v>
          </cell>
          <cell r="G32">
            <v>155.18237521768731</v>
          </cell>
          <cell r="H32">
            <v>211.55351195729</v>
          </cell>
          <cell r="I32">
            <v>245.48228543828299</v>
          </cell>
          <cell r="J32">
            <v>249.03349025756</v>
          </cell>
          <cell r="K32">
            <v>249.03349025756</v>
          </cell>
          <cell r="L32">
            <v>79.277829110203129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3.5719830766093632</v>
          </cell>
          <cell r="G33">
            <v>3.5719830766093601</v>
          </cell>
          <cell r="H33">
            <v>3.5719830766093619</v>
          </cell>
          <cell r="I33">
            <v>3.5719830766093632</v>
          </cell>
          <cell r="J33">
            <v>3.5719830766093632</v>
          </cell>
          <cell r="K33">
            <v>3.5719830766093632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110.8717962318524</v>
          </cell>
          <cell r="H34">
            <v>176.96750428378439</v>
          </cell>
          <cell r="I34">
            <v>184.25451542470881</v>
          </cell>
          <cell r="J34">
            <v>184.25451542470881</v>
          </cell>
          <cell r="K34">
            <v>158.35206607441279</v>
          </cell>
          <cell r="L34">
            <v>75.17310175991841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91.228919879899721</v>
          </cell>
          <cell r="E35">
            <v>157.27797607727919</v>
          </cell>
          <cell r="F35">
            <v>155.2013863521783</v>
          </cell>
          <cell r="G35">
            <v>109.6313622206176</v>
          </cell>
          <cell r="H35">
            <v>106.39705656742321</v>
          </cell>
          <cell r="I35">
            <v>158.69126030145929</v>
          </cell>
          <cell r="J35">
            <v>157.9097530706274</v>
          </cell>
          <cell r="K35">
            <v>171.38172201591729</v>
          </cell>
          <cell r="L35">
            <v>197.32087069297529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88.249103963136065</v>
          </cell>
          <cell r="F36">
            <v>82.9253875256627</v>
          </cell>
          <cell r="G36">
            <v>77.59757276914587</v>
          </cell>
          <cell r="H36">
            <v>72.277954650715998</v>
          </cell>
          <cell r="I36">
            <v>72.277954650715998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23.744027999999862</v>
          </cell>
          <cell r="E37">
            <v>19.868530192908391</v>
          </cell>
          <cell r="F37">
            <v>82.732587816834027</v>
          </cell>
          <cell r="G37">
            <v>86.787060135854333</v>
          </cell>
          <cell r="H37">
            <v>101.53764557982529</v>
          </cell>
          <cell r="I37">
            <v>80.897815179825358</v>
          </cell>
          <cell r="J37">
            <v>80.897815179825173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12.81188559587412</v>
          </cell>
          <cell r="G38">
            <v>111.6122158424737</v>
          </cell>
          <cell r="H38">
            <v>108.8843041708168</v>
          </cell>
          <cell r="I38">
            <v>51.730384444232122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122.0089389073038</v>
          </cell>
          <cell r="I39">
            <v>377.11641966884139</v>
          </cell>
          <cell r="J39">
            <v>596.68754739939232</v>
          </cell>
          <cell r="K39">
            <v>730.11825816291378</v>
          </cell>
          <cell r="L39">
            <v>738.41500465559341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0</v>
          </cell>
          <cell r="F40">
            <v>0</v>
          </cell>
          <cell r="G40">
            <v>12.42652939923779</v>
          </cell>
          <cell r="H40">
            <v>12.42705610876795</v>
          </cell>
          <cell r="I40">
            <v>12.42613436709018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1.106778394324623</v>
          </cell>
          <cell r="E41">
            <v>11.361996624314379</v>
          </cell>
          <cell r="F41">
            <v>19.335587250633271</v>
          </cell>
          <cell r="G41">
            <v>19.335587250633061</v>
          </cell>
          <cell r="H41">
            <v>0</v>
          </cell>
          <cell r="I41">
            <v>5.1485317793579952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9.000900089969574E-2</v>
          </cell>
          <cell r="F42">
            <v>9.0009000900090008E-2</v>
          </cell>
          <cell r="G42">
            <v>9.0009000899879191E-2</v>
          </cell>
          <cell r="H42">
            <v>46.757727022301182</v>
          </cell>
          <cell r="I42">
            <v>53.968519478362971</v>
          </cell>
          <cell r="J42">
            <v>83.504922363369204</v>
          </cell>
          <cell r="K42">
            <v>84.661154759265585</v>
          </cell>
          <cell r="L42">
            <v>85.623207318508449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25.853231159183679</v>
          </cell>
          <cell r="F43">
            <v>25.853231159183679</v>
          </cell>
          <cell r="G43">
            <v>25.853231159183679</v>
          </cell>
          <cell r="H43">
            <v>25.853231159183679</v>
          </cell>
          <cell r="I43">
            <v>25.853231159183679</v>
          </cell>
          <cell r="J43">
            <v>238.35551366940859</v>
          </cell>
          <cell r="K43">
            <v>231.32360605706731</v>
          </cell>
          <cell r="L43">
            <v>232.85059249020941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97.086360591188551</v>
          </cell>
          <cell r="E44">
            <v>0</v>
          </cell>
          <cell r="F44">
            <v>97.086360591188551</v>
          </cell>
          <cell r="G44">
            <v>16.331046238780729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IND_CH_OTH_ETH_NEW</v>
          </cell>
          <cell r="C45" t="str">
            <v>IND_ETH</v>
          </cell>
          <cell r="D45">
            <v>45.858460260008073</v>
          </cell>
          <cell r="E45">
            <v>45.858460260008073</v>
          </cell>
          <cell r="F45">
            <v>21.716055423854879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IND_CH_OTH_BIO_NEW</v>
          </cell>
          <cell r="C46" t="str">
            <v>IND_BIO</v>
          </cell>
          <cell r="D46">
            <v>0</v>
          </cell>
          <cell r="E46">
            <v>164.83272430936751</v>
          </cell>
          <cell r="F46">
            <v>105.91147670787871</v>
          </cell>
          <cell r="G46">
            <v>260.12138509925188</v>
          </cell>
          <cell r="H46">
            <v>306.75874752498459</v>
          </cell>
          <cell r="I46">
            <v>336.38194945766742</v>
          </cell>
          <cell r="J46">
            <v>364.61003734993551</v>
          </cell>
          <cell r="K46">
            <v>369.65852940431182</v>
          </cell>
          <cell r="L46">
            <v>373.85916823649478</v>
          </cell>
        </row>
        <row r="47">
          <cell r="A47">
            <v>45</v>
          </cell>
          <cell r="B47" t="str">
            <v>IND_CH_MD_ELC_NEW</v>
          </cell>
          <cell r="C47" t="str">
            <v>IND_CH_ELC</v>
          </cell>
          <cell r="D47">
            <v>347.75236249908431</v>
          </cell>
          <cell r="E47">
            <v>378.62205880665618</v>
          </cell>
          <cell r="F47">
            <v>391.25772699747301</v>
          </cell>
          <cell r="G47">
            <v>445.38511505803882</v>
          </cell>
          <cell r="H47">
            <v>485.77921790519957</v>
          </cell>
          <cell r="I47">
            <v>546.32239230900529</v>
          </cell>
          <cell r="J47">
            <v>581.89429432288887</v>
          </cell>
          <cell r="K47">
            <v>605.27872730389151</v>
          </cell>
          <cell r="L47">
            <v>611.47040900823913</v>
          </cell>
        </row>
        <row r="48">
          <cell r="A48">
            <v>46</v>
          </cell>
          <cell r="B48" t="str">
            <v>IND_IS_BOF_EXS</v>
          </cell>
          <cell r="C48" t="str">
            <v>IND_NGA</v>
          </cell>
          <cell r="D48">
            <v>248.70881142869581</v>
          </cell>
          <cell r="E48">
            <v>206.37577160493831</v>
          </cell>
          <cell r="F48">
            <v>165.10061728395061</v>
          </cell>
          <cell r="G48">
            <v>124.99763736974261</v>
          </cell>
          <cell r="H48">
            <v>112.28880748064449</v>
          </cell>
          <cell r="I48">
            <v>56.144403740322247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IND_HFO</v>
          </cell>
          <cell r="D49">
            <v>20.5076553672316</v>
          </cell>
          <cell r="E49">
            <v>17.08971280602637</v>
          </cell>
          <cell r="F49">
            <v>13.67177024482109</v>
          </cell>
          <cell r="G49">
            <v>10.253827683615819</v>
          </cell>
          <cell r="H49">
            <v>7.779910814042414</v>
          </cell>
          <cell r="I49">
            <v>3.417942561205273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IND_COA</v>
          </cell>
          <cell r="D50">
            <v>58.404843063402332</v>
          </cell>
          <cell r="E50">
            <v>48.67070255283533</v>
          </cell>
          <cell r="F50">
            <v>38.936562042268257</v>
          </cell>
          <cell r="G50">
            <v>29.202421531701191</v>
          </cell>
          <cell r="H50">
            <v>19.468281021134121</v>
          </cell>
          <cell r="I50">
            <v>9.7341405105670678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IND_COK</v>
          </cell>
          <cell r="D51">
            <v>239.73569052103011</v>
          </cell>
          <cell r="E51">
            <v>199.77974210085799</v>
          </cell>
          <cell r="F51">
            <v>159.82379368068641</v>
          </cell>
          <cell r="G51">
            <v>119.8678452605148</v>
          </cell>
          <cell r="H51">
            <v>92.643239227807342</v>
          </cell>
          <cell r="I51">
            <v>39.955948420171588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IND_COG</v>
          </cell>
          <cell r="D52">
            <v>112.59007708892059</v>
          </cell>
          <cell r="E52">
            <v>58.964506172839513</v>
          </cell>
          <cell r="F52">
            <v>47.171604938271606</v>
          </cell>
          <cell r="G52">
            <v>99.327329673571938</v>
          </cell>
          <cell r="H52">
            <v>23.5858024691358</v>
          </cell>
          <cell r="I52">
            <v>18.63058527411593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IND_BFG</v>
          </cell>
          <cell r="D53">
            <v>172.93590081606999</v>
          </cell>
          <cell r="E53">
            <v>144.1132506800586</v>
          </cell>
          <cell r="F53">
            <v>115.2906005440469</v>
          </cell>
          <cell r="G53">
            <v>86.46795040803508</v>
          </cell>
          <cell r="H53">
            <v>57.645300272023462</v>
          </cell>
          <cell r="I53">
            <v>28.82265013601172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IND_PTC</v>
          </cell>
          <cell r="D54">
            <v>96.94527030221775</v>
          </cell>
          <cell r="E54">
            <v>116.52985457208641</v>
          </cell>
          <cell r="F54">
            <v>93.223883657668964</v>
          </cell>
          <cell r="G54">
            <v>4.7971123666039119</v>
          </cell>
          <cell r="H54">
            <v>3.1980749110692739</v>
          </cell>
          <cell r="I54">
            <v>1.5990374555346309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IND_NGA</v>
          </cell>
          <cell r="D55">
            <v>4.1092164679582677</v>
          </cell>
          <cell r="E55">
            <v>3.2256333830104431</v>
          </cell>
          <cell r="F55">
            <v>2.6179582712369989</v>
          </cell>
          <cell r="G55">
            <v>1.6163938897168051</v>
          </cell>
          <cell r="H55">
            <v>0.80919061102815315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IND_BIO</v>
          </cell>
          <cell r="D56">
            <v>0.24291825633382999</v>
          </cell>
          <cell r="E56">
            <v>0.26497764530551488</v>
          </cell>
          <cell r="F56">
            <v>0</v>
          </cell>
          <cell r="G56">
            <v>0.1141300663885558</v>
          </cell>
          <cell r="H56">
            <v>6.3462146050657656E-2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IND_COA</v>
          </cell>
          <cell r="D57">
            <v>0.11527570789865869</v>
          </cell>
          <cell r="E57">
            <v>9.2220566318927277E-2</v>
          </cell>
          <cell r="F57">
            <v>6.9165424739196277E-2</v>
          </cell>
          <cell r="G57">
            <v>4.6110283159462542E-2</v>
          </cell>
          <cell r="H57">
            <v>2.305514157972709E-2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IND_NGA</v>
          </cell>
          <cell r="D58">
            <v>105.9813637325952</v>
          </cell>
          <cell r="E58">
            <v>72.333145388642777</v>
          </cell>
          <cell r="F58">
            <v>106.9374788562223</v>
          </cell>
          <cell r="G58">
            <v>43.925705892626517</v>
          </cell>
          <cell r="H58">
            <v>29.963748368908579</v>
          </cell>
          <cell r="I58">
            <v>14.98187418445429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IND_BIO</v>
          </cell>
          <cell r="D59">
            <v>29.693089428902969</v>
          </cell>
          <cell r="E59">
            <v>61.338703181635118</v>
          </cell>
          <cell r="F59">
            <v>0</v>
          </cell>
          <cell r="G59">
            <v>35.419283983744293</v>
          </cell>
          <cell r="H59">
            <v>23.504991059202581</v>
          </cell>
          <cell r="I59">
            <v>11.752495529601291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IND_COA</v>
          </cell>
          <cell r="D60">
            <v>13.63408779701974</v>
          </cell>
          <cell r="E60">
            <v>11.36173983084978</v>
          </cell>
          <cell r="F60">
            <v>9.0893918646798166</v>
          </cell>
          <cell r="G60">
            <v>6.8170438985098682</v>
          </cell>
          <cell r="H60">
            <v>4.5446959323399119</v>
          </cell>
          <cell r="I60">
            <v>2.2723479661699559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IND_FEA_EXS</v>
          </cell>
          <cell r="C61" t="str">
            <v>IND_COA</v>
          </cell>
          <cell r="D61">
            <v>85.764335027426412</v>
          </cell>
          <cell r="E61">
            <v>50.450379312660928</v>
          </cell>
          <cell r="F61">
            <v>5.2187506996529711</v>
          </cell>
          <cell r="G61">
            <v>3.4791671331019809</v>
          </cell>
          <cell r="H61">
            <v>1.7395835665509909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IND_COK</v>
          </cell>
          <cell r="D62">
            <v>16.967916713310199</v>
          </cell>
          <cell r="E62">
            <v>7.1443859845516631</v>
          </cell>
          <cell r="F62">
            <v>5.3582894884137469</v>
          </cell>
          <cell r="G62">
            <v>23.94128395835666</v>
          </cell>
          <cell r="H62">
            <v>25.526295757304371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IND_IS_EC_EXS</v>
          </cell>
          <cell r="C63" t="str">
            <v>IND_IS_ELC</v>
          </cell>
          <cell r="D63">
            <v>106.48724071204509</v>
          </cell>
          <cell r="E63">
            <v>0</v>
          </cell>
          <cell r="F63">
            <v>0</v>
          </cell>
          <cell r="G63">
            <v>23.838912670041861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IND_IS_EC_NEW</v>
          </cell>
          <cell r="C64" t="str">
            <v>IND_IS_ELC</v>
          </cell>
          <cell r="D64">
            <v>180.909337515696</v>
          </cell>
          <cell r="E64">
            <v>238.51543416167419</v>
          </cell>
          <cell r="F64">
            <v>293.18826534711252</v>
          </cell>
          <cell r="G64">
            <v>357.15538782920822</v>
          </cell>
          <cell r="H64">
            <v>402.81057434430568</v>
          </cell>
          <cell r="I64">
            <v>436.2303946147203</v>
          </cell>
          <cell r="J64">
            <v>474.64935355156359</v>
          </cell>
          <cell r="K64">
            <v>526.0660445051999</v>
          </cell>
          <cell r="L64">
            <v>526.06604450520013</v>
          </cell>
        </row>
        <row r="65">
          <cell r="A65">
            <v>63</v>
          </cell>
          <cell r="B65" t="str">
            <v>IND_IS_MD_ELC_EXS</v>
          </cell>
          <cell r="C65" t="str">
            <v>IND_IS_ELC</v>
          </cell>
          <cell r="D65">
            <v>141.31616279069769</v>
          </cell>
          <cell r="E65">
            <v>113.0529302325581</v>
          </cell>
          <cell r="F65">
            <v>84.789697674418605</v>
          </cell>
          <cell r="G65">
            <v>56.526465116279063</v>
          </cell>
          <cell r="H65">
            <v>28.263232558139538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IND_IS_MD_OIL_EXS</v>
          </cell>
          <cell r="C66" t="str">
            <v>IND_LPG</v>
          </cell>
          <cell r="D66">
            <v>5.0951444097300511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IND_OIL</v>
          </cell>
          <cell r="D67">
            <v>0</v>
          </cell>
          <cell r="E67">
            <v>0</v>
          </cell>
          <cell r="F67">
            <v>6.1829999999999989</v>
          </cell>
          <cell r="G67">
            <v>4.1219999999999999</v>
          </cell>
          <cell r="H67">
            <v>2.0609999999999991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IND_NAP</v>
          </cell>
          <cell r="D68">
            <v>5.2098555902699468</v>
          </cell>
          <cell r="E68">
            <v>8.2439999999999998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IND_IS_BOF_BFBOF_NEW</v>
          </cell>
          <cell r="C69" t="str">
            <v>IND_COA</v>
          </cell>
          <cell r="D69">
            <v>29.359359459276799</v>
          </cell>
          <cell r="E69">
            <v>34.583519673996811</v>
          </cell>
          <cell r="F69">
            <v>18.46073840687205</v>
          </cell>
          <cell r="G69">
            <v>56.850531602223349</v>
          </cell>
          <cell r="H69">
            <v>62.694725920187032</v>
          </cell>
          <cell r="I69">
            <v>115.9667347382687</v>
          </cell>
          <cell r="J69">
            <v>162.54414446489159</v>
          </cell>
          <cell r="K69">
            <v>91.605430978720307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IND_COK</v>
          </cell>
          <cell r="D70">
            <v>47.301190239945939</v>
          </cell>
          <cell r="E70">
            <v>55.717892808105987</v>
          </cell>
          <cell r="F70">
            <v>29.742300766627199</v>
          </cell>
          <cell r="G70">
            <v>91.592523136915403</v>
          </cell>
          <cell r="H70">
            <v>101.0081695380791</v>
          </cell>
          <cell r="I70">
            <v>186.83529485609961</v>
          </cell>
          <cell r="J70">
            <v>261.87667719343659</v>
          </cell>
          <cell r="K70">
            <v>147.58652768793829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IND_BFG</v>
          </cell>
          <cell r="D71">
            <v>0.81553776275768619</v>
          </cell>
          <cell r="E71">
            <v>0.96065332427768901</v>
          </cell>
          <cell r="F71">
            <v>0.51279828907977909</v>
          </cell>
          <cell r="G71">
            <v>1.5791814333950931</v>
          </cell>
          <cell r="H71">
            <v>1.741520164449639</v>
          </cell>
          <cell r="I71">
            <v>3.221298187174011</v>
          </cell>
          <cell r="J71">
            <v>4.5151151240247138</v>
          </cell>
          <cell r="K71">
            <v>2.544595304964453</v>
          </cell>
          <cell r="L71">
            <v>0</v>
          </cell>
        </row>
        <row r="72">
          <cell r="A72">
            <v>70</v>
          </cell>
          <cell r="B72" t="str">
            <v>IND_IS_DRI_DRIEAF_NEW</v>
          </cell>
          <cell r="C72" t="str">
            <v>IND_NGA</v>
          </cell>
          <cell r="D72">
            <v>0.1534100684014271</v>
          </cell>
          <cell r="E72">
            <v>6.4820316094158184</v>
          </cell>
          <cell r="F72">
            <v>11.95194470816647</v>
          </cell>
          <cell r="G72">
            <v>16.358030999505299</v>
          </cell>
          <cell r="H72">
            <v>23.13612558586723</v>
          </cell>
          <cell r="I72">
            <v>25.365298192509201</v>
          </cell>
          <cell r="J72">
            <v>23.81806151313712</v>
          </cell>
          <cell r="K72">
            <v>24.853035463784561</v>
          </cell>
          <cell r="L72">
            <v>22.380316632307139</v>
          </cell>
        </row>
        <row r="73">
          <cell r="A73">
            <v>71</v>
          </cell>
          <cell r="B73" t="str">
            <v>IND_IS_DRI_DRIEAF_NEW</v>
          </cell>
          <cell r="C73" t="str">
            <v>IND_COK</v>
          </cell>
          <cell r="D73">
            <v>0.4567330901258671</v>
          </cell>
          <cell r="E73">
            <v>17.825586925893489</v>
          </cell>
          <cell r="F73">
            <v>32.867847947457768</v>
          </cell>
          <cell r="G73">
            <v>52.254138729582543</v>
          </cell>
          <cell r="H73">
            <v>67.180565055123893</v>
          </cell>
          <cell r="I73">
            <v>69.754570029400227</v>
          </cell>
          <cell r="J73">
            <v>73.657204566912682</v>
          </cell>
          <cell r="K73">
            <v>78.109540029037248</v>
          </cell>
          <cell r="L73">
            <v>70.338137987250988</v>
          </cell>
        </row>
        <row r="74">
          <cell r="A74">
            <v>72</v>
          </cell>
          <cell r="B74" t="str">
            <v>IND_IS_SCR_NEW</v>
          </cell>
          <cell r="C74" t="str">
            <v>IND_NGA</v>
          </cell>
          <cell r="D74">
            <v>10.76451646711353</v>
          </cell>
          <cell r="E74">
            <v>59.342559006563057</v>
          </cell>
          <cell r="F74">
            <v>95.414173789399769</v>
          </cell>
          <cell r="G74">
            <v>148.76962099834401</v>
          </cell>
          <cell r="H74">
            <v>163.30820051935351</v>
          </cell>
          <cell r="I74">
            <v>199.91499656221859</v>
          </cell>
          <cell r="J74">
            <v>231.6836624008325</v>
          </cell>
          <cell r="K74">
            <v>237.46442250377279</v>
          </cell>
          <cell r="L74">
            <v>247.90049873926429</v>
          </cell>
        </row>
        <row r="75">
          <cell r="A75">
            <v>73</v>
          </cell>
          <cell r="B75" t="str">
            <v>IND_IS_SCR_NEW</v>
          </cell>
          <cell r="C75" t="str">
            <v>IND_BFG</v>
          </cell>
          <cell r="D75">
            <v>1.4774826523489151</v>
          </cell>
          <cell r="E75">
            <v>8.1450571185478644</v>
          </cell>
          <cell r="F75">
            <v>13.096063069133301</v>
          </cell>
          <cell r="G75">
            <v>20.419359744870729</v>
          </cell>
          <cell r="H75">
            <v>22.41485105167596</v>
          </cell>
          <cell r="I75">
            <v>27.439313253637859</v>
          </cell>
          <cell r="J75">
            <v>31.799718368741701</v>
          </cell>
          <cell r="K75">
            <v>32.593156029929602</v>
          </cell>
          <cell r="L75">
            <v>34.025558650487262</v>
          </cell>
        </row>
        <row r="76">
          <cell r="A76">
            <v>74</v>
          </cell>
          <cell r="B76" t="str">
            <v>IND_IS_BOF_HISBOF_NEW</v>
          </cell>
          <cell r="C76" t="str">
            <v>IND_NGA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2.8173218673217598E-3</v>
          </cell>
          <cell r="I76">
            <v>2.5061425061425079E-2</v>
          </cell>
          <cell r="J76">
            <v>6.0268550368540182E-2</v>
          </cell>
          <cell r="K76">
            <v>0.30491400491400478</v>
          </cell>
          <cell r="L76">
            <v>1.2328876082085669</v>
          </cell>
        </row>
        <row r="77">
          <cell r="A77">
            <v>75</v>
          </cell>
          <cell r="B77" t="str">
            <v>IND_IS_BOF_HISBOF_NEW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9.638415233414907E-2</v>
          </cell>
          <cell r="I77">
            <v>0.76855036855036862</v>
          </cell>
          <cell r="J77">
            <v>4.5152334152334141</v>
          </cell>
          <cell r="K77">
            <v>28.052088452088451</v>
          </cell>
          <cell r="L77">
            <v>113.42565995518819</v>
          </cell>
        </row>
        <row r="78">
          <cell r="A78">
            <v>76</v>
          </cell>
          <cell r="B78" t="str">
            <v>IND_IS_DRI_HDREAF_NEW</v>
          </cell>
          <cell r="C78" t="str">
            <v>IND_NGA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4.8412908989598229</v>
          </cell>
        </row>
        <row r="79">
          <cell r="A79">
            <v>77</v>
          </cell>
          <cell r="B79" t="str">
            <v>IND_IS_DRI_HDREAF_NEW</v>
          </cell>
          <cell r="C79" t="str">
            <v>IND_HH2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79.397170742941086</v>
          </cell>
        </row>
        <row r="80">
          <cell r="A80">
            <v>78</v>
          </cell>
          <cell r="B80" t="str">
            <v>IND_IS_BOF_ULCOLYSIS_NEW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0.50330708661417312</v>
          </cell>
          <cell r="K80">
            <v>3.1269291338582672</v>
          </cell>
          <cell r="L80">
            <v>4.0032169807304756</v>
          </cell>
        </row>
        <row r="81">
          <cell r="A81">
            <v>79</v>
          </cell>
          <cell r="B81" t="str">
            <v>IND_IS_MD_ELC_NEW</v>
          </cell>
          <cell r="C81" t="str">
            <v>IND_IS_ELC</v>
          </cell>
          <cell r="D81">
            <v>231.21452013845379</v>
          </cell>
          <cell r="E81">
            <v>195.55973582000161</v>
          </cell>
          <cell r="F81">
            <v>197.36406369091841</v>
          </cell>
          <cell r="G81">
            <v>133.44087211856021</v>
          </cell>
          <cell r="H81">
            <v>101.81134836029359</v>
          </cell>
          <cell r="I81">
            <v>77.825273981223816</v>
          </cell>
          <cell r="J81">
            <v>25.509124994490278</v>
          </cell>
          <cell r="K81">
            <v>14.33574819698287</v>
          </cell>
          <cell r="L81">
            <v>14.143097008197209</v>
          </cell>
        </row>
        <row r="82">
          <cell r="A82">
            <v>80</v>
          </cell>
          <cell r="B82" t="str">
            <v>IND_FEA_NEW</v>
          </cell>
          <cell r="C82" t="str">
            <v>IND_COK</v>
          </cell>
          <cell r="D82">
            <v>13.76444106778361</v>
          </cell>
          <cell r="E82">
            <v>26.135109064052031</v>
          </cell>
          <cell r="F82">
            <v>28.37107194821527</v>
          </cell>
          <cell r="G82">
            <v>35.606937660995222</v>
          </cell>
          <cell r="H82">
            <v>39.561839286487377</v>
          </cell>
          <cell r="I82">
            <v>44.026046505209401</v>
          </cell>
          <cell r="J82">
            <v>43.767145691415401</v>
          </cell>
          <cell r="K82">
            <v>43.693256724352082</v>
          </cell>
          <cell r="L82">
            <v>43.598890457433022</v>
          </cell>
        </row>
        <row r="83">
          <cell r="A83">
            <v>81</v>
          </cell>
          <cell r="B83" t="str">
            <v>IND_NF_ALU_EXS</v>
          </cell>
          <cell r="C83" t="str">
            <v>IND_NGA</v>
          </cell>
          <cell r="D83">
            <v>35.827787021630591</v>
          </cell>
          <cell r="E83">
            <v>28.662229617304501</v>
          </cell>
          <cell r="F83">
            <v>21.496672212978371</v>
          </cell>
          <cell r="G83">
            <v>17.549883204399311</v>
          </cell>
          <cell r="H83">
            <v>5.2712146422628967</v>
          </cell>
          <cell r="I83">
            <v>7.0762253204688026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IND_NF_ALU_EXS</v>
          </cell>
          <cell r="C84" t="str">
            <v>IND_HFO</v>
          </cell>
          <cell r="D84">
            <v>7.4126455906822128</v>
          </cell>
          <cell r="E84">
            <v>5.9301164725457358</v>
          </cell>
          <cell r="F84">
            <v>4.4475873544093183</v>
          </cell>
          <cell r="G84">
            <v>3.6310103181515818</v>
          </cell>
          <cell r="H84">
            <v>1.4825291181364391</v>
          </cell>
          <cell r="I84">
            <v>1.464046618028028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IND_NF_ALU_EXS</v>
          </cell>
          <cell r="C85" t="str">
            <v>IND_COA</v>
          </cell>
          <cell r="D85">
            <v>5.1476705490848573</v>
          </cell>
          <cell r="E85">
            <v>4.1181364392678859</v>
          </cell>
          <cell r="F85">
            <v>3.0886023294509162</v>
          </cell>
          <cell r="G85">
            <v>2.5215349431608192</v>
          </cell>
          <cell r="H85">
            <v>1.029534109816969</v>
          </cell>
          <cell r="I85">
            <v>1.016699040297242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IND_NF_ALU_EXS</v>
          </cell>
          <cell r="C86" t="str">
            <v>IND_COK</v>
          </cell>
          <cell r="D86">
            <v>4.3240432612312807</v>
          </cell>
          <cell r="E86">
            <v>3.459234608985025</v>
          </cell>
          <cell r="F86">
            <v>2.594425956738768</v>
          </cell>
          <cell r="G86">
            <v>2.118089352255089</v>
          </cell>
          <cell r="H86">
            <v>2.7591514143094922</v>
          </cell>
          <cell r="I86">
            <v>0.85402719384968306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IND_NF_COP_EXS</v>
          </cell>
          <cell r="C87" t="str">
            <v>IND_NGA</v>
          </cell>
          <cell r="D87">
            <v>8.5322046374677907</v>
          </cell>
          <cell r="E87">
            <v>6.8257637099742272</v>
          </cell>
          <cell r="F87">
            <v>5.1193227824806753</v>
          </cell>
          <cell r="G87">
            <v>3.412881854987114</v>
          </cell>
          <cell r="H87">
            <v>0.78954729481045238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IND_NF_COP_EXS</v>
          </cell>
          <cell r="C88" t="str">
            <v>IND_HFO</v>
          </cell>
          <cell r="D88">
            <v>1.11428045638572</v>
          </cell>
          <cell r="E88">
            <v>0.89142436510857814</v>
          </cell>
          <cell r="F88">
            <v>0.66856827383143169</v>
          </cell>
          <cell r="G88">
            <v>0.44571218255428913</v>
          </cell>
          <cell r="H88">
            <v>0.2228560912771439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IND_COA</v>
          </cell>
          <cell r="D89">
            <v>0.764078027235922</v>
          </cell>
          <cell r="E89">
            <v>0.61126242178873758</v>
          </cell>
          <cell r="F89">
            <v>0.45844681634155299</v>
          </cell>
          <cell r="G89">
            <v>0.30563121089436879</v>
          </cell>
          <cell r="H89">
            <v>0.1528156054471852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IND_COK</v>
          </cell>
          <cell r="D90">
            <v>1.3052999631947</v>
          </cell>
          <cell r="E90">
            <v>1.0442399705557599</v>
          </cell>
          <cell r="F90">
            <v>0.7831799779168197</v>
          </cell>
          <cell r="G90">
            <v>0.52211998527787995</v>
          </cell>
          <cell r="H90">
            <v>1.177953625322044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IND_NF_ZNC_EXS</v>
          </cell>
          <cell r="C91" t="str">
            <v>IND_NGA</v>
          </cell>
          <cell r="D91">
            <v>2.5577637765657322</v>
          </cell>
          <cell r="E91">
            <v>1.8446595934370409</v>
          </cell>
          <cell r="F91">
            <v>1.70517585104382</v>
          </cell>
          <cell r="G91">
            <v>1.2788818882828661</v>
          </cell>
          <cell r="H91">
            <v>0.85258792552191087</v>
          </cell>
          <cell r="I91">
            <v>0.42629396276095571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IND_NF_ZNC_EXS</v>
          </cell>
          <cell r="C92" t="str">
            <v>IND_HFO</v>
          </cell>
          <cell r="D92">
            <v>1.4597338724844839</v>
          </cell>
          <cell r="E92">
            <v>1.0527602730221559</v>
          </cell>
          <cell r="F92">
            <v>0.97315591498965581</v>
          </cell>
          <cell r="G92">
            <v>0.72986693624224208</v>
          </cell>
          <cell r="H92">
            <v>0.48657795749482691</v>
          </cell>
          <cell r="I92">
            <v>0.2432889787474149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IND_NF_AMN_EXS</v>
          </cell>
          <cell r="C93" t="str">
            <v>IND_NGA</v>
          </cell>
          <cell r="D93">
            <v>57.517654751525718</v>
          </cell>
          <cell r="E93">
            <v>47.931378959604757</v>
          </cell>
          <cell r="F93">
            <v>38.34510316768381</v>
          </cell>
          <cell r="G93">
            <v>28.758827375762859</v>
          </cell>
          <cell r="H93">
            <v>2.0956044754431851</v>
          </cell>
          <cell r="I93">
            <v>9.5862757919209578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IND_NF_AMN_EXS</v>
          </cell>
          <cell r="C94" t="str">
            <v>IND_HFO</v>
          </cell>
          <cell r="D94">
            <v>3.544692676547514</v>
          </cell>
          <cell r="E94">
            <v>2.9539105637895959</v>
          </cell>
          <cell r="F94">
            <v>2.363128451031677</v>
          </cell>
          <cell r="G94">
            <v>1.7723463382737521</v>
          </cell>
          <cell r="H94">
            <v>18.258511333914559</v>
          </cell>
          <cell r="I94">
            <v>0.59078211275791948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IND_NF_EC_EXS</v>
          </cell>
          <cell r="C95" t="str">
            <v>IND_NF_ELC</v>
          </cell>
          <cell r="D95">
            <v>188.06621121457431</v>
          </cell>
          <cell r="E95">
            <v>161.06731527418319</v>
          </cell>
          <cell r="F95">
            <v>131.51949685470419</v>
          </cell>
          <cell r="G95">
            <v>81.098750000000024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IND_NF_MD_ELC_EXS</v>
          </cell>
          <cell r="C96" t="str">
            <v>IND_NF_ELC</v>
          </cell>
          <cell r="D96">
            <v>24.43651162790697</v>
          </cell>
          <cell r="E96">
            <v>19.549209302325579</v>
          </cell>
          <cell r="F96">
            <v>14.661906976744181</v>
          </cell>
          <cell r="G96">
            <v>9.7746046511627895</v>
          </cell>
          <cell r="H96">
            <v>4.8873023255813974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IND_NF_MD_OIL_EXS</v>
          </cell>
          <cell r="C97" t="str">
            <v>IND_LPG</v>
          </cell>
          <cell r="D97">
            <v>3.0019999999999998</v>
          </cell>
          <cell r="E97">
            <v>2.4016000000000002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IND_NF_MD_OIL_EXS</v>
          </cell>
          <cell r="C98" t="str">
            <v>IND_OIL</v>
          </cell>
          <cell r="D98">
            <v>0</v>
          </cell>
          <cell r="E98">
            <v>0</v>
          </cell>
          <cell r="F98">
            <v>1.801199999999999</v>
          </cell>
          <cell r="G98">
            <v>1.2008000000000001</v>
          </cell>
          <cell r="H98">
            <v>0.60039999999999982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IND_NF_AMN_BAY_NEW</v>
          </cell>
          <cell r="C99" t="str">
            <v>IND_NGA</v>
          </cell>
          <cell r="D99">
            <v>0.62940652941176645</v>
          </cell>
          <cell r="E99">
            <v>4.1080341800368814</v>
          </cell>
          <cell r="F99">
            <v>6.3494770844588562</v>
          </cell>
          <cell r="G99">
            <v>11.072062101493049</v>
          </cell>
          <cell r="H99">
            <v>17.794817280749971</v>
          </cell>
          <cell r="I99">
            <v>20.574171207109679</v>
          </cell>
          <cell r="J99">
            <v>25.52247676905121</v>
          </cell>
          <cell r="K99">
            <v>25.470285756686799</v>
          </cell>
          <cell r="L99">
            <v>17.15615834338967</v>
          </cell>
        </row>
        <row r="100">
          <cell r="A100">
            <v>98</v>
          </cell>
          <cell r="B100" t="str">
            <v>IND_NF_AMN_BAY_NEW</v>
          </cell>
          <cell r="C100" t="str">
            <v>IND_HFO</v>
          </cell>
          <cell r="D100">
            <v>0.18649082352941221</v>
          </cell>
          <cell r="E100">
            <v>1.2171953126035211</v>
          </cell>
          <cell r="F100">
            <v>1.8813265435433639</v>
          </cell>
          <cell r="G100">
            <v>3.2806109930349789</v>
          </cell>
          <cell r="H100">
            <v>5.2725384535555504</v>
          </cell>
          <cell r="I100">
            <v>6.0960507280325018</v>
          </cell>
          <cell r="J100">
            <v>7.5622153389781364</v>
          </cell>
          <cell r="K100">
            <v>7.5467513353146076</v>
          </cell>
          <cell r="L100">
            <v>5.0833061758191604</v>
          </cell>
        </row>
        <row r="101">
          <cell r="A101">
            <v>99</v>
          </cell>
          <cell r="B101" t="str">
            <v>IND_NF_AMN_BAY_NEW</v>
          </cell>
          <cell r="C101" t="str">
            <v>IND_COA</v>
          </cell>
          <cell r="D101">
            <v>1.3520584705882379</v>
          </cell>
          <cell r="E101">
            <v>8.8246660163755219</v>
          </cell>
          <cell r="F101">
            <v>13.63961744068939</v>
          </cell>
          <cell r="G101">
            <v>23.78442969950359</v>
          </cell>
          <cell r="H101">
            <v>38.225903788277719</v>
          </cell>
          <cell r="I101">
            <v>44.19636777823559</v>
          </cell>
          <cell r="J101">
            <v>54.826061207591493</v>
          </cell>
          <cell r="K101">
            <v>54.713947181030903</v>
          </cell>
          <cell r="L101">
            <v>36.853969774688899</v>
          </cell>
        </row>
        <row r="102">
          <cell r="A102">
            <v>100</v>
          </cell>
          <cell r="B102" t="str">
            <v>IND_NF_ALU_SEC_NEW</v>
          </cell>
          <cell r="C102" t="str">
            <v>IND_NGA</v>
          </cell>
          <cell r="D102">
            <v>9.6087340344827634</v>
          </cell>
          <cell r="E102">
            <v>11.231391234800091</v>
          </cell>
          <cell r="F102">
            <v>12.00476062234037</v>
          </cell>
          <cell r="G102">
            <v>13.284330172149311</v>
          </cell>
          <cell r="H102">
            <v>12.11725813766655</v>
          </cell>
          <cell r="I102">
            <v>11.933400442293729</v>
          </cell>
          <cell r="J102">
            <v>11.82447221734015</v>
          </cell>
          <cell r="K102">
            <v>11.772360000000001</v>
          </cell>
          <cell r="L102">
            <v>11.746919999999999</v>
          </cell>
        </row>
        <row r="103">
          <cell r="A103">
            <v>101</v>
          </cell>
          <cell r="B103" t="str">
            <v>IND_NF_ALU_SEC_NEW</v>
          </cell>
          <cell r="C103" t="str">
            <v>IND_HFO</v>
          </cell>
          <cell r="D103">
            <v>0.33518839655172428</v>
          </cell>
          <cell r="E103">
            <v>0.3917927174930263</v>
          </cell>
          <cell r="F103">
            <v>0.41877071938396632</v>
          </cell>
          <cell r="G103">
            <v>0.4634068664703247</v>
          </cell>
          <cell r="H103">
            <v>0.42269505131394969</v>
          </cell>
          <cell r="I103">
            <v>0.41628141077768799</v>
          </cell>
          <cell r="J103">
            <v>0.41248158897698167</v>
          </cell>
          <cell r="K103">
            <v>0.41066372093023251</v>
          </cell>
          <cell r="L103">
            <v>0.40977627906976732</v>
          </cell>
        </row>
        <row r="104">
          <cell r="A104">
            <v>102</v>
          </cell>
          <cell r="B104" t="str">
            <v>IND_NF_ALU_HLHIA_NEW</v>
          </cell>
          <cell r="C104" t="str">
            <v>IND_NGA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1.477863274094384</v>
          </cell>
          <cell r="I104">
            <v>1.477863274094384</v>
          </cell>
          <cell r="J104">
            <v>2.4988655810406861</v>
          </cell>
          <cell r="K104">
            <v>2.4946259529461501</v>
          </cell>
          <cell r="L104">
            <v>0</v>
          </cell>
        </row>
        <row r="105">
          <cell r="A105">
            <v>103</v>
          </cell>
          <cell r="B105" t="str">
            <v>IND_NF_COP_NEW</v>
          </cell>
          <cell r="C105" t="str">
            <v>IND_NGA</v>
          </cell>
          <cell r="D105">
            <v>3.7639728548123959</v>
          </cell>
          <cell r="E105">
            <v>3.1901439454833</v>
          </cell>
          <cell r="F105">
            <v>4.8186471581809149</v>
          </cell>
          <cell r="G105">
            <v>4.2486527830801926</v>
          </cell>
          <cell r="H105">
            <v>4.6760391748744574</v>
          </cell>
          <cell r="I105">
            <v>5.159189959821127</v>
          </cell>
          <cell r="J105">
            <v>4.8623822342797292</v>
          </cell>
          <cell r="K105">
            <v>4.8167279037159867</v>
          </cell>
          <cell r="L105">
            <v>4.7837570675957366</v>
          </cell>
        </row>
        <row r="106">
          <cell r="A106">
            <v>104</v>
          </cell>
          <cell r="B106" t="str">
            <v>IND_NF_COP_NEW</v>
          </cell>
          <cell r="C106" t="str">
            <v>IND_HFO</v>
          </cell>
          <cell r="D106">
            <v>0.40328280587275661</v>
          </cell>
          <cell r="E106">
            <v>0.47852159182249498</v>
          </cell>
          <cell r="F106">
            <v>0.51628362409081252</v>
          </cell>
          <cell r="G106">
            <v>0.6372979174620288</v>
          </cell>
          <cell r="H106">
            <v>0.70140587623116823</v>
          </cell>
          <cell r="I106">
            <v>0.77387849397316888</v>
          </cell>
          <cell r="J106">
            <v>0.72935733514195933</v>
          </cell>
          <cell r="K106">
            <v>0.72250918555739796</v>
          </cell>
          <cell r="L106">
            <v>0.71756356013936073</v>
          </cell>
        </row>
        <row r="107">
          <cell r="A107">
            <v>105</v>
          </cell>
          <cell r="B107" t="str">
            <v>IND_NF_COP_NEW</v>
          </cell>
          <cell r="C107" t="str">
            <v>IND_BIO</v>
          </cell>
          <cell r="D107">
            <v>0</v>
          </cell>
          <cell r="E107">
            <v>1.276057578193319</v>
          </cell>
          <cell r="F107">
            <v>0</v>
          </cell>
          <cell r="G107">
            <v>1.699461113232074</v>
          </cell>
          <cell r="H107">
            <v>1.87041566994978</v>
          </cell>
          <cell r="I107">
            <v>2.063675983928448</v>
          </cell>
          <cell r="J107">
            <v>1.944952893711889</v>
          </cell>
          <cell r="K107">
            <v>1.926691161486392</v>
          </cell>
          <cell r="L107">
            <v>1.913502827038293</v>
          </cell>
        </row>
        <row r="108">
          <cell r="A108">
            <v>106</v>
          </cell>
          <cell r="B108" t="str">
            <v>IND_NF_COP_NEW</v>
          </cell>
          <cell r="C108" t="str">
            <v>IND_COA</v>
          </cell>
          <cell r="D108">
            <v>0.26885520391517131</v>
          </cell>
          <cell r="E108">
            <v>0.31901439454833008</v>
          </cell>
          <cell r="F108">
            <v>0.34418908272720822</v>
          </cell>
          <cell r="G108">
            <v>0.42486527830801929</v>
          </cell>
          <cell r="H108">
            <v>0.46760391748744567</v>
          </cell>
          <cell r="I108">
            <v>0.51591899598211255</v>
          </cell>
          <cell r="J108">
            <v>0.48623822342797279</v>
          </cell>
          <cell r="K108">
            <v>0.48167279037159871</v>
          </cell>
          <cell r="L108">
            <v>0.47837570675957358</v>
          </cell>
        </row>
        <row r="109">
          <cell r="A109">
            <v>107</v>
          </cell>
          <cell r="B109" t="str">
            <v>IND_NF_EC_NEW</v>
          </cell>
          <cell r="C109" t="str">
            <v>IND_NF_ELC</v>
          </cell>
          <cell r="D109">
            <v>0</v>
          </cell>
          <cell r="E109">
            <v>0</v>
          </cell>
          <cell r="F109">
            <v>0</v>
          </cell>
          <cell r="G109">
            <v>36.465357450187668</v>
          </cell>
          <cell r="H109">
            <v>102.5317357145809</v>
          </cell>
          <cell r="I109">
            <v>100.2567175952082</v>
          </cell>
          <cell r="J109">
            <v>95.016546522259603</v>
          </cell>
          <cell r="K109">
            <v>93.939628241717742</v>
          </cell>
          <cell r="L109">
            <v>105.02421460431169</v>
          </cell>
        </row>
        <row r="110">
          <cell r="A110">
            <v>108</v>
          </cell>
          <cell r="B110" t="str">
            <v>IND_NF_MD_ELC_NEW</v>
          </cell>
          <cell r="C110" t="str">
            <v>IND_NF_ELC</v>
          </cell>
          <cell r="D110">
            <v>15.76190135173043</v>
          </cell>
          <cell r="E110">
            <v>12.93050579733379</v>
          </cell>
          <cell r="F110">
            <v>10.627996990358771</v>
          </cell>
          <cell r="G110">
            <v>10.856889516791121</v>
          </cell>
          <cell r="H110">
            <v>5.7526205533782901</v>
          </cell>
          <cell r="I110">
            <v>9.1109606310184752</v>
          </cell>
          <cell r="J110">
            <v>2.6375716141475869</v>
          </cell>
          <cell r="K110">
            <v>2.5206575688652739</v>
          </cell>
          <cell r="L110">
            <v>2.4598441600312348</v>
          </cell>
        </row>
        <row r="111">
          <cell r="A111">
            <v>109</v>
          </cell>
          <cell r="B111" t="str">
            <v>IND_NM_CLK_DRY_EXS</v>
          </cell>
          <cell r="C111" t="str">
            <v>IND_NGA</v>
          </cell>
          <cell r="D111">
            <v>46.925893760539637</v>
          </cell>
          <cell r="E111">
            <v>37.540715008431697</v>
          </cell>
          <cell r="F111">
            <v>28.155536256323789</v>
          </cell>
          <cell r="G111">
            <v>21.295183811129849</v>
          </cell>
          <cell r="H111">
            <v>9.3851787521079295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IND_NM_CLK_DRY_EXS</v>
          </cell>
          <cell r="C112" t="str">
            <v>IND_HFO</v>
          </cell>
          <cell r="D112">
            <v>9.1381112984823059</v>
          </cell>
          <cell r="E112">
            <v>7.3104890387858488</v>
          </cell>
          <cell r="F112">
            <v>5.4828667790893766</v>
          </cell>
          <cell r="G112">
            <v>3.6552445193929151</v>
          </cell>
          <cell r="H112">
            <v>3.0900354131534549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IND_NM_CLK_DRY_EXS</v>
          </cell>
          <cell r="C113" t="str">
            <v>IND_COA</v>
          </cell>
          <cell r="D113">
            <v>24.740590219224291</v>
          </cell>
          <cell r="E113">
            <v>19.79247217537943</v>
          </cell>
          <cell r="F113">
            <v>14.844354131534571</v>
          </cell>
          <cell r="G113">
            <v>9.8962360876897151</v>
          </cell>
          <cell r="H113">
            <v>4.9481180438448584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IND_NM_CLK_DRY_EXS</v>
          </cell>
          <cell r="C114" t="str">
            <v>IND_PTC</v>
          </cell>
          <cell r="D114">
            <v>72.106467116357479</v>
          </cell>
          <cell r="E114">
            <v>57.685173693085993</v>
          </cell>
          <cell r="F114">
            <v>43.263880269814507</v>
          </cell>
          <cell r="G114">
            <v>26.31776053962901</v>
          </cell>
          <cell r="H114">
            <v>13.1588802698145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IND_NM_CLK_WET_EXS</v>
          </cell>
          <cell r="C115" t="str">
            <v>IND_NGA</v>
          </cell>
          <cell r="D115">
            <v>135.47111907961059</v>
          </cell>
          <cell r="E115">
            <v>135.4711190796105</v>
          </cell>
          <cell r="F115">
            <v>110.4942328230687</v>
          </cell>
          <cell r="G115">
            <v>34.892915628337491</v>
          </cell>
          <cell r="H115">
            <v>17.44645781416876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IND_NM_CLK_WET_EXS</v>
          </cell>
          <cell r="C116" t="str">
            <v>IND_HFO</v>
          </cell>
          <cell r="D116">
            <v>19.80360252194307</v>
          </cell>
          <cell r="E116">
            <v>19.803602521943059</v>
          </cell>
          <cell r="F116">
            <v>16.152401210395141</v>
          </cell>
          <cell r="G116">
            <v>5.1007582769668893</v>
          </cell>
          <cell r="H116">
            <v>2.5503791384834469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IND_NM_CLK_WET_EXS</v>
          </cell>
          <cell r="C117" t="str">
            <v>IND_BIO</v>
          </cell>
          <cell r="D117">
            <v>0</v>
          </cell>
          <cell r="E117">
            <v>0</v>
          </cell>
          <cell r="F117">
            <v>0</v>
          </cell>
          <cell r="G117">
            <v>12.99827696689214</v>
          </cell>
          <cell r="H117">
            <v>6.4991384834460719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IND_NM_CLK_WET_EXS</v>
          </cell>
          <cell r="C118" t="str">
            <v>IND_COA</v>
          </cell>
          <cell r="D118">
            <v>71.40672345379474</v>
          </cell>
          <cell r="E118">
            <v>71.406723453794712</v>
          </cell>
          <cell r="F118">
            <v>58.241425774296907</v>
          </cell>
          <cell r="G118">
            <v>18.392029191883239</v>
          </cell>
          <cell r="H118">
            <v>9.1960145959416231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IND_PTC</v>
          </cell>
          <cell r="D119">
            <v>208.68757122340011</v>
          </cell>
          <cell r="E119">
            <v>208.6875712234</v>
          </cell>
          <cell r="F119">
            <v>170.21172659309369</v>
          </cell>
          <cell r="G119">
            <v>40.752794588821651</v>
          </cell>
          <cell r="H119">
            <v>20.376397294410829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IND_NM_LIM_EXS</v>
          </cell>
          <cell r="C120" t="str">
            <v>IND_NGA</v>
          </cell>
          <cell r="D120">
            <v>93.93009954128442</v>
          </cell>
          <cell r="E120">
            <v>78.275082951070331</v>
          </cell>
          <cell r="F120">
            <v>62.620066360856271</v>
          </cell>
          <cell r="G120">
            <v>46.96504977064221</v>
          </cell>
          <cell r="H120">
            <v>31.310033180428139</v>
          </cell>
          <cell r="I120">
            <v>15.655016590214061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IND_NM_LIM_EXS</v>
          </cell>
          <cell r="C121" t="str">
            <v>IND_HFO</v>
          </cell>
          <cell r="D121">
            <v>10.17106605504584</v>
          </cell>
          <cell r="E121">
            <v>8.4758883792048927</v>
          </cell>
          <cell r="F121">
            <v>6.7807107033639138</v>
          </cell>
          <cell r="G121">
            <v>5.0855330275229189</v>
          </cell>
          <cell r="H121">
            <v>3.3903553516819511</v>
          </cell>
          <cell r="I121">
            <v>1.695177675840978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IND_NM_LIM_EXS</v>
          </cell>
          <cell r="C122" t="str">
            <v>IND_COA</v>
          </cell>
          <cell r="D122">
            <v>38.50692522935779</v>
          </cell>
          <cell r="E122">
            <v>32.089104357798163</v>
          </cell>
          <cell r="F122">
            <v>25.67128348623854</v>
          </cell>
          <cell r="G122">
            <v>19.253462614678899</v>
          </cell>
          <cell r="H122">
            <v>12.83564174311927</v>
          </cell>
          <cell r="I122">
            <v>6.4178208715596297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IND_NM_GLS_EXS</v>
          </cell>
          <cell r="C123" t="str">
            <v>IND_NGA</v>
          </cell>
          <cell r="D123">
            <v>99.554878479893901</v>
          </cell>
          <cell r="E123">
            <v>82.962398733244925</v>
          </cell>
          <cell r="F123">
            <v>66.369918986595948</v>
          </cell>
          <cell r="G123">
            <v>49.777439239946951</v>
          </cell>
          <cell r="H123">
            <v>25.894251730740901</v>
          </cell>
          <cell r="I123">
            <v>16.592479746648991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IND_NM_GLS_EXS</v>
          </cell>
          <cell r="C124" t="str">
            <v>IND_HFO</v>
          </cell>
          <cell r="D124">
            <v>5.8460053026955618</v>
          </cell>
          <cell r="E124">
            <v>4.8716710855796297</v>
          </cell>
          <cell r="F124">
            <v>3.8973368684636909</v>
          </cell>
          <cell r="G124">
            <v>2.9230026513477809</v>
          </cell>
          <cell r="H124">
            <v>9.239376196788923</v>
          </cell>
          <cell r="I124">
            <v>0.97433421711592383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IND_NM_CRM_EXS</v>
          </cell>
          <cell r="C125" t="str">
            <v>IND_NGA</v>
          </cell>
          <cell r="D125">
            <v>227.02108374384241</v>
          </cell>
          <cell r="E125">
            <v>181.61686699507391</v>
          </cell>
          <cell r="F125">
            <v>136.2126502463054</v>
          </cell>
          <cell r="G125">
            <v>90.808433497536953</v>
          </cell>
          <cell r="H125">
            <v>41.437288669950732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IND_NM_CRM_EXS</v>
          </cell>
          <cell r="C126" t="str">
            <v>IND_HFO</v>
          </cell>
          <cell r="D126">
            <v>25.221044334975399</v>
          </cell>
          <cell r="E126">
            <v>20.1768354679803</v>
          </cell>
          <cell r="F126">
            <v>15.132626600985221</v>
          </cell>
          <cell r="G126">
            <v>10.08841773399015</v>
          </cell>
          <cell r="H126">
            <v>9.011136945812801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IND_NM_CRM_EXS</v>
          </cell>
          <cell r="C127" t="str">
            <v>IND_COA</v>
          </cell>
          <cell r="D127">
            <v>18.21871921182267</v>
          </cell>
          <cell r="E127">
            <v>14.574975369458089</v>
          </cell>
          <cell r="F127">
            <v>10.93123152709359</v>
          </cell>
          <cell r="G127">
            <v>7.2874876847290668</v>
          </cell>
          <cell r="H127">
            <v>3.643743842364533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IND_NM_MD_OIL_EXS</v>
          </cell>
          <cell r="C128" t="str">
            <v>IND_LPG</v>
          </cell>
          <cell r="D128">
            <v>27.347999999999999</v>
          </cell>
          <cell r="E128">
            <v>9.7393457451307501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IND_NM_MD_OIL_EXS</v>
          </cell>
          <cell r="C129" t="str">
            <v>IND_OIL</v>
          </cell>
          <cell r="D129">
            <v>0</v>
          </cell>
          <cell r="E129">
            <v>0</v>
          </cell>
          <cell r="F129">
            <v>16.408799999999999</v>
          </cell>
          <cell r="G129">
            <v>10.9392</v>
          </cell>
          <cell r="H129">
            <v>5.4696000000000016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IND_NM_MD_OIL_EXS</v>
          </cell>
          <cell r="C130" t="str">
            <v>IND_NAP</v>
          </cell>
          <cell r="D130">
            <v>0</v>
          </cell>
          <cell r="E130">
            <v>12.139054254869251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IND_NM_CLK_DRY_NEW</v>
          </cell>
          <cell r="C131" t="str">
            <v>IND_NGA</v>
          </cell>
          <cell r="D131">
            <v>17.138953973350201</v>
          </cell>
          <cell r="E131">
            <v>20.00420572469195</v>
          </cell>
          <cell r="F131">
            <v>26.05684702122181</v>
          </cell>
          <cell r="G131">
            <v>47.954724958244363</v>
          </cell>
          <cell r="H131">
            <v>53.813013864785283</v>
          </cell>
          <cell r="I131">
            <v>59.762121636212832</v>
          </cell>
          <cell r="J131">
            <v>58.690096458210412</v>
          </cell>
          <cell r="K131">
            <v>59.213262973076027</v>
          </cell>
          <cell r="L131">
            <v>59.248831087878962</v>
          </cell>
        </row>
        <row r="132">
          <cell r="A132">
            <v>130</v>
          </cell>
          <cell r="B132" t="str">
            <v>IND_NM_CLK_DRY_NEW</v>
          </cell>
          <cell r="C132" t="str">
            <v>IND_HFO</v>
          </cell>
          <cell r="D132">
            <v>34.277907946700417</v>
          </cell>
          <cell r="E132">
            <v>40.008411449383892</v>
          </cell>
          <cell r="F132">
            <v>52.113694042443619</v>
          </cell>
          <cell r="G132">
            <v>95.909449916488725</v>
          </cell>
          <cell r="H132">
            <v>107.62602772957059</v>
          </cell>
          <cell r="I132">
            <v>119.52424327242559</v>
          </cell>
          <cell r="J132">
            <v>117.3801929164208</v>
          </cell>
          <cell r="K132">
            <v>118.4265259461521</v>
          </cell>
          <cell r="L132">
            <v>118.4976621757579</v>
          </cell>
        </row>
        <row r="133">
          <cell r="A133">
            <v>131</v>
          </cell>
          <cell r="B133" t="str">
            <v>IND_NM_CLK_DRY_NEW</v>
          </cell>
          <cell r="C133" t="str">
            <v>IND_COA</v>
          </cell>
          <cell r="D133">
            <v>132.82689329346411</v>
          </cell>
          <cell r="E133">
            <v>155.03259436636259</v>
          </cell>
          <cell r="F133">
            <v>201.94056441446901</v>
          </cell>
          <cell r="G133">
            <v>371.6491184263939</v>
          </cell>
          <cell r="H133">
            <v>417.05085745208601</v>
          </cell>
          <cell r="I133">
            <v>463.15644268064949</v>
          </cell>
          <cell r="J133">
            <v>454.84824755113061</v>
          </cell>
          <cell r="K133">
            <v>458.90278804133942</v>
          </cell>
          <cell r="L133">
            <v>459.17844093106169</v>
          </cell>
        </row>
        <row r="134">
          <cell r="A134">
            <v>132</v>
          </cell>
          <cell r="B134" t="str">
            <v>IND_NM_CLK_DRY_NEW</v>
          </cell>
          <cell r="C134" t="str">
            <v>IND_BGS</v>
          </cell>
          <cell r="D134">
            <v>10.711846233343881</v>
          </cell>
          <cell r="E134">
            <v>12.502628577932461</v>
          </cell>
          <cell r="F134">
            <v>16.28552938826364</v>
          </cell>
          <cell r="G134">
            <v>29.971703098902729</v>
          </cell>
          <cell r="H134">
            <v>33.633133665490803</v>
          </cell>
          <cell r="I134">
            <v>37.351326022633017</v>
          </cell>
          <cell r="J134">
            <v>36.68131028638151</v>
          </cell>
          <cell r="K134">
            <v>37.008289358172533</v>
          </cell>
          <cell r="L134">
            <v>37.030519429924333</v>
          </cell>
        </row>
        <row r="135">
          <cell r="A135">
            <v>133</v>
          </cell>
          <cell r="B135" t="str">
            <v>IND_NM_LIM_LRK_NEW</v>
          </cell>
          <cell r="C135" t="str">
            <v>IND_NGA</v>
          </cell>
          <cell r="D135">
            <v>0.44330608000000132</v>
          </cell>
          <cell r="E135">
            <v>1.8829960970431661</v>
          </cell>
          <cell r="F135">
            <v>2.934327152467707</v>
          </cell>
          <cell r="G135">
            <v>4.6075506687945182</v>
          </cell>
          <cell r="H135">
            <v>5.8566464739609838</v>
          </cell>
          <cell r="I135">
            <v>7.0760183796006997</v>
          </cell>
          <cell r="J135">
            <v>8.201454335112679</v>
          </cell>
          <cell r="K135">
            <v>8.2551820109409899</v>
          </cell>
          <cell r="L135">
            <v>8.3018421703218817</v>
          </cell>
        </row>
        <row r="136">
          <cell r="A136">
            <v>134</v>
          </cell>
          <cell r="B136" t="str">
            <v>IND_NM_LIM_LRK_NEW</v>
          </cell>
          <cell r="C136" t="str">
            <v>IND_HFO</v>
          </cell>
          <cell r="D136">
            <v>0.1477686933333337</v>
          </cell>
          <cell r="E136">
            <v>0.62766536568105546</v>
          </cell>
          <cell r="F136">
            <v>0.9781090508225706</v>
          </cell>
          <cell r="G136">
            <v>1.5358502229315061</v>
          </cell>
          <cell r="H136">
            <v>1.952215491320328</v>
          </cell>
          <cell r="I136">
            <v>2.3586727932002329</v>
          </cell>
          <cell r="J136">
            <v>2.7338181117042248</v>
          </cell>
          <cell r="K136">
            <v>2.751727336980331</v>
          </cell>
          <cell r="L136">
            <v>2.7672807234406269</v>
          </cell>
        </row>
        <row r="137">
          <cell r="A137">
            <v>135</v>
          </cell>
          <cell r="B137" t="str">
            <v>IND_NM_LIM_LRK_NEW</v>
          </cell>
          <cell r="C137" t="str">
            <v>IND_BIO</v>
          </cell>
          <cell r="D137">
            <v>2.068761706666661</v>
          </cell>
          <cell r="E137">
            <v>8.7873151195347727</v>
          </cell>
          <cell r="F137">
            <v>13.69352671151599</v>
          </cell>
          <cell r="G137">
            <v>21.50190312104106</v>
          </cell>
          <cell r="H137">
            <v>27.331016878484579</v>
          </cell>
          <cell r="I137">
            <v>33.02141910480325</v>
          </cell>
          <cell r="J137">
            <v>38.273453563859142</v>
          </cell>
          <cell r="K137">
            <v>38.524182717724607</v>
          </cell>
          <cell r="L137">
            <v>38.741930128168732</v>
          </cell>
        </row>
        <row r="138">
          <cell r="A138">
            <v>136</v>
          </cell>
          <cell r="B138" t="str">
            <v>IND_NM_LIM_LRK_NEW</v>
          </cell>
          <cell r="C138" t="str">
            <v>IND_COA</v>
          </cell>
          <cell r="D138">
            <v>11.96926416000003</v>
          </cell>
          <cell r="E138">
            <v>50.840894620165493</v>
          </cell>
          <cell r="F138">
            <v>79.226833116628185</v>
          </cell>
          <cell r="G138">
            <v>124.403868057452</v>
          </cell>
          <cell r="H138">
            <v>158.1294547969465</v>
          </cell>
          <cell r="I138">
            <v>191.05249624921899</v>
          </cell>
          <cell r="J138">
            <v>221.43926704804241</v>
          </cell>
          <cell r="K138">
            <v>222.88991429540681</v>
          </cell>
          <cell r="L138">
            <v>224.14973859869079</v>
          </cell>
        </row>
        <row r="139">
          <cell r="A139">
            <v>137</v>
          </cell>
          <cell r="B139" t="str">
            <v>IND_NM_GLS_FOSS_NEW</v>
          </cell>
          <cell r="C139" t="str">
            <v>IND_NGA</v>
          </cell>
          <cell r="D139">
            <v>31.034294297600091</v>
          </cell>
          <cell r="E139">
            <v>0</v>
          </cell>
          <cell r="F139">
            <v>31.034294297600091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IND_NM_GLS_ELEC_NEW</v>
          </cell>
          <cell r="C140" t="str">
            <v>IND_BIO</v>
          </cell>
          <cell r="D140">
            <v>0</v>
          </cell>
          <cell r="E140">
            <v>61.090551655750609</v>
          </cell>
          <cell r="F140">
            <v>80.406491959479965</v>
          </cell>
          <cell r="G140">
            <v>148.11916133403381</v>
          </cell>
          <cell r="H140">
            <v>188.10941030907421</v>
          </cell>
          <cell r="I140">
            <v>228.5103423382256</v>
          </cell>
          <cell r="J140">
            <v>263.22799576617768</v>
          </cell>
          <cell r="K140">
            <v>265.59786533747621</v>
          </cell>
          <cell r="L140">
            <v>266.67593696916578</v>
          </cell>
        </row>
        <row r="141">
          <cell r="A141">
            <v>139</v>
          </cell>
          <cell r="B141" t="str">
            <v>IND_NM_CRM_NEW</v>
          </cell>
          <cell r="C141" t="str">
            <v>IND_NGA</v>
          </cell>
          <cell r="D141">
            <v>230.76419769448819</v>
          </cell>
          <cell r="E141">
            <v>286.2912639009852</v>
          </cell>
          <cell r="F141">
            <v>320.40286149667588</v>
          </cell>
          <cell r="G141">
            <v>390.23896483819982</v>
          </cell>
          <cell r="H141">
            <v>413.22581141653723</v>
          </cell>
          <cell r="I141">
            <v>456.11380876243447</v>
          </cell>
          <cell r="J141">
            <v>459.58991553232289</v>
          </cell>
          <cell r="K141">
            <v>463.69711594461762</v>
          </cell>
          <cell r="L141">
            <v>468.59491673178292</v>
          </cell>
        </row>
        <row r="142">
          <cell r="A142">
            <v>140</v>
          </cell>
          <cell r="B142" t="str">
            <v>IND_PP_SB_BIO_EXS</v>
          </cell>
          <cell r="C142" t="str">
            <v>IND_BIO</v>
          </cell>
          <cell r="D142">
            <v>435.88914110429442</v>
          </cell>
          <cell r="E142">
            <v>348.71131288343548</v>
          </cell>
          <cell r="F142">
            <v>261.53348466257671</v>
          </cell>
          <cell r="G142">
            <v>174.3556564417178</v>
          </cell>
          <cell r="H142">
            <v>87.177828220858885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IND_PP_PH_HFO_EXS</v>
          </cell>
          <cell r="C143" t="str">
            <v>IND_HFO</v>
          </cell>
          <cell r="D143">
            <v>8.0800000000000018</v>
          </cell>
          <cell r="E143">
            <v>6.4640000000000004</v>
          </cell>
          <cell r="F143">
            <v>4.8480000000000016</v>
          </cell>
          <cell r="G143">
            <v>3.2320000000000002</v>
          </cell>
          <cell r="H143">
            <v>1.616000000000001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IND_PP_PH_NGA_EXS</v>
          </cell>
          <cell r="C144" t="str">
            <v>IND_NGA</v>
          </cell>
          <cell r="D144">
            <v>29.098500000000001</v>
          </cell>
          <cell r="E144">
            <v>12.252000000000001</v>
          </cell>
          <cell r="F144">
            <v>9.2274000000000012</v>
          </cell>
          <cell r="G144">
            <v>6.1260000000000012</v>
          </cell>
          <cell r="H144">
            <v>3.0629999999999979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IND_PP_PH_COA_EXS</v>
          </cell>
          <cell r="C145" t="str">
            <v>IND_COA</v>
          </cell>
          <cell r="D145">
            <v>0.91058823529411781</v>
          </cell>
          <cell r="E145">
            <v>0.7284705882352942</v>
          </cell>
          <cell r="F145">
            <v>0.54635294117647071</v>
          </cell>
          <cell r="G145">
            <v>0.36423529411764721</v>
          </cell>
          <cell r="H145">
            <v>0.18211764705882361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IND_PP_PH_BIO_EXS</v>
          </cell>
          <cell r="C146" t="str">
            <v>IND_BIO</v>
          </cell>
          <cell r="D146">
            <v>2.383941176470588</v>
          </cell>
          <cell r="E146">
            <v>1.0579764705882371</v>
          </cell>
          <cell r="F146">
            <v>0.75282352941176489</v>
          </cell>
          <cell r="G146">
            <v>0.52898823529404015</v>
          </cell>
          <cell r="H146">
            <v>0.25094117647058828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IND_PP_DH_OIL_EXS</v>
          </cell>
          <cell r="C147" t="str">
            <v>IND_OIL</v>
          </cell>
          <cell r="D147">
            <v>10.75609756097561</v>
          </cell>
          <cell r="E147">
            <v>8.6048780487804883</v>
          </cell>
          <cell r="F147">
            <v>6.4536585365853654</v>
          </cell>
          <cell r="G147">
            <v>4.3024390243902442</v>
          </cell>
          <cell r="H147">
            <v>2.1512195121951221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IND_PP_DH_NGA_EXS</v>
          </cell>
          <cell r="C148" t="str">
            <v>IND_NGA</v>
          </cell>
          <cell r="D148">
            <v>43.542439024390241</v>
          </cell>
          <cell r="E148">
            <v>18.333658536585371</v>
          </cell>
          <cell r="F148">
            <v>13.750243902439021</v>
          </cell>
          <cell r="G148">
            <v>9.1668292682926804</v>
          </cell>
          <cell r="H148">
            <v>4.5834146341463402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IND_PP_DH_LPG_EXS</v>
          </cell>
          <cell r="C149" t="str">
            <v>IND_LPG</v>
          </cell>
          <cell r="D149">
            <v>4.264024390243903</v>
          </cell>
          <cell r="E149">
            <v>3.4112195121951219</v>
          </cell>
          <cell r="F149">
            <v>2.5584146341463421</v>
          </cell>
          <cell r="G149">
            <v>1.7056097560975609</v>
          </cell>
          <cell r="H149">
            <v>0.85280487804878047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IND_PP_PH_REC_NEW</v>
          </cell>
          <cell r="C150" t="str">
            <v>IND_PP_SB_REC</v>
          </cell>
          <cell r="D150">
            <v>2.6243558252675032</v>
          </cell>
          <cell r="E150">
            <v>0</v>
          </cell>
          <cell r="F150">
            <v>0</v>
          </cell>
          <cell r="G150">
            <v>0</v>
          </cell>
          <cell r="H150">
            <v>1.1519999999999069E-2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IND_PP_DH_NGA_NEW</v>
          </cell>
          <cell r="C151" t="str">
            <v>IND_NGA</v>
          </cell>
          <cell r="D151">
            <v>52.243138869849197</v>
          </cell>
          <cell r="E151">
            <v>81.583880890584453</v>
          </cell>
          <cell r="F151">
            <v>93.338399941382406</v>
          </cell>
          <cell r="G151">
            <v>102.4045214441382</v>
          </cell>
          <cell r="H151">
            <v>64.576246143529218</v>
          </cell>
          <cell r="I151">
            <v>33.086704372217739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IND_PP_DH_REC_NEW</v>
          </cell>
          <cell r="C152" t="str">
            <v>IND_PP_SB_REC</v>
          </cell>
          <cell r="D152">
            <v>0</v>
          </cell>
          <cell r="E152">
            <v>1.3968860321754499</v>
          </cell>
          <cell r="F152">
            <v>0</v>
          </cell>
          <cell r="G152">
            <v>0</v>
          </cell>
          <cell r="H152">
            <v>32.016929896080072</v>
          </cell>
          <cell r="I152">
            <v>49.771852426698914</v>
          </cell>
          <cell r="J152">
            <v>54.957748023024308</v>
          </cell>
          <cell r="K152">
            <v>51.13018985102358</v>
          </cell>
          <cell r="L152">
            <v>50.078739320552813</v>
          </cell>
        </row>
        <row r="153">
          <cell r="A153">
            <v>151</v>
          </cell>
          <cell r="B153" t="str">
            <v>IND_PP_MD_ELC_NEW</v>
          </cell>
          <cell r="C153" t="str">
            <v>IND_PP_ELC</v>
          </cell>
          <cell r="D153">
            <v>255.25926241370871</v>
          </cell>
          <cell r="E153">
            <v>331.61232961805189</v>
          </cell>
          <cell r="F153">
            <v>325.81139833936101</v>
          </cell>
          <cell r="G153">
            <v>398.91497429399192</v>
          </cell>
          <cell r="H153">
            <v>377.30376765257398</v>
          </cell>
          <cell r="I153">
            <v>418.85906558890201</v>
          </cell>
          <cell r="J153">
            <v>629.31690008109842</v>
          </cell>
          <cell r="K153">
            <v>642.26760003469519</v>
          </cell>
          <cell r="L153">
            <v>658.85255823885188</v>
          </cell>
        </row>
        <row r="154">
          <cell r="A154">
            <v>152</v>
          </cell>
          <cell r="B154" t="str">
            <v>IND_PP_MD_ELC_EXS</v>
          </cell>
          <cell r="C154" t="str">
            <v>IND_PP_ELC</v>
          </cell>
          <cell r="D154">
            <v>190.82284883720931</v>
          </cell>
          <cell r="E154">
            <v>152.65827906976739</v>
          </cell>
          <cell r="F154">
            <v>114.4937093023256</v>
          </cell>
          <cell r="G154">
            <v>76.329139534883709</v>
          </cell>
          <cell r="H154">
            <v>38.164569767441847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IND_OTH_SB_HFO_EXS</v>
          </cell>
          <cell r="C155" t="str">
            <v>IND_HFO</v>
          </cell>
          <cell r="D155">
            <v>38.388888888888893</v>
          </cell>
          <cell r="E155">
            <v>31.99074074074073</v>
          </cell>
          <cell r="F155">
            <v>25.592592592592581</v>
          </cell>
          <cell r="G155">
            <v>19.194444444444439</v>
          </cell>
          <cell r="H155">
            <v>12.796296296296291</v>
          </cell>
          <cell r="I155">
            <v>6.3981481481481453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IND_OTH_SB_OIL_EXS</v>
          </cell>
          <cell r="C156" t="str">
            <v>IND_OIL</v>
          </cell>
          <cell r="D156">
            <v>110.99382716049379</v>
          </cell>
          <cell r="E156">
            <v>92.49485596707818</v>
          </cell>
          <cell r="F156">
            <v>73.995884773662553</v>
          </cell>
          <cell r="G156">
            <v>55.496913580246911</v>
          </cell>
          <cell r="H156">
            <v>36.997942386831276</v>
          </cell>
          <cell r="I156">
            <v>18.498971193415638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IND_OTH_SB_NGA_EXS</v>
          </cell>
          <cell r="C157" t="str">
            <v>IND_NGA</v>
          </cell>
          <cell r="D157">
            <v>93.26543209876543</v>
          </cell>
          <cell r="E157">
            <v>77.721193415637856</v>
          </cell>
          <cell r="F157">
            <v>62.176954732510282</v>
          </cell>
          <cell r="G157">
            <v>46.632716049382708</v>
          </cell>
          <cell r="H157">
            <v>40.461653292181083</v>
          </cell>
          <cell r="I157">
            <v>15.544238683127571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IND_OTH_SB_COA_EXS</v>
          </cell>
          <cell r="C158" t="str">
            <v>IND_COA</v>
          </cell>
          <cell r="D158">
            <v>27.16049382716049</v>
          </cell>
          <cell r="E158">
            <v>22.63374485596708</v>
          </cell>
          <cell r="F158">
            <v>18.10699588477366</v>
          </cell>
          <cell r="G158">
            <v>25.802469135802468</v>
          </cell>
          <cell r="H158">
            <v>9.05349794238683</v>
          </cell>
          <cell r="I158">
            <v>4.5267489711934168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IND_OTH_SB_COG_EXS</v>
          </cell>
          <cell r="C159" t="str">
            <v>IND_COG</v>
          </cell>
          <cell r="D159">
            <v>10.09814814814815</v>
          </cell>
          <cell r="E159">
            <v>4.4290123456790118</v>
          </cell>
          <cell r="F159">
            <v>3.5432098765432101</v>
          </cell>
          <cell r="G159">
            <v>5.049074074074074</v>
          </cell>
          <cell r="H159">
            <v>1.771604938271605</v>
          </cell>
          <cell r="I159">
            <v>0.88580246913580218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IND_OTH_SB_LPG_EXS</v>
          </cell>
          <cell r="C160" t="str">
            <v>IND_LPG</v>
          </cell>
          <cell r="D160">
            <v>5.981481481481481</v>
          </cell>
          <cell r="E160">
            <v>4.9845679012345672</v>
          </cell>
          <cell r="F160">
            <v>3.9876543209876538</v>
          </cell>
          <cell r="G160">
            <v>5.682407407407406</v>
          </cell>
          <cell r="H160">
            <v>1.9938271604938269</v>
          </cell>
          <cell r="I160">
            <v>0.99691358024691379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IND_OTH_SB_BIO_EXS</v>
          </cell>
          <cell r="C161" t="str">
            <v>IND_BIO</v>
          </cell>
          <cell r="D161">
            <v>197.7620025145074</v>
          </cell>
          <cell r="E161">
            <v>170.80776748971189</v>
          </cell>
          <cell r="F161">
            <v>166.08704307182569</v>
          </cell>
          <cell r="G161">
            <v>124.70802469135801</v>
          </cell>
          <cell r="H161">
            <v>83.138683127571994</v>
          </cell>
          <cell r="I161">
            <v>39.823429218106988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IND_OTH_SB_HET_EXS</v>
          </cell>
          <cell r="C162" t="str">
            <v>IND_HET</v>
          </cell>
          <cell r="D162">
            <v>230.20637500000001</v>
          </cell>
          <cell r="E162">
            <v>219.24416666666659</v>
          </cell>
          <cell r="F162">
            <v>175.3953333333333</v>
          </cell>
          <cell r="G162">
            <v>131.54650000000001</v>
          </cell>
          <cell r="H162">
            <v>46.156666666666673</v>
          </cell>
          <cell r="I162">
            <v>23.07833333333333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IND_OTH_PH_HFO_EXS</v>
          </cell>
          <cell r="C163" t="str">
            <v>IND_HFO</v>
          </cell>
          <cell r="D163">
            <v>91.176829268292693</v>
          </cell>
          <cell r="E163">
            <v>39.989837398373993</v>
          </cell>
          <cell r="F163">
            <v>37.393732773291127</v>
          </cell>
          <cell r="G163">
            <v>39.989837398373993</v>
          </cell>
          <cell r="H163">
            <v>15.995934959349601</v>
          </cell>
          <cell r="I163">
            <v>7.997967479674803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IND_OTH_PH_OIL_EXS</v>
          </cell>
          <cell r="C164" t="str">
            <v>IND_OIL</v>
          </cell>
          <cell r="D164">
            <v>263.60783132530122</v>
          </cell>
          <cell r="E164">
            <v>119.0467896747755</v>
          </cell>
          <cell r="F164">
            <v>92.493975903614498</v>
          </cell>
          <cell r="G164">
            <v>119.0467896747755</v>
          </cell>
          <cell r="H164">
            <v>46.246987951807242</v>
          </cell>
          <cell r="I164">
            <v>23.12349397590361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IND_OTH_PH_NGA_EXS</v>
          </cell>
          <cell r="C165" t="str">
            <v>IND_NGA</v>
          </cell>
          <cell r="D165">
            <v>524.61764705882354</v>
          </cell>
          <cell r="E165">
            <v>437.18137254901961</v>
          </cell>
          <cell r="F165">
            <v>349.74509803921569</v>
          </cell>
          <cell r="G165">
            <v>262.30882352941182</v>
          </cell>
          <cell r="H165">
            <v>262.30882352941182</v>
          </cell>
          <cell r="I165">
            <v>87.436274509803923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IND_OTH_PH_COA_EXS</v>
          </cell>
          <cell r="C166" t="str">
            <v>IND_COA</v>
          </cell>
          <cell r="D166">
            <v>71.883333333333326</v>
          </cell>
          <cell r="E166">
            <v>38.695117932060917</v>
          </cell>
          <cell r="F166">
            <v>25.222222222222221</v>
          </cell>
          <cell r="G166">
            <v>18.916666666666661</v>
          </cell>
          <cell r="H166">
            <v>12.611111111111111</v>
          </cell>
          <cell r="I166">
            <v>6.3055555555555536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IND_OTH_PH_COK_EXS</v>
          </cell>
          <cell r="C167" t="str">
            <v>IND_COK</v>
          </cell>
          <cell r="D167">
            <v>8.9018518518518519</v>
          </cell>
          <cell r="E167">
            <v>3.9043209876543208</v>
          </cell>
          <cell r="F167">
            <v>3.123456790123456</v>
          </cell>
          <cell r="G167">
            <v>4.450925925925926</v>
          </cell>
          <cell r="H167">
            <v>1.561728395061728</v>
          </cell>
          <cell r="I167">
            <v>0.780864197530864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IND_OTH_PH_ELC_EXS</v>
          </cell>
          <cell r="C168" t="str">
            <v>IND_OTH_ELC</v>
          </cell>
          <cell r="D168">
            <v>136.08500000000001</v>
          </cell>
          <cell r="E168">
            <v>113.4041666666667</v>
          </cell>
          <cell r="F168">
            <v>113.4041666666667</v>
          </cell>
          <cell r="G168">
            <v>113.4041666666667</v>
          </cell>
          <cell r="H168">
            <v>45.361666666666657</v>
          </cell>
          <cell r="I168">
            <v>22.680833333333339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IND_OTH_PH_LPG_EXS</v>
          </cell>
          <cell r="C169" t="str">
            <v>IND_LPG</v>
          </cell>
          <cell r="D169">
            <v>40.364705882352943</v>
          </cell>
          <cell r="E169">
            <v>33.637254901960787</v>
          </cell>
          <cell r="F169">
            <v>26.909803921568631</v>
          </cell>
          <cell r="G169">
            <v>20.182352941176472</v>
          </cell>
          <cell r="H169">
            <v>13.454901960784319</v>
          </cell>
          <cell r="I169">
            <v>6.7274509803921614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IND_OTH_MD_ELC_EXS</v>
          </cell>
          <cell r="C170" t="str">
            <v>IND_OTH_ELC</v>
          </cell>
          <cell r="D170">
            <v>517.10588235294119</v>
          </cell>
          <cell r="E170">
            <v>430.92156862745111</v>
          </cell>
          <cell r="F170">
            <v>344.73725490196068</v>
          </cell>
          <cell r="G170">
            <v>258.5529411764706</v>
          </cell>
          <cell r="H170">
            <v>172.3686274509804</v>
          </cell>
          <cell r="I170">
            <v>86.184313725490185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IND_OTH_EC_ELC_EXS</v>
          </cell>
          <cell r="C171" t="str">
            <v>IND_OTH_ELC</v>
          </cell>
          <cell r="D171">
            <v>181.44499999999999</v>
          </cell>
          <cell r="E171">
            <v>151.20416666666671</v>
          </cell>
          <cell r="F171">
            <v>120.9633333333333</v>
          </cell>
          <cell r="G171">
            <v>90.722499999999997</v>
          </cell>
          <cell r="H171">
            <v>60.481666666666669</v>
          </cell>
          <cell r="I171">
            <v>30.24083333333332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IND_OTH_OTH_HFO_EXS</v>
          </cell>
          <cell r="C172" t="str">
            <v>IND_HFO</v>
          </cell>
          <cell r="D172">
            <v>19.197530864197532</v>
          </cell>
          <cell r="E172">
            <v>15.99794238683128</v>
          </cell>
          <cell r="F172">
            <v>12.798353909465019</v>
          </cell>
          <cell r="G172">
            <v>9.5987654320987641</v>
          </cell>
          <cell r="H172">
            <v>6.3991769547325097</v>
          </cell>
          <cell r="I172">
            <v>3.1995884773662548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IND_OTH_OTH_OIL_EXS</v>
          </cell>
          <cell r="C173" t="str">
            <v>IND_OIL</v>
          </cell>
          <cell r="D173">
            <v>55.5</v>
          </cell>
          <cell r="E173">
            <v>46.249999999999993</v>
          </cell>
          <cell r="F173">
            <v>37</v>
          </cell>
          <cell r="G173">
            <v>27.75</v>
          </cell>
          <cell r="H173">
            <v>18.5</v>
          </cell>
          <cell r="I173">
            <v>9.25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IND_OTH_OTH_NGA_EXS</v>
          </cell>
          <cell r="C174" t="str">
            <v>IND_NGA</v>
          </cell>
          <cell r="D174">
            <v>104.9259259259259</v>
          </cell>
          <cell r="E174">
            <v>87.438271604938251</v>
          </cell>
          <cell r="F174">
            <v>69.950617283950606</v>
          </cell>
          <cell r="G174">
            <v>52.462962962962948</v>
          </cell>
          <cell r="H174">
            <v>34.975308641975303</v>
          </cell>
          <cell r="I174">
            <v>17.487654320987641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IND_OTH_OTH_COK_EXS</v>
          </cell>
          <cell r="C175" t="str">
            <v>IND_COK</v>
          </cell>
          <cell r="D175">
            <v>2.0061728395061729</v>
          </cell>
          <cell r="E175">
            <v>1.6718106995884769</v>
          </cell>
          <cell r="F175">
            <v>1.3374485596707819</v>
          </cell>
          <cell r="G175">
            <v>1.6718106995884769</v>
          </cell>
          <cell r="H175">
            <v>0.66872427983539107</v>
          </cell>
          <cell r="I175">
            <v>0.33436213991769542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IND_OTH_OTH_PTC_EXS</v>
          </cell>
          <cell r="C176" t="str">
            <v>IND_PTC</v>
          </cell>
          <cell r="D176">
            <v>16.724691358024689</v>
          </cell>
          <cell r="E176">
            <v>13.93724279835391</v>
          </cell>
          <cell r="F176">
            <v>11.149794238683119</v>
          </cell>
          <cell r="G176">
            <v>4.4012345679012341</v>
          </cell>
          <cell r="H176">
            <v>2.9341563786008229</v>
          </cell>
          <cell r="I176">
            <v>1.4670781893004119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IND_OTH_OTH_ELC_EXS</v>
          </cell>
          <cell r="C177" t="str">
            <v>IND_OTH_ELC</v>
          </cell>
          <cell r="D177">
            <v>72.58</v>
          </cell>
          <cell r="E177">
            <v>60.483333333333341</v>
          </cell>
          <cell r="F177">
            <v>48.38666666666667</v>
          </cell>
          <cell r="G177">
            <v>36.29</v>
          </cell>
          <cell r="H177">
            <v>24.193333333333339</v>
          </cell>
          <cell r="I177">
            <v>12.09666666666666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IND_OTH_OTH_GEO_EXS</v>
          </cell>
          <cell r="C178" t="str">
            <v>IND_GEO</v>
          </cell>
          <cell r="D178">
            <v>1.7911458333333341</v>
          </cell>
          <cell r="E178">
            <v>1.4926215277777779</v>
          </cell>
          <cell r="F178">
            <v>1.1940972222222219</v>
          </cell>
          <cell r="G178">
            <v>0.89557291666666683</v>
          </cell>
          <cell r="H178">
            <v>0.3142361111111111</v>
          </cell>
          <cell r="I178">
            <v>0.15711805555555561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IND_OTH_OTH_BIO_EXS</v>
          </cell>
          <cell r="C179" t="str">
            <v>IND_BIO</v>
          </cell>
          <cell r="D179">
            <v>46.772839506172843</v>
          </cell>
          <cell r="E179">
            <v>38.977366255144041</v>
          </cell>
          <cell r="F179">
            <v>31.181893004115231</v>
          </cell>
          <cell r="G179">
            <v>23.386419753086422</v>
          </cell>
          <cell r="H179">
            <v>8.2057613168724295</v>
          </cell>
          <cell r="I179">
            <v>4.1028806584362147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IND_OTH_SB_HFO_NEW</v>
          </cell>
          <cell r="C180" t="str">
            <v>IND_HFO</v>
          </cell>
          <cell r="D180">
            <v>12.24719102574352</v>
          </cell>
          <cell r="E180">
            <v>0</v>
          </cell>
          <cell r="F180">
            <v>40.842224636137693</v>
          </cell>
          <cell r="G180">
            <v>51.944546296296281</v>
          </cell>
          <cell r="H180">
            <v>49.284474562154998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IND_OTH_SB_OIL_NEW</v>
          </cell>
          <cell r="C181" t="str">
            <v>IND_OIL</v>
          </cell>
          <cell r="D181">
            <v>0</v>
          </cell>
          <cell r="E181">
            <v>0</v>
          </cell>
          <cell r="F181">
            <v>23.927599339985768</v>
          </cell>
          <cell r="G181">
            <v>86.781067901234536</v>
          </cell>
          <cell r="H181">
            <v>31.388650689251211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IND_OTH_SB_NGA_NEW</v>
          </cell>
          <cell r="C182" t="str">
            <v>IND_NGA</v>
          </cell>
          <cell r="D182">
            <v>64.944169912840493</v>
          </cell>
          <cell r="E182">
            <v>58.925020576131693</v>
          </cell>
          <cell r="F182">
            <v>70.692679724950281</v>
          </cell>
          <cell r="G182">
            <v>95.645265432098753</v>
          </cell>
          <cell r="H182">
            <v>173.1445603752876</v>
          </cell>
          <cell r="I182">
            <v>10.61616282593004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IND_OTH_SB_COA_NEW</v>
          </cell>
          <cell r="C183" t="str">
            <v>IND_COA</v>
          </cell>
          <cell r="D183">
            <v>0</v>
          </cell>
          <cell r="E183">
            <v>0</v>
          </cell>
          <cell r="F183">
            <v>0</v>
          </cell>
          <cell r="G183">
            <v>9.7670262345678935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IND_OTH_SB_ELC_NEW</v>
          </cell>
          <cell r="C184" t="str">
            <v>IND_OTH_ELC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172.2813146071806</v>
          </cell>
          <cell r="I184">
            <v>80.493586397952825</v>
          </cell>
          <cell r="J184">
            <v>0</v>
          </cell>
          <cell r="K184">
            <v>17.050716361042319</v>
          </cell>
          <cell r="L184">
            <v>0</v>
          </cell>
        </row>
        <row r="185">
          <cell r="A185">
            <v>183</v>
          </cell>
          <cell r="B185" t="str">
            <v>IND_OTH_SB_BIO_NEW</v>
          </cell>
          <cell r="C185" t="str">
            <v>IND_BIO</v>
          </cell>
          <cell r="D185">
            <v>0</v>
          </cell>
          <cell r="E185">
            <v>0</v>
          </cell>
          <cell r="F185">
            <v>0</v>
          </cell>
          <cell r="G185">
            <v>53.139452160493803</v>
          </cell>
          <cell r="H185">
            <v>155.43045657184939</v>
          </cell>
          <cell r="I185">
            <v>681.11370392442666</v>
          </cell>
          <cell r="J185">
            <v>951.17997852503379</v>
          </cell>
          <cell r="K185">
            <v>943.52914947772331</v>
          </cell>
          <cell r="L185">
            <v>973.18190144519417</v>
          </cell>
        </row>
        <row r="186">
          <cell r="A186">
            <v>184</v>
          </cell>
          <cell r="B186" t="str">
            <v>IND_OTH_PH_HFO_NEW</v>
          </cell>
          <cell r="C186" t="str">
            <v>IND_HFO</v>
          </cell>
          <cell r="D186">
            <v>3.0383458992205008</v>
          </cell>
          <cell r="E186">
            <v>54.899128533942921</v>
          </cell>
          <cell r="F186">
            <v>54.899128533942921</v>
          </cell>
          <cell r="G186">
            <v>59.212918669203113</v>
          </cell>
          <cell r="H186">
            <v>59.212918669203098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IND_OTH_PH_OIL_NEW</v>
          </cell>
          <cell r="C187" t="str">
            <v>IND_OIL</v>
          </cell>
          <cell r="D187">
            <v>19.037694177238311</v>
          </cell>
          <cell r="E187">
            <v>140.80078966050351</v>
          </cell>
          <cell r="F187">
            <v>140.80078966050351</v>
          </cell>
          <cell r="G187">
            <v>178.5614785279557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IND_OTH_PH_NGA_NEW</v>
          </cell>
          <cell r="C188" t="str">
            <v>IND_NGA</v>
          </cell>
          <cell r="D188">
            <v>605.96445495133446</v>
          </cell>
          <cell r="E188">
            <v>701.48621863878316</v>
          </cell>
          <cell r="F188">
            <v>757.76923764759272</v>
          </cell>
          <cell r="G188">
            <v>928.12424928151313</v>
          </cell>
          <cell r="H188">
            <v>1320.6385085134859</v>
          </cell>
          <cell r="I188">
            <v>174.9365319735908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IND_OTH_PH_COA_NEW</v>
          </cell>
          <cell r="C189" t="str">
            <v>IND_COA</v>
          </cell>
          <cell r="D189">
            <v>22.331841834179851</v>
          </cell>
          <cell r="E189">
            <v>22.331841834179851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IND_OTH_PH_COK_NEW</v>
          </cell>
          <cell r="C190" t="str">
            <v>IND_COK</v>
          </cell>
          <cell r="D190">
            <v>0.51966566489946653</v>
          </cell>
          <cell r="E190">
            <v>0</v>
          </cell>
          <cell r="F190">
            <v>0</v>
          </cell>
          <cell r="G190">
            <v>5.4693496808317841</v>
          </cell>
          <cell r="H190">
            <v>5.4693496808317841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IND_OTH_PH_ELC_NEW</v>
          </cell>
          <cell r="C191" t="str">
            <v>IND_OTH_ELC</v>
          </cell>
          <cell r="D191">
            <v>42.923832818275052</v>
          </cell>
          <cell r="E191">
            <v>131.15076883806071</v>
          </cell>
          <cell r="F191">
            <v>193.02807473035571</v>
          </cell>
          <cell r="G191">
            <v>202.75465117469159</v>
          </cell>
          <cell r="H191">
            <v>202.75465117469159</v>
          </cell>
          <cell r="I191">
            <v>1518.137303163669</v>
          </cell>
          <cell r="J191">
            <v>1830.606679391276</v>
          </cell>
          <cell r="K191">
            <v>1854.109307081525</v>
          </cell>
          <cell r="L191">
            <v>1873.6933366375731</v>
          </cell>
        </row>
        <row r="192">
          <cell r="A192">
            <v>190</v>
          </cell>
          <cell r="B192" t="str">
            <v>IND_OTH_PH_LPG_NEW</v>
          </cell>
          <cell r="C192" t="str">
            <v>IND_LPG</v>
          </cell>
          <cell r="D192">
            <v>53.850469285160237</v>
          </cell>
          <cell r="E192">
            <v>61.251711030356113</v>
          </cell>
          <cell r="F192">
            <v>51.067539255583583</v>
          </cell>
          <cell r="G192">
            <v>31.632911214349239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IND_OTH_MD_ELC_NEW</v>
          </cell>
          <cell r="C193" t="str">
            <v>IND_OTH_ELC</v>
          </cell>
          <cell r="D193">
            <v>515.70744842298836</v>
          </cell>
          <cell r="E193">
            <v>627.77971287378182</v>
          </cell>
          <cell r="F193">
            <v>692.40920113830134</v>
          </cell>
          <cell r="G193">
            <v>845.46768397511073</v>
          </cell>
          <cell r="H193">
            <v>944.41705002079834</v>
          </cell>
          <cell r="I193">
            <v>1044.8680015061029</v>
          </cell>
          <cell r="J193">
            <v>1131.7211554108601</v>
          </cell>
          <cell r="K193">
            <v>1144.258875255126</v>
          </cell>
          <cell r="L193">
            <v>1155.1614996237311</v>
          </cell>
        </row>
        <row r="194">
          <cell r="A194">
            <v>192</v>
          </cell>
          <cell r="B194" t="str">
            <v>IND_OTH_OTH_HFO_NEW</v>
          </cell>
          <cell r="C194" t="str">
            <v>IND_HFO</v>
          </cell>
          <cell r="D194">
            <v>2.1443485186139148</v>
          </cell>
          <cell r="E194">
            <v>0</v>
          </cell>
          <cell r="F194">
            <v>15.71879005201906</v>
          </cell>
          <cell r="G194">
            <v>22.19528431397849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IND_OTH_OTH_OIL_NEW</v>
          </cell>
          <cell r="C195" t="str">
            <v>IND_OIL</v>
          </cell>
          <cell r="D195">
            <v>0</v>
          </cell>
          <cell r="E195">
            <v>0</v>
          </cell>
          <cell r="F195">
            <v>0</v>
          </cell>
          <cell r="G195">
            <v>6.6257819282893848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IND_OTH_OTH_NGA_NEW</v>
          </cell>
          <cell r="C196" t="str">
            <v>IND_NGA</v>
          </cell>
          <cell r="D196">
            <v>56.103245673304237</v>
          </cell>
          <cell r="E196">
            <v>76.002618437763715</v>
          </cell>
          <cell r="F196">
            <v>86.871370949753285</v>
          </cell>
          <cell r="G196">
            <v>106.5072857674234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IND_OTH_OTH_ELC_NEW</v>
          </cell>
          <cell r="C197" t="str">
            <v>IND_OTH_ELC</v>
          </cell>
          <cell r="D197">
            <v>88.449171599230112</v>
          </cell>
          <cell r="E197">
            <v>102.9575567093686</v>
          </cell>
          <cell r="F197">
            <v>108.43532156703721</v>
          </cell>
          <cell r="G197">
            <v>122.6802487303863</v>
          </cell>
          <cell r="H197">
            <v>243.24755861766141</v>
          </cell>
          <cell r="I197">
            <v>259.5920223979291</v>
          </cell>
          <cell r="J197">
            <v>280.84721135981079</v>
          </cell>
          <cell r="K197">
            <v>283.83933118317771</v>
          </cell>
          <cell r="L197">
            <v>281.38296053435732</v>
          </cell>
        </row>
        <row r="198">
          <cell r="A198">
            <v>196</v>
          </cell>
          <cell r="B198" t="str">
            <v>IND_OTH_OTH_GEO_NEW</v>
          </cell>
          <cell r="C198" t="str">
            <v>IND_GEO</v>
          </cell>
          <cell r="D198">
            <v>0</v>
          </cell>
          <cell r="E198">
            <v>31.195556480762551</v>
          </cell>
          <cell r="F198">
            <v>30.17030042451859</v>
          </cell>
          <cell r="G198">
            <v>30.89847682941058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IND_OTH_OTH_LPG_NEW</v>
          </cell>
          <cell r="C199" t="str">
            <v>IND_LPG</v>
          </cell>
          <cell r="D199">
            <v>32.051785145092452</v>
          </cell>
          <cell r="E199">
            <v>9.4138534076617475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IND_OTH_OTH_BIO_NEW</v>
          </cell>
          <cell r="C200" t="str">
            <v>IND_BIO</v>
          </cell>
          <cell r="D200">
            <v>17.638829133519192</v>
          </cell>
          <cell r="E200">
            <v>26.39898976193674</v>
          </cell>
          <cell r="F200">
            <v>31.546902289366351</v>
          </cell>
          <cell r="G200">
            <v>31.546902289366351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IND_OTH_EC_ELC_NEW</v>
          </cell>
          <cell r="C201" t="str">
            <v>IND_OTH_ELC</v>
          </cell>
          <cell r="D201">
            <v>181.41916909803919</v>
          </cell>
          <cell r="E201">
            <v>220.60455090750281</v>
          </cell>
          <cell r="F201">
            <v>243.05420171815271</v>
          </cell>
          <cell r="G201">
            <v>290.66342096718017</v>
          </cell>
          <cell r="H201">
            <v>323.46266039122742</v>
          </cell>
          <cell r="I201">
            <v>356.90042075565179</v>
          </cell>
          <cell r="J201">
            <v>381.69821870313632</v>
          </cell>
          <cell r="K201">
            <v>384.05408122784058</v>
          </cell>
          <cell r="L201">
            <v>383.27499196861868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220.16367278980451</v>
          </cell>
          <cell r="E2">
            <v>220.16367278980439</v>
          </cell>
          <cell r="F2">
            <v>220.16367278980439</v>
          </cell>
          <cell r="G2">
            <v>173.17295132827201</v>
          </cell>
          <cell r="H2">
            <v>152.20670948698509</v>
          </cell>
          <cell r="I2">
            <v>130.59299420236761</v>
          </cell>
          <cell r="J2">
            <v>118.15881727602969</v>
          </cell>
          <cell r="K2">
            <v>110.7875356573561</v>
          </cell>
          <cell r="L2">
            <v>78.704018816918293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0.142866143756607</v>
          </cell>
          <cell r="F3">
            <v>0.14286614375723289</v>
          </cell>
          <cell r="G3">
            <v>7.9747974797474118E-6</v>
          </cell>
          <cell r="H3">
            <v>11.151261868576009</v>
          </cell>
          <cell r="I3">
            <v>29.2732888032453</v>
          </cell>
          <cell r="J3">
            <v>49.667510694683358</v>
          </cell>
          <cell r="K3">
            <v>65.821246149243947</v>
          </cell>
          <cell r="L3">
            <v>151.36790490174491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7902.5004361916026</v>
          </cell>
          <cell r="E4">
            <v>5208.6007156640126</v>
          </cell>
          <cell r="F4">
            <v>6013.8353423594654</v>
          </cell>
          <cell r="G4">
            <v>1955.997473320306</v>
          </cell>
          <cell r="H4">
            <v>864.06573111241084</v>
          </cell>
          <cell r="I4">
            <v>43.072302635052459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373.32733906926939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7.1929040256286108</v>
          </cell>
          <cell r="E6">
            <v>5.1547051665101238</v>
          </cell>
          <cell r="F6">
            <v>3.7735259703283051</v>
          </cell>
          <cell r="G6">
            <v>2.9193204131900541</v>
          </cell>
          <cell r="H6">
            <v>1.997892547100236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1.07815027723666</v>
          </cell>
          <cell r="G7">
            <v>0.83409154662572782</v>
          </cell>
          <cell r="H7">
            <v>0.57082644202858479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65.763693948604029</v>
          </cell>
          <cell r="E8">
            <v>47.128732950949711</v>
          </cell>
          <cell r="F8">
            <v>34.500808871573071</v>
          </cell>
          <cell r="G8">
            <v>26.69092949202328</v>
          </cell>
          <cell r="H8">
            <v>19.78592547100024</v>
          </cell>
          <cell r="I8">
            <v>5.5958638344827616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3.6819322617929449</v>
          </cell>
          <cell r="F9">
            <v>2.695375693091647</v>
          </cell>
          <cell r="G9">
            <v>2.085228866564321</v>
          </cell>
          <cell r="H9">
            <v>4.2000000000000003E-2</v>
          </cell>
          <cell r="I9">
            <v>0.43717686206896561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914.5263689727783</v>
          </cell>
          <cell r="E10">
            <v>655.38394259914412</v>
          </cell>
          <cell r="F10">
            <v>479.77687337031318</v>
          </cell>
          <cell r="G10">
            <v>371.17073824844891</v>
          </cell>
          <cell r="H10">
            <v>254.01776670272011</v>
          </cell>
          <cell r="I10">
            <v>77.817481448275885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8.8478098514430581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0.73638645235857325</v>
          </cell>
          <cell r="F12">
            <v>0.53907513861832934</v>
          </cell>
          <cell r="G12">
            <v>0.41704577331286402</v>
          </cell>
          <cell r="H12">
            <v>0.151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36.755891929630991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6.556162686183983</v>
          </cell>
          <cell r="E14">
            <v>5.540027581195945</v>
          </cell>
          <cell r="F14">
            <v>4.8638738579912477</v>
          </cell>
          <cell r="G14">
            <v>2.823009431584631</v>
          </cell>
          <cell r="H14">
            <v>1.5608143729291779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3565.1214438857828</v>
          </cell>
          <cell r="E15">
            <v>4111.1763969476124</v>
          </cell>
          <cell r="F15">
            <v>2431.9369289955989</v>
          </cell>
          <cell r="G15">
            <v>610.13472976817809</v>
          </cell>
          <cell r="H15">
            <v>375.93915853816878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5580.5394839061501</v>
          </cell>
          <cell r="E16">
            <v>4569.5608547503271</v>
          </cell>
          <cell r="F16">
            <v>2427.0730551376068</v>
          </cell>
          <cell r="G16">
            <v>2210.05169238487</v>
          </cell>
          <cell r="H16">
            <v>1183.3144000180789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0</v>
          </cell>
          <cell r="G17">
            <v>275.75219339886689</v>
          </cell>
          <cell r="H17">
            <v>345.59843767036591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RNW_POT_BIO_WOD</v>
          </cell>
          <cell r="D18">
            <v>1645.837844850829</v>
          </cell>
          <cell r="E18">
            <v>1476.362871472214</v>
          </cell>
          <cell r="F18">
            <v>1570.875148662386</v>
          </cell>
          <cell r="G18">
            <v>926.60313161517729</v>
          </cell>
          <cell r="H18">
            <v>714.57826734944319</v>
          </cell>
          <cell r="I18">
            <v>838.78124263727921</v>
          </cell>
          <cell r="J18">
            <v>351.23272533153943</v>
          </cell>
          <cell r="K18">
            <v>901.58458190128067</v>
          </cell>
          <cell r="L18">
            <v>926.79856039393746</v>
          </cell>
        </row>
        <row r="19">
          <cell r="A19">
            <v>17</v>
          </cell>
          <cell r="B19" t="str">
            <v>ELC_FT_BIO</v>
          </cell>
          <cell r="C19" t="str">
            <v>RNW_POT_BIO_SLU</v>
          </cell>
          <cell r="D19">
            <v>0</v>
          </cell>
          <cell r="E19">
            <v>0</v>
          </cell>
          <cell r="F19">
            <v>0</v>
          </cell>
          <cell r="G19">
            <v>30.960604292199481</v>
          </cell>
          <cell r="H19">
            <v>0</v>
          </cell>
          <cell r="I19">
            <v>0</v>
          </cell>
          <cell r="J19">
            <v>23.615748531560751</v>
          </cell>
          <cell r="K19">
            <v>0</v>
          </cell>
          <cell r="L19">
            <v>53.6</v>
          </cell>
        </row>
        <row r="20">
          <cell r="A20">
            <v>18</v>
          </cell>
          <cell r="B20" t="str">
            <v>ELC_FT_CRP</v>
          </cell>
          <cell r="C20" t="str">
            <v>RNW_POT_BIO_CRP_STC</v>
          </cell>
          <cell r="D20">
            <v>172.7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ELC_FT_MUN</v>
          </cell>
          <cell r="C21" t="str">
            <v>RNW_POT_BIO_MUN</v>
          </cell>
          <cell r="D21">
            <v>338.64967269827372</v>
          </cell>
          <cell r="E21">
            <v>406.23016430588649</v>
          </cell>
          <cell r="F21">
            <v>462.30526315789479</v>
          </cell>
          <cell r="G21">
            <v>150.783339658486</v>
          </cell>
          <cell r="H21">
            <v>163.0375340383176</v>
          </cell>
          <cell r="I21">
            <v>46.968053918608959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ELC_FT_MUN</v>
          </cell>
          <cell r="C22" t="str">
            <v>RNW_POT_BIO_SLU</v>
          </cell>
          <cell r="D22">
            <v>23.297695722778929</v>
          </cell>
          <cell r="E22">
            <v>25.13825674674494</v>
          </cell>
          <cell r="F22">
            <v>27.8</v>
          </cell>
          <cell r="G22">
            <v>0</v>
          </cell>
          <cell r="H22">
            <v>2.4454113570978011</v>
          </cell>
          <cell r="I22">
            <v>38.950000000000003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ELC_FT_HYD</v>
          </cell>
          <cell r="C23" t="str">
            <v>RNW_POT_HYD</v>
          </cell>
          <cell r="D23">
            <v>2088.7800000000002</v>
          </cell>
          <cell r="E23">
            <v>2123.37</v>
          </cell>
          <cell r="F23">
            <v>2231.0100000000011</v>
          </cell>
          <cell r="G23">
            <v>2298.4835113994691</v>
          </cell>
          <cell r="H23">
            <v>2324.499351711454</v>
          </cell>
          <cell r="I23">
            <v>1871.7024894080259</v>
          </cell>
          <cell r="J23">
            <v>1567.945277796824</v>
          </cell>
          <cell r="K23">
            <v>1288.328940203176</v>
          </cell>
          <cell r="L23">
            <v>1231.329196361841</v>
          </cell>
        </row>
        <row r="24">
          <cell r="A24">
            <v>22</v>
          </cell>
          <cell r="B24" t="str">
            <v>ELC_FT_GEO</v>
          </cell>
          <cell r="C24" t="str">
            <v>RNW_POT_GEO</v>
          </cell>
          <cell r="D24">
            <v>173.64020960838701</v>
          </cell>
          <cell r="E24">
            <v>182.8141320302347</v>
          </cell>
          <cell r="F24">
            <v>200.69824148238541</v>
          </cell>
          <cell r="G24">
            <v>176.24007243215789</v>
          </cell>
          <cell r="H24">
            <v>262.74573866089372</v>
          </cell>
          <cell r="I24">
            <v>302.21326602105711</v>
          </cell>
          <cell r="J24">
            <v>346.69373703176552</v>
          </cell>
          <cell r="K24">
            <v>401.03995424795448</v>
          </cell>
          <cell r="L24">
            <v>460.87744610366377</v>
          </cell>
        </row>
        <row r="25">
          <cell r="A25">
            <v>23</v>
          </cell>
          <cell r="B25" t="str">
            <v>ELC_FT_SOL_PV</v>
          </cell>
          <cell r="C25" t="str">
            <v>RNW_POT_SOL_PV</v>
          </cell>
          <cell r="D25">
            <v>164.23</v>
          </cell>
          <cell r="E25">
            <v>361.67999999999989</v>
          </cell>
          <cell r="F25">
            <v>583.67999999999995</v>
          </cell>
          <cell r="G25">
            <v>1426.8517047719999</v>
          </cell>
          <cell r="H25">
            <v>2247.121715421933</v>
          </cell>
          <cell r="I25">
            <v>2753.1276679319471</v>
          </cell>
          <cell r="J25">
            <v>2734.6717871558271</v>
          </cell>
          <cell r="K25">
            <v>2732.2650182638322</v>
          </cell>
          <cell r="L25">
            <v>2888.6135786388172</v>
          </cell>
        </row>
        <row r="26">
          <cell r="A26">
            <v>24</v>
          </cell>
          <cell r="B26" t="str">
            <v>ELC_FT_SOL_TH</v>
          </cell>
          <cell r="C26" t="str">
            <v>RNW_POT_SOL_TH</v>
          </cell>
          <cell r="D26">
            <v>0.21202643928571421</v>
          </cell>
          <cell r="E26">
            <v>1.085192100765306</v>
          </cell>
          <cell r="F26">
            <v>2.9032557214285708</v>
          </cell>
          <cell r="G26">
            <v>2.8933339964285709</v>
          </cell>
          <cell r="H26">
            <v>2.7309161821428569</v>
          </cell>
          <cell r="I26">
            <v>1.837907070663265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ELC_FT_SOL_CSP</v>
          </cell>
          <cell r="C27" t="str">
            <v>RNW_POT_SOL_CSP</v>
          </cell>
          <cell r="D27">
            <v>2.74</v>
          </cell>
          <cell r="E27">
            <v>20.13</v>
          </cell>
          <cell r="F27">
            <v>20.46</v>
          </cell>
          <cell r="G27">
            <v>18.88705370817091</v>
          </cell>
          <cell r="H27">
            <v>17.390285760000001</v>
          </cell>
          <cell r="I27">
            <v>14.044548749347941</v>
          </cell>
          <cell r="J27">
            <v>7.7143029824825309</v>
          </cell>
          <cell r="K27">
            <v>7.3284505743366886</v>
          </cell>
          <cell r="L27">
            <v>0.140984841599997</v>
          </cell>
        </row>
        <row r="28">
          <cell r="A28">
            <v>26</v>
          </cell>
          <cell r="B28" t="str">
            <v>ELC_FT_TDL</v>
          </cell>
          <cell r="C28" t="str">
            <v>RNW_POT_TDL</v>
          </cell>
          <cell r="D28">
            <v>1.72</v>
          </cell>
          <cell r="E28">
            <v>1.76</v>
          </cell>
          <cell r="F28">
            <v>1.85</v>
          </cell>
          <cell r="G28">
            <v>7.7945639040000012</v>
          </cell>
          <cell r="H28">
            <v>0.78549868800000078</v>
          </cell>
          <cell r="I28">
            <v>0.60422976000000062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ELC_FT_WIN_ON</v>
          </cell>
          <cell r="C29" t="str">
            <v>RNW_POT_WIN_ON</v>
          </cell>
          <cell r="D29">
            <v>550.08000000000004</v>
          </cell>
          <cell r="E29">
            <v>983.02</v>
          </cell>
          <cell r="F29">
            <v>1530.69</v>
          </cell>
          <cell r="G29">
            <v>2431.0257475762601</v>
          </cell>
          <cell r="H29">
            <v>3013.8501311168761</v>
          </cell>
          <cell r="I29">
            <v>3159.1884918890551</v>
          </cell>
          <cell r="J29">
            <v>3215.085316426118</v>
          </cell>
          <cell r="K29">
            <v>3298.4340225687311</v>
          </cell>
          <cell r="L29">
            <v>3558.5696861161791</v>
          </cell>
        </row>
        <row r="30">
          <cell r="A30">
            <v>28</v>
          </cell>
          <cell r="B30" t="str">
            <v>ELC_FT_WIN_OFF</v>
          </cell>
          <cell r="C30" t="str">
            <v>RNW_POT_WIN_OFF</v>
          </cell>
          <cell r="D30">
            <v>0</v>
          </cell>
          <cell r="E30">
            <v>126.62</v>
          </cell>
          <cell r="F30">
            <v>259.57</v>
          </cell>
          <cell r="G30">
            <v>961.52994159960633</v>
          </cell>
          <cell r="H30">
            <v>2084.2242537281081</v>
          </cell>
          <cell r="I30">
            <v>4186.2497740451327</v>
          </cell>
          <cell r="J30">
            <v>5901.8615048211441</v>
          </cell>
          <cell r="K30">
            <v>6704.4930558300312</v>
          </cell>
          <cell r="L30">
            <v>7573.4969791084413</v>
          </cell>
        </row>
        <row r="31">
          <cell r="A31">
            <v>29</v>
          </cell>
          <cell r="B31" t="str">
            <v>AGR_FT_NGA</v>
          </cell>
          <cell r="C31" t="str">
            <v>PRI_GAS_NGA</v>
          </cell>
          <cell r="D31">
            <v>170.89616935483619</v>
          </cell>
          <cell r="E31">
            <v>144.08232640176169</v>
          </cell>
          <cell r="F31">
            <v>108.9114541736091</v>
          </cell>
          <cell r="G31">
            <v>129.2233147559125</v>
          </cell>
          <cell r="H31">
            <v>98.194866010714435</v>
          </cell>
          <cell r="I31">
            <v>98.080107180991249</v>
          </cell>
          <cell r="J31">
            <v>66.657326216075347</v>
          </cell>
          <cell r="K31">
            <v>95.76841760974888</v>
          </cell>
          <cell r="L31">
            <v>83.718615418355768</v>
          </cell>
        </row>
        <row r="32">
          <cell r="A32">
            <v>30</v>
          </cell>
          <cell r="B32" t="str">
            <v>AGR_FT_DST</v>
          </cell>
          <cell r="C32" t="str">
            <v>PRI_OIL_DST_kt</v>
          </cell>
          <cell r="D32">
            <v>16200.965939494879</v>
          </cell>
          <cell r="E32">
            <v>16304.906976744191</v>
          </cell>
          <cell r="F32">
            <v>16304.906976744191</v>
          </cell>
          <cell r="G32">
            <v>15158.79397852657</v>
          </cell>
          <cell r="H32">
            <v>15040.372794476551</v>
          </cell>
          <cell r="I32">
            <v>15287.703981634269</v>
          </cell>
          <cell r="J32">
            <v>15439.69564290836</v>
          </cell>
          <cell r="K32">
            <v>15533.644311929051</v>
          </cell>
          <cell r="L32">
            <v>16304.906976744191</v>
          </cell>
        </row>
        <row r="33">
          <cell r="A33">
            <v>31</v>
          </cell>
          <cell r="B33" t="str">
            <v>AGR_FT_GSL</v>
          </cell>
          <cell r="C33" t="str">
            <v>PRI_OIL_GSL_kt</v>
          </cell>
          <cell r="D33">
            <v>121.4954954838869</v>
          </cell>
          <cell r="E33">
            <v>127.1084867608177</v>
          </cell>
          <cell r="F33">
            <v>1422.0777131922059</v>
          </cell>
          <cell r="G33">
            <v>1422.0777131922059</v>
          </cell>
          <cell r="H33">
            <v>1422.077713192205</v>
          </cell>
          <cell r="I33">
            <v>1422.0777131922059</v>
          </cell>
          <cell r="J33">
            <v>1422.0777131922059</v>
          </cell>
          <cell r="K33">
            <v>1422.0777131922059</v>
          </cell>
          <cell r="L33">
            <v>1422.0777131922059</v>
          </cell>
        </row>
        <row r="34">
          <cell r="A34">
            <v>32</v>
          </cell>
          <cell r="B34" t="str">
            <v>AGR_FT_HFO</v>
          </cell>
          <cell r="C34" t="str">
            <v>PRI_OIL_HFO</v>
          </cell>
          <cell r="D34">
            <v>28.233472222222229</v>
          </cell>
          <cell r="E34">
            <v>21.17510416666666</v>
          </cell>
          <cell r="F34">
            <v>14.116736111111109</v>
          </cell>
          <cell r="G34">
            <v>7.0583680555555564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AGR_FT_KER</v>
          </cell>
          <cell r="C35" t="str">
            <v>PRI_OIL_KER</v>
          </cell>
          <cell r="D35">
            <v>2.5519222216240491</v>
          </cell>
          <cell r="E35">
            <v>2.5519222216240491</v>
          </cell>
          <cell r="F35">
            <v>2.5519222216240491</v>
          </cell>
          <cell r="G35">
            <v>0.1880208333333333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AGR_FT_COA</v>
          </cell>
          <cell r="C36" t="str">
            <v>PRI_COA_BCO</v>
          </cell>
          <cell r="D36">
            <v>3.6642584615384628</v>
          </cell>
          <cell r="E36">
            <v>5.2215683076923094</v>
          </cell>
          <cell r="F36">
            <v>3.481045538461538</v>
          </cell>
          <cell r="G36">
            <v>1.7405227692307681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AGR_FT_COA</v>
          </cell>
          <cell r="C37" t="str">
            <v>PRI_COA_HCO</v>
          </cell>
          <cell r="D37">
            <v>17.769446153846161</v>
          </cell>
          <cell r="E37">
            <v>25.321460769230772</v>
          </cell>
          <cell r="F37">
            <v>16.88097384615385</v>
          </cell>
          <cell r="G37">
            <v>8.4404869230769197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AGR_FT_COA</v>
          </cell>
          <cell r="C38" t="str">
            <v>PRI_COA_OVC</v>
          </cell>
          <cell r="D38">
            <v>0.64014153846153854</v>
          </cell>
          <cell r="E38">
            <v>0.91220169230769288</v>
          </cell>
          <cell r="F38">
            <v>0.60813446153846151</v>
          </cell>
          <cell r="G38">
            <v>0.3040672307692307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AGR_FT_LPG</v>
          </cell>
          <cell r="C39" t="str">
            <v>PRI_OIL_LPG</v>
          </cell>
          <cell r="D39">
            <v>31.832000000000001</v>
          </cell>
          <cell r="E39">
            <v>31.832000000000001</v>
          </cell>
          <cell r="F39">
            <v>31.832000000000001</v>
          </cell>
          <cell r="G39">
            <v>9.06261872688526</v>
          </cell>
          <cell r="H39">
            <v>0</v>
          </cell>
          <cell r="I39">
            <v>0</v>
          </cell>
          <cell r="J39">
            <v>29.62314062255475</v>
          </cell>
          <cell r="K39">
            <v>0</v>
          </cell>
          <cell r="L39">
            <v>23.154227491066241</v>
          </cell>
        </row>
        <row r="40">
          <cell r="A40">
            <v>38</v>
          </cell>
          <cell r="B40" t="str">
            <v>AGR_FT_BIO</v>
          </cell>
          <cell r="C40" t="str">
            <v>RNW_POT_BIO_GAS</v>
          </cell>
          <cell r="D40">
            <v>1.0315340707128511</v>
          </cell>
          <cell r="E40">
            <v>0.57981660946790214</v>
          </cell>
          <cell r="F40">
            <v>0.60056948052779036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AGR_FT_BIO</v>
          </cell>
          <cell r="C41" t="str">
            <v>RNW_POT_BIO_WOD</v>
          </cell>
          <cell r="D41">
            <v>28.573610025001461</v>
          </cell>
          <cell r="E41">
            <v>30.498353658011649</v>
          </cell>
          <cell r="F41">
            <v>12.140083070668901</v>
          </cell>
          <cell r="G41">
            <v>12.29377877484491</v>
          </cell>
          <cell r="H41">
            <v>2.0668826421285078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AGR_FT_BIO</v>
          </cell>
          <cell r="C42" t="str">
            <v>RNW_POT_BIO_SLU</v>
          </cell>
          <cell r="D42">
            <v>0.80230427722107578</v>
          </cell>
          <cell r="E42">
            <v>0.8117432532550577</v>
          </cell>
          <cell r="F42">
            <v>0</v>
          </cell>
          <cell r="G42">
            <v>0.38939570780051758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RNW_POT_BIO_LIQ</v>
          </cell>
          <cell r="D43">
            <v>26.9</v>
          </cell>
          <cell r="E43">
            <v>26.091747426055591</v>
          </cell>
          <cell r="F43">
            <v>30.157167486502608</v>
          </cell>
          <cell r="G43">
            <v>15.130804645962961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AGR_FT_GEO</v>
          </cell>
          <cell r="C44" t="str">
            <v>RNW_POT_GEO</v>
          </cell>
          <cell r="D44">
            <v>1.813684210526316</v>
          </cell>
          <cell r="E44">
            <v>2.5844999999999998</v>
          </cell>
          <cell r="F44">
            <v>1.7230000000000001</v>
          </cell>
          <cell r="G44">
            <v>0.86149999999999993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AGR_FT_ELC</v>
          </cell>
          <cell r="C45" t="str">
            <v>ELC</v>
          </cell>
          <cell r="D45">
            <v>207.48599999999999</v>
          </cell>
          <cell r="E45">
            <v>217.79</v>
          </cell>
          <cell r="F45">
            <v>246.315</v>
          </cell>
          <cell r="G45">
            <v>300.60095250703239</v>
          </cell>
          <cell r="H45">
            <v>311.58174161634929</v>
          </cell>
          <cell r="I45">
            <v>318.75634827162582</v>
          </cell>
          <cell r="J45">
            <v>322.05566586832208</v>
          </cell>
          <cell r="K45">
            <v>326.26069522441122</v>
          </cell>
          <cell r="L45">
            <v>326.26069522441128</v>
          </cell>
        </row>
        <row r="46">
          <cell r="A46">
            <v>44</v>
          </cell>
          <cell r="B46" t="str">
            <v>AGR_FT_HET</v>
          </cell>
          <cell r="C46" t="str">
            <v>HET</v>
          </cell>
          <cell r="D46">
            <v>21.256</v>
          </cell>
          <cell r="E46">
            <v>9.0339210526315803</v>
          </cell>
          <cell r="F46">
            <v>13.1736701316915</v>
          </cell>
          <cell r="G46">
            <v>8.1254201316915005</v>
          </cell>
          <cell r="H46">
            <v>2.0141701316914991</v>
          </cell>
          <cell r="I46">
            <v>2.0141701316914991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COM_FT_NGA</v>
          </cell>
          <cell r="C47" t="str">
            <v>PRI_GAS_NGA</v>
          </cell>
          <cell r="D47">
            <v>2036.596301775395</v>
          </cell>
          <cell r="E47">
            <v>2084.9601265402089</v>
          </cell>
          <cell r="F47">
            <v>2048.9758546632452</v>
          </cell>
          <cell r="G47">
            <v>1963.9228603418289</v>
          </cell>
          <cell r="H47">
            <v>1038.326888185846</v>
          </cell>
          <cell r="I47">
            <v>1501.485412182931</v>
          </cell>
          <cell r="J47">
            <v>1529.97391161786</v>
          </cell>
          <cell r="K47">
            <v>1544.797272446332</v>
          </cell>
          <cell r="L47">
            <v>1541.0346073558001</v>
          </cell>
        </row>
        <row r="48">
          <cell r="A48">
            <v>46</v>
          </cell>
          <cell r="B48" t="str">
            <v>COM_FT_DST</v>
          </cell>
          <cell r="C48" t="str">
            <v>PRI_OIL_DST_kt</v>
          </cell>
          <cell r="D48">
            <v>16910.280406640119</v>
          </cell>
          <cell r="E48">
            <v>14825.291700328929</v>
          </cell>
          <cell r="F48">
            <v>12017.648381927211</v>
          </cell>
          <cell r="G48">
            <v>21455.883720930229</v>
          </cell>
          <cell r="H48">
            <v>21455.883720930229</v>
          </cell>
          <cell r="I48">
            <v>16912.49113295733</v>
          </cell>
          <cell r="J48">
            <v>13674.887812296431</v>
          </cell>
          <cell r="K48">
            <v>15155.0053793999</v>
          </cell>
          <cell r="L48">
            <v>16533.191211187172</v>
          </cell>
        </row>
        <row r="49">
          <cell r="A49">
            <v>47</v>
          </cell>
          <cell r="B49" t="str">
            <v>COM_FT_HFO</v>
          </cell>
          <cell r="C49" t="str">
            <v>PRI_OIL_HFO</v>
          </cell>
          <cell r="D49">
            <v>19.379857142857141</v>
          </cell>
          <cell r="E49">
            <v>14.534892857142861</v>
          </cell>
          <cell r="F49">
            <v>9.6899285714285703</v>
          </cell>
          <cell r="G49">
            <v>4.8449642857142843</v>
          </cell>
          <cell r="H49">
            <v>0</v>
          </cell>
          <cell r="I49">
            <v>40.698</v>
          </cell>
          <cell r="J49">
            <v>40.698</v>
          </cell>
          <cell r="K49">
            <v>40.698</v>
          </cell>
          <cell r="L49">
            <v>40.698</v>
          </cell>
        </row>
        <row r="50">
          <cell r="A50">
            <v>48</v>
          </cell>
          <cell r="B50" t="str">
            <v>COM_FT_KER</v>
          </cell>
          <cell r="C50" t="str">
            <v>PRI_OIL_KER</v>
          </cell>
          <cell r="D50">
            <v>1.462085371617629</v>
          </cell>
          <cell r="E50">
            <v>1.0965640287132219</v>
          </cell>
          <cell r="F50">
            <v>0.73104268580881482</v>
          </cell>
          <cell r="G50">
            <v>0.36552134290440719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COM_FT_COA</v>
          </cell>
          <cell r="C51" t="str">
            <v>PRI_COA_BCO</v>
          </cell>
          <cell r="D51">
            <v>40.349329999999981</v>
          </cell>
          <cell r="E51">
            <v>0</v>
          </cell>
          <cell r="F51">
            <v>32.786709999999992</v>
          </cell>
          <cell r="G51">
            <v>30.158169999999991</v>
          </cell>
          <cell r="H51">
            <v>39.790492794197121</v>
          </cell>
          <cell r="I51">
            <v>40.349329999999988</v>
          </cell>
          <cell r="J51">
            <v>33.593233017387618</v>
          </cell>
          <cell r="K51">
            <v>18.115317318905099</v>
          </cell>
          <cell r="L51">
            <v>0</v>
          </cell>
        </row>
        <row r="52">
          <cell r="A52">
            <v>50</v>
          </cell>
          <cell r="B52" t="str">
            <v>COM_FT_COA</v>
          </cell>
          <cell r="C52" t="str">
            <v>PRI_COA_HCO</v>
          </cell>
          <cell r="D52">
            <v>181.33463599999999</v>
          </cell>
          <cell r="E52">
            <v>190.81059599999989</v>
          </cell>
          <cell r="F52">
            <v>147.34733199999999</v>
          </cell>
          <cell r="G52">
            <v>191.52579600000001</v>
          </cell>
          <cell r="H52">
            <v>181.89347320580291</v>
          </cell>
          <cell r="I52">
            <v>181.33463599999999</v>
          </cell>
          <cell r="J52">
            <v>150.97194132520079</v>
          </cell>
          <cell r="K52">
            <v>81.412367244961743</v>
          </cell>
          <cell r="L52">
            <v>0</v>
          </cell>
        </row>
        <row r="53">
          <cell r="A53">
            <v>51</v>
          </cell>
          <cell r="B53" t="str">
            <v>COM_FT_COA</v>
          </cell>
          <cell r="C53" t="str">
            <v>PRI_COA_OVC</v>
          </cell>
          <cell r="D53">
            <v>15.665034</v>
          </cell>
          <cell r="E53">
            <v>13.483404</v>
          </cell>
          <cell r="F53">
            <v>12.728958</v>
          </cell>
          <cell r="G53">
            <v>15.665034</v>
          </cell>
          <cell r="H53">
            <v>15.665034</v>
          </cell>
          <cell r="I53">
            <v>15.665034</v>
          </cell>
          <cell r="J53">
            <v>13.04207870086813</v>
          </cell>
          <cell r="K53">
            <v>7.0330055473396289</v>
          </cell>
          <cell r="L53">
            <v>0</v>
          </cell>
        </row>
        <row r="54">
          <cell r="A54">
            <v>52</v>
          </cell>
          <cell r="B54" t="str">
            <v>COM_FT_LPG</v>
          </cell>
          <cell r="C54" t="str">
            <v>PRI_OIL_LPG</v>
          </cell>
          <cell r="D54">
            <v>66.025999999999996</v>
          </cell>
          <cell r="E54">
            <v>66.025999999999996</v>
          </cell>
          <cell r="F54">
            <v>13.65014831989247</v>
          </cell>
          <cell r="G54">
            <v>66.025999999999996</v>
          </cell>
          <cell r="H54">
            <v>66.025999999999996</v>
          </cell>
          <cell r="I54">
            <v>66.025999999999996</v>
          </cell>
          <cell r="J54">
            <v>66.025999999999996</v>
          </cell>
          <cell r="K54">
            <v>66.025999999999996</v>
          </cell>
          <cell r="L54">
            <v>66.025999999999996</v>
          </cell>
        </row>
        <row r="55">
          <cell r="A55">
            <v>53</v>
          </cell>
          <cell r="B55" t="str">
            <v>COM_FT_BIO</v>
          </cell>
          <cell r="C55" t="str">
            <v>RNW_POT_BIO_MUN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56.364028291316558</v>
          </cell>
          <cell r="I55">
            <v>56.364028291316558</v>
          </cell>
          <cell r="J55">
            <v>56.364028291316558</v>
          </cell>
          <cell r="K55">
            <v>0</v>
          </cell>
          <cell r="L55">
            <v>75.748279759755818</v>
          </cell>
        </row>
        <row r="56">
          <cell r="A56">
            <v>54</v>
          </cell>
          <cell r="B56" t="str">
            <v>COM_FT_BIO</v>
          </cell>
          <cell r="C56" t="str">
            <v>RNW_POT_BIO_GAS</v>
          </cell>
          <cell r="D56">
            <v>56.364028291316558</v>
          </cell>
          <cell r="E56">
            <v>0</v>
          </cell>
          <cell r="F56">
            <v>56.364028291316558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COM_FT_BIO</v>
          </cell>
          <cell r="C57" t="str">
            <v>RNW_POT_BIO_WOD</v>
          </cell>
          <cell r="D57">
            <v>87.584999999999994</v>
          </cell>
          <cell r="E57">
            <v>163.33327975975581</v>
          </cell>
          <cell r="F57">
            <v>120.0395886429022</v>
          </cell>
          <cell r="G57">
            <v>45.995288327483081</v>
          </cell>
          <cell r="H57">
            <v>87.584999999999994</v>
          </cell>
          <cell r="I57">
            <v>120.0395886429022</v>
          </cell>
          <cell r="J57">
            <v>100.655337174463</v>
          </cell>
          <cell r="K57">
            <v>128.10361693421879</v>
          </cell>
          <cell r="L57">
            <v>100.655337174463</v>
          </cell>
        </row>
        <row r="58">
          <cell r="A58">
            <v>56</v>
          </cell>
          <cell r="B58" t="str">
            <v>COM_FT_BIO</v>
          </cell>
          <cell r="C58" t="str">
            <v>RNW_POT_BIO_SLU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32.454588642902188</v>
          </cell>
          <cell r="I58">
            <v>0</v>
          </cell>
          <cell r="J58">
            <v>19.384251468439249</v>
          </cell>
          <cell r="K58">
            <v>48.3</v>
          </cell>
          <cell r="L58">
            <v>0</v>
          </cell>
        </row>
        <row r="59">
          <cell r="A59">
            <v>57</v>
          </cell>
          <cell r="B59" t="str">
            <v>COM_FT_BIO_PLT</v>
          </cell>
          <cell r="C59" t="str">
            <v>RNW_POT_BIO_WOD</v>
          </cell>
          <cell r="D59">
            <v>0.25597170868347341</v>
          </cell>
          <cell r="E59">
            <v>1.448720240244215</v>
          </cell>
          <cell r="F59">
            <v>12.60338306578126</v>
          </cell>
          <cell r="G59">
            <v>12.60338306578126</v>
          </cell>
          <cell r="H59">
            <v>12.60338306578126</v>
          </cell>
          <cell r="I59">
            <v>12.60338306578126</v>
          </cell>
          <cell r="J59">
            <v>12.60338306578126</v>
          </cell>
          <cell r="K59">
            <v>12.60338306578126</v>
          </cell>
          <cell r="L59">
            <v>12.60338306578126</v>
          </cell>
        </row>
        <row r="60">
          <cell r="A60">
            <v>58</v>
          </cell>
          <cell r="B60" t="str">
            <v>COM_FT_GEO</v>
          </cell>
          <cell r="C60" t="str">
            <v>RNW_POT_GEO</v>
          </cell>
          <cell r="D60">
            <v>5.6493971472930324</v>
          </cell>
          <cell r="E60">
            <v>7.6744023410516364</v>
          </cell>
          <cell r="F60">
            <v>9.4269999999999996</v>
          </cell>
          <cell r="G60">
            <v>4.8895864166282967</v>
          </cell>
          <cell r="H60">
            <v>0.19470158144671471</v>
          </cell>
          <cell r="I60">
            <v>0.26398318050609149</v>
          </cell>
          <cell r="J60">
            <v>0.33227235939510852</v>
          </cell>
          <cell r="K60">
            <v>0.39850130693383318</v>
          </cell>
          <cell r="L60">
            <v>0.45597053978826518</v>
          </cell>
        </row>
        <row r="61">
          <cell r="A61">
            <v>59</v>
          </cell>
          <cell r="B61" t="str">
            <v>COM_FT_SOL</v>
          </cell>
          <cell r="C61" t="str">
            <v>RNW_POT_SOL_TH</v>
          </cell>
          <cell r="D61">
            <v>181.7295367611747</v>
          </cell>
          <cell r="E61">
            <v>479.0645955194081</v>
          </cell>
          <cell r="F61">
            <v>737.18010514944513</v>
          </cell>
          <cell r="G61">
            <v>1007.066684062868</v>
          </cell>
          <cell r="H61">
            <v>1007.066684062868</v>
          </cell>
          <cell r="I61">
            <v>1007.066684062868</v>
          </cell>
          <cell r="J61">
            <v>1007.066684062868</v>
          </cell>
          <cell r="K61">
            <v>1007.066684062868</v>
          </cell>
          <cell r="L61">
            <v>1007.066684062868</v>
          </cell>
        </row>
        <row r="62">
          <cell r="A62">
            <v>60</v>
          </cell>
          <cell r="B62" t="str">
            <v>COM_FT_ELC</v>
          </cell>
          <cell r="C62" t="str">
            <v>ELC</v>
          </cell>
          <cell r="D62">
            <v>3268.4160000000011</v>
          </cell>
          <cell r="E62">
            <v>3261.199999999998</v>
          </cell>
          <cell r="F62">
            <v>3036.0450000000001</v>
          </cell>
          <cell r="G62">
            <v>3419.4772624196171</v>
          </cell>
          <cell r="H62">
            <v>4141.6503816817358</v>
          </cell>
          <cell r="I62">
            <v>3998.5626601197619</v>
          </cell>
          <cell r="J62">
            <v>4101.1517554649472</v>
          </cell>
          <cell r="K62">
            <v>4007.83544967629</v>
          </cell>
          <cell r="L62">
            <v>3899.720174900709</v>
          </cell>
        </row>
        <row r="63">
          <cell r="A63">
            <v>61</v>
          </cell>
          <cell r="B63" t="str">
            <v>COM_FT_HET</v>
          </cell>
          <cell r="C63" t="str">
            <v>HET</v>
          </cell>
          <cell r="D63">
            <v>517.22799999999995</v>
          </cell>
          <cell r="E63">
            <v>379.37099999999998</v>
          </cell>
          <cell r="F63">
            <v>384.23200000000003</v>
          </cell>
          <cell r="G63">
            <v>241.94197255100619</v>
          </cell>
          <cell r="H63">
            <v>390.01539298986631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RES_FT_NGA</v>
          </cell>
          <cell r="C64" t="str">
            <v>PRI_GAS_NGA</v>
          </cell>
          <cell r="D64">
            <v>5882.6330645161279</v>
          </cell>
          <cell r="E64">
            <v>5202.9611893313249</v>
          </cell>
          <cell r="F64">
            <v>5199.1689346872936</v>
          </cell>
          <cell r="G64">
            <v>5329.6749411561677</v>
          </cell>
          <cell r="H64">
            <v>4952.6909529221339</v>
          </cell>
          <cell r="I64">
            <v>5491.5189265306863</v>
          </cell>
          <cell r="J64">
            <v>5519.8639626344802</v>
          </cell>
          <cell r="K64">
            <v>5606.9801774328625</v>
          </cell>
          <cell r="L64">
            <v>5571.0289891647017</v>
          </cell>
        </row>
        <row r="65">
          <cell r="A65">
            <v>63</v>
          </cell>
          <cell r="B65" t="str">
            <v>RES_FT_NGA</v>
          </cell>
          <cell r="C65" t="str">
            <v>PRI_GAS_COG</v>
          </cell>
          <cell r="D65">
            <v>0</v>
          </cell>
          <cell r="E65">
            <v>79.034957720351244</v>
          </cell>
          <cell r="F65">
            <v>71.642855553684399</v>
          </cell>
          <cell r="G65">
            <v>14.380874998373949</v>
          </cell>
          <cell r="H65">
            <v>77.959785418594578</v>
          </cell>
          <cell r="I65">
            <v>69.476484204794716</v>
          </cell>
          <cell r="J65">
            <v>96.877456139743103</v>
          </cell>
          <cell r="K65">
            <v>66.423036282615087</v>
          </cell>
          <cell r="L65">
            <v>44.123904329859151</v>
          </cell>
        </row>
        <row r="66">
          <cell r="A66">
            <v>64</v>
          </cell>
          <cell r="B66" t="str">
            <v>RES_FT_DST</v>
          </cell>
          <cell r="C66" t="str">
            <v>PRI_OIL_DST_kt</v>
          </cell>
          <cell r="D66">
            <v>42118.262188357417</v>
          </cell>
          <cell r="E66">
            <v>27891.88612731632</v>
          </cell>
          <cell r="F66">
            <v>26774.975720339571</v>
          </cell>
          <cell r="G66">
            <v>25034.836984029789</v>
          </cell>
          <cell r="H66">
            <v>22720.784062485531</v>
          </cell>
          <cell r="I66">
            <v>11105.521573042861</v>
          </cell>
          <cell r="J66">
            <v>6446.2213856427006</v>
          </cell>
          <cell r="K66">
            <v>1526.962095712079</v>
          </cell>
          <cell r="L66">
            <v>0</v>
          </cell>
        </row>
        <row r="67">
          <cell r="A67">
            <v>65</v>
          </cell>
          <cell r="B67" t="str">
            <v>RES_FT_HFO</v>
          </cell>
          <cell r="C67" t="str">
            <v>PRI_OIL_HFO</v>
          </cell>
          <cell r="D67">
            <v>15.380062941176471</v>
          </cell>
          <cell r="E67">
            <v>11.53504720588235</v>
          </cell>
          <cell r="F67">
            <v>15.323537205882349</v>
          </cell>
          <cell r="G67">
            <v>3.845015735294115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RES_FT_KER</v>
          </cell>
          <cell r="C68" t="str">
            <v>PRI_OIL_KER</v>
          </cell>
          <cell r="D68">
            <v>46.973977245168619</v>
          </cell>
          <cell r="E68">
            <v>33.614128598901097</v>
          </cell>
          <cell r="F68">
            <v>26.811957527472529</v>
          </cell>
          <cell r="G68">
            <v>11.204709532967041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RES_FT_COA</v>
          </cell>
          <cell r="C69" t="str">
            <v>PRI_COA_BCO</v>
          </cell>
          <cell r="D69">
            <v>63.329929999999997</v>
          </cell>
          <cell r="E69">
            <v>0</v>
          </cell>
          <cell r="F69">
            <v>0</v>
          </cell>
          <cell r="G69">
            <v>34.698128781896173</v>
          </cell>
          <cell r="H69">
            <v>0</v>
          </cell>
          <cell r="I69">
            <v>109.11892</v>
          </cell>
          <cell r="J69">
            <v>95.234842253772428</v>
          </cell>
          <cell r="K69">
            <v>14.691639369824349</v>
          </cell>
          <cell r="L69">
            <v>0</v>
          </cell>
        </row>
        <row r="70">
          <cell r="A70">
            <v>68</v>
          </cell>
          <cell r="B70" t="str">
            <v>RES_FT_COA</v>
          </cell>
          <cell r="C70" t="str">
            <v>PRI_COA_HCO</v>
          </cell>
          <cell r="D70">
            <v>559.28979000000004</v>
          </cell>
          <cell r="E70">
            <v>458.3741062499999</v>
          </cell>
          <cell r="F70">
            <v>336.08656999999999</v>
          </cell>
          <cell r="G70">
            <v>163.28531191480559</v>
          </cell>
          <cell r="H70">
            <v>0</v>
          </cell>
          <cell r="I70">
            <v>513.50080000000003</v>
          </cell>
          <cell r="J70">
            <v>527.38487774622752</v>
          </cell>
          <cell r="K70">
            <v>69.137126446232273</v>
          </cell>
          <cell r="L70">
            <v>0</v>
          </cell>
        </row>
        <row r="71">
          <cell r="A71">
            <v>69</v>
          </cell>
          <cell r="B71" t="str">
            <v>RES_FT_COA</v>
          </cell>
          <cell r="C71" t="str">
            <v>PRI_COA_OVC</v>
          </cell>
          <cell r="D71">
            <v>19.25628</v>
          </cell>
          <cell r="E71">
            <v>14.17651875</v>
          </cell>
          <cell r="F71">
            <v>10.39443</v>
          </cell>
          <cell r="G71">
            <v>6.1231991968052091</v>
          </cell>
          <cell r="H71">
            <v>0</v>
          </cell>
          <cell r="I71">
            <v>19.25628</v>
          </cell>
          <cell r="J71">
            <v>19.25628</v>
          </cell>
          <cell r="K71">
            <v>2.5926422417337101</v>
          </cell>
          <cell r="L71">
            <v>0</v>
          </cell>
        </row>
        <row r="72">
          <cell r="A72">
            <v>70</v>
          </cell>
          <cell r="B72" t="str">
            <v>RES_FT_LPG</v>
          </cell>
          <cell r="C72" t="str">
            <v>PRI_OIL_LPG</v>
          </cell>
          <cell r="D72">
            <v>126.86068571428569</v>
          </cell>
          <cell r="E72">
            <v>263.66372072061512</v>
          </cell>
          <cell r="F72">
            <v>231.94854929204371</v>
          </cell>
          <cell r="G72">
            <v>397.267</v>
          </cell>
          <cell r="H72">
            <v>397.267</v>
          </cell>
          <cell r="I72">
            <v>397.267</v>
          </cell>
          <cell r="J72">
            <v>397.267</v>
          </cell>
          <cell r="K72">
            <v>397.267</v>
          </cell>
          <cell r="L72">
            <v>397.267</v>
          </cell>
        </row>
        <row r="73">
          <cell r="A73">
            <v>71</v>
          </cell>
          <cell r="B73" t="str">
            <v>RES_FT_BIO</v>
          </cell>
          <cell r="C73" t="str">
            <v>RNW_POT_BIO_MUN</v>
          </cell>
          <cell r="D73">
            <v>85.650327301726264</v>
          </cell>
          <cell r="E73">
            <v>41.419835694113367</v>
          </cell>
          <cell r="F73">
            <v>8.6947368421052111</v>
          </cell>
          <cell r="G73">
            <v>0</v>
          </cell>
          <cell r="H73">
            <v>0</v>
          </cell>
          <cell r="I73">
            <v>59.090681288610092</v>
          </cell>
          <cell r="J73">
            <v>0</v>
          </cell>
          <cell r="K73">
            <v>0</v>
          </cell>
          <cell r="L73">
            <v>235.42448373877971</v>
          </cell>
        </row>
        <row r="74">
          <cell r="A74">
            <v>72</v>
          </cell>
          <cell r="B74" t="str">
            <v>RES_FT_BIO</v>
          </cell>
          <cell r="C74" t="str">
            <v>RNW_POT_BIO_GAS</v>
          </cell>
          <cell r="D74">
            <v>1130.686465483149</v>
          </cell>
          <cell r="E74">
            <v>991.51460380481558</v>
          </cell>
          <cell r="F74">
            <v>754.99450493796928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RES_FT_BIO</v>
          </cell>
          <cell r="C75" t="str">
            <v>RNW_POT_BIO_WOD</v>
          </cell>
          <cell r="D75">
            <v>147.3152072151245</v>
          </cell>
          <cell r="E75">
            <v>171.4005605010712</v>
          </cell>
          <cell r="F75">
            <v>404.89375821992581</v>
          </cell>
          <cell r="G75">
            <v>1183.32361357075</v>
          </cell>
          <cell r="H75">
            <v>1363.652</v>
          </cell>
          <cell r="I75">
            <v>1304.56131871139</v>
          </cell>
          <cell r="J75">
            <v>1363.652</v>
          </cell>
          <cell r="K75">
            <v>1363.652</v>
          </cell>
          <cell r="L75">
            <v>1128.2275162612209</v>
          </cell>
        </row>
        <row r="76">
          <cell r="A76">
            <v>74</v>
          </cell>
          <cell r="B76" t="str">
            <v>RES_FT_BIO_PLT</v>
          </cell>
          <cell r="C76" t="str">
            <v>RNW_POT_BIO_WOD</v>
          </cell>
          <cell r="D76">
            <v>523.97</v>
          </cell>
          <cell r="E76">
            <v>523.97</v>
          </cell>
          <cell r="F76">
            <v>523.97</v>
          </cell>
          <cell r="G76">
            <v>523.97</v>
          </cell>
          <cell r="H76">
            <v>523.97</v>
          </cell>
          <cell r="I76">
            <v>523.97</v>
          </cell>
          <cell r="J76">
            <v>523.97</v>
          </cell>
          <cell r="K76">
            <v>523.97</v>
          </cell>
          <cell r="L76">
            <v>523.97</v>
          </cell>
        </row>
        <row r="77">
          <cell r="A77">
            <v>75</v>
          </cell>
          <cell r="B77" t="str">
            <v>RES_FT_GEO</v>
          </cell>
          <cell r="C77" t="str">
            <v>RNW_POT_GEO</v>
          </cell>
          <cell r="D77">
            <v>43.613904556245487</v>
          </cell>
          <cell r="E77">
            <v>43.613904556245487</v>
          </cell>
          <cell r="F77">
            <v>34.259012077325963</v>
          </cell>
          <cell r="G77">
            <v>16.21479140513653</v>
          </cell>
          <cell r="H77">
            <v>1.7453236465486119</v>
          </cell>
          <cell r="I77">
            <v>2.3656327428812829</v>
          </cell>
          <cell r="J77">
            <v>2.9739906088395101</v>
          </cell>
          <cell r="K77">
            <v>3.561544445111799</v>
          </cell>
          <cell r="L77">
            <v>3.666583356548113</v>
          </cell>
        </row>
        <row r="78">
          <cell r="A78">
            <v>76</v>
          </cell>
          <cell r="B78" t="str">
            <v>RES_FT_SOL</v>
          </cell>
          <cell r="C78" t="str">
            <v>RNW_POT_SOL_TH</v>
          </cell>
          <cell r="D78">
            <v>82.605095443754522</v>
          </cell>
          <cell r="E78">
            <v>111.9570954437545</v>
          </cell>
          <cell r="F78">
            <v>134.8139879226741</v>
          </cell>
          <cell r="G78">
            <v>134.81398792267399</v>
          </cell>
          <cell r="H78">
            <v>134.81398792267399</v>
          </cell>
          <cell r="I78">
            <v>134.81398792267399</v>
          </cell>
          <cell r="J78">
            <v>134.81398792267399</v>
          </cell>
          <cell r="K78">
            <v>134.8139879226741</v>
          </cell>
          <cell r="L78">
            <v>134.81398792267399</v>
          </cell>
        </row>
        <row r="79">
          <cell r="A79">
            <v>77</v>
          </cell>
          <cell r="B79" t="str">
            <v>RES_FT_ELC</v>
          </cell>
          <cell r="C79" t="str">
            <v>ELC</v>
          </cell>
          <cell r="D79">
            <v>3307.7469999999998</v>
          </cell>
          <cell r="E79">
            <v>3150.42</v>
          </cell>
          <cell r="F79">
            <v>3264.4140000000002</v>
          </cell>
          <cell r="G79">
            <v>2978.3317367970699</v>
          </cell>
          <cell r="H79">
            <v>3112.9203822478689</v>
          </cell>
          <cell r="I79">
            <v>2975.1459335641639</v>
          </cell>
          <cell r="J79">
            <v>3000.7729511788521</v>
          </cell>
          <cell r="K79">
            <v>3152.9671768261751</v>
          </cell>
          <cell r="L79">
            <v>3265.8676000406058</v>
          </cell>
        </row>
        <row r="80">
          <cell r="A80">
            <v>78</v>
          </cell>
          <cell r="B80" t="str">
            <v>RES_FT_HET</v>
          </cell>
          <cell r="C80" t="str">
            <v>HET</v>
          </cell>
          <cell r="D80">
            <v>949.69099999999992</v>
          </cell>
          <cell r="E80">
            <v>866.5870000000001</v>
          </cell>
          <cell r="F80">
            <v>847.41300000000001</v>
          </cell>
          <cell r="G80">
            <v>829.32143653038179</v>
          </cell>
          <cell r="H80">
            <v>753.0657332937551</v>
          </cell>
          <cell r="I80">
            <v>156.61617254617761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TRA_FT_GSL</v>
          </cell>
          <cell r="C81" t="str">
            <v>PRI_OIL_GSL_kt</v>
          </cell>
          <cell r="D81">
            <v>79217.141867487502</v>
          </cell>
          <cell r="E81">
            <v>70720.613816237645</v>
          </cell>
          <cell r="F81">
            <v>63040.755722717571</v>
          </cell>
          <cell r="G81">
            <v>72853.010975500394</v>
          </cell>
          <cell r="H81">
            <v>61074.416645288336</v>
          </cell>
          <cell r="I81">
            <v>60971.640507183372</v>
          </cell>
          <cell r="J81">
            <v>55390.078487478277</v>
          </cell>
          <cell r="K81">
            <v>59028.275925872083</v>
          </cell>
          <cell r="L81">
            <v>52872.392654848933</v>
          </cell>
        </row>
        <row r="82">
          <cell r="A82">
            <v>80</v>
          </cell>
          <cell r="B82" t="str">
            <v>TRA_FT_GSL</v>
          </cell>
          <cell r="C82" t="str">
            <v>RNW_BIO_ETH</v>
          </cell>
          <cell r="D82">
            <v>344.42235594559781</v>
          </cell>
          <cell r="E82">
            <v>307.48092963581593</v>
          </cell>
          <cell r="F82">
            <v>274.09024227268497</v>
          </cell>
          <cell r="G82">
            <v>316.75222163261037</v>
          </cell>
          <cell r="H82">
            <v>3716.3537109073268</v>
          </cell>
          <cell r="I82">
            <v>265.09408916166689</v>
          </cell>
          <cell r="J82">
            <v>240.82642820642729</v>
          </cell>
          <cell r="K82">
            <v>256.6446779385742</v>
          </cell>
          <cell r="L82">
            <v>229.87996806456059</v>
          </cell>
        </row>
        <row r="83">
          <cell r="A83">
            <v>81</v>
          </cell>
          <cell r="B83" t="str">
            <v>TRA_FT_GSL</v>
          </cell>
          <cell r="C83" t="str">
            <v>RNW_BIO_ETBE</v>
          </cell>
          <cell r="D83">
            <v>6544.0247629663609</v>
          </cell>
          <cell r="E83">
            <v>5842.1376630805034</v>
          </cell>
          <cell r="F83">
            <v>5207.714603181018</v>
          </cell>
          <cell r="G83">
            <v>6018.2922110195987</v>
          </cell>
          <cell r="H83">
            <v>5329.110981678431</v>
          </cell>
          <cell r="I83">
            <v>5036.7876940716706</v>
          </cell>
          <cell r="J83">
            <v>4575.7021359221199</v>
          </cell>
          <cell r="K83">
            <v>4876.2488808329108</v>
          </cell>
          <cell r="L83">
            <v>4367.7193932266509</v>
          </cell>
        </row>
        <row r="84">
          <cell r="A84">
            <v>82</v>
          </cell>
          <cell r="B84" t="str">
            <v>TRA_FT_DST</v>
          </cell>
          <cell r="C84" t="str">
            <v>PRI_OIL_DST_kt</v>
          </cell>
          <cell r="D84">
            <v>205539.0254968777</v>
          </cell>
          <cell r="E84">
            <v>219100.36965342879</v>
          </cell>
          <cell r="F84">
            <v>211333.8333026217</v>
          </cell>
          <cell r="G84">
            <v>210507.34872319619</v>
          </cell>
          <cell r="H84">
            <v>188726.7996813303</v>
          </cell>
          <cell r="I84">
            <v>149236.5761740873</v>
          </cell>
          <cell r="J84">
            <v>148985.41197038101</v>
          </cell>
          <cell r="K84">
            <v>128331.0194394993</v>
          </cell>
          <cell r="L84">
            <v>53016.30627192495</v>
          </cell>
        </row>
        <row r="85">
          <cell r="A85">
            <v>83</v>
          </cell>
          <cell r="B85" t="str">
            <v>TRA_FT_DST</v>
          </cell>
          <cell r="C85" t="str">
            <v>SYN_DST_kt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21215.864012346588</v>
          </cell>
          <cell r="J85">
            <v>9545.3356028354192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TRA_FT_DST</v>
          </cell>
          <cell r="C86" t="str">
            <v>RNW_BIO_EMHV</v>
          </cell>
          <cell r="D86">
            <v>5592.2731215018412</v>
          </cell>
          <cell r="E86">
            <v>0</v>
          </cell>
          <cell r="F86">
            <v>0</v>
          </cell>
          <cell r="G86">
            <v>9597.4</v>
          </cell>
          <cell r="H86">
            <v>12181.8</v>
          </cell>
          <cell r="I86">
            <v>14426.4</v>
          </cell>
          <cell r="J86">
            <v>0</v>
          </cell>
          <cell r="K86">
            <v>18915.650000000001</v>
          </cell>
          <cell r="L86">
            <v>0</v>
          </cell>
        </row>
        <row r="87">
          <cell r="A87">
            <v>85</v>
          </cell>
          <cell r="B87" t="str">
            <v>TRA_FT_JTK</v>
          </cell>
          <cell r="C87" t="str">
            <v>PRI_OIL_KER_kt</v>
          </cell>
          <cell r="D87">
            <v>7440.4384913022022</v>
          </cell>
          <cell r="E87">
            <v>8087.0435070270614</v>
          </cell>
          <cell r="F87">
            <v>4769.2845258499256</v>
          </cell>
          <cell r="G87">
            <v>8428.6731425767648</v>
          </cell>
          <cell r="H87">
            <v>8880.1153930794371</v>
          </cell>
          <cell r="I87">
            <v>9277.0914233656385</v>
          </cell>
          <cell r="J87">
            <v>9679.9333629306147</v>
          </cell>
          <cell r="K87">
            <v>10042.64657414973</v>
          </cell>
          <cell r="L87">
            <v>10345.592470990059</v>
          </cell>
        </row>
        <row r="88">
          <cell r="A88">
            <v>86</v>
          </cell>
          <cell r="B88" t="str">
            <v>TRA_FT_COA</v>
          </cell>
          <cell r="C88" t="str">
            <v>PRI_COA_BCO</v>
          </cell>
          <cell r="D88">
            <v>0.29099999999999998</v>
          </cell>
          <cell r="E88">
            <v>0</v>
          </cell>
          <cell r="F88">
            <v>0.36899999999999999</v>
          </cell>
          <cell r="G88">
            <v>0.105</v>
          </cell>
          <cell r="H88">
            <v>6.9378530162781782E-2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TRA_FT_COA</v>
          </cell>
          <cell r="C89" t="str">
            <v>PRI_COA_HCO</v>
          </cell>
          <cell r="D89">
            <v>0.29100000000000009</v>
          </cell>
          <cell r="E89">
            <v>0.439</v>
          </cell>
          <cell r="F89">
            <v>0</v>
          </cell>
          <cell r="G89">
            <v>3.3757060325563547E-2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TRA_FT_ELC</v>
          </cell>
          <cell r="C90" t="str">
            <v>ELC</v>
          </cell>
          <cell r="D90">
            <v>225.29599999999999</v>
          </cell>
          <cell r="E90">
            <v>231.63399999999999</v>
          </cell>
          <cell r="F90">
            <v>225.51300000000009</v>
          </cell>
          <cell r="G90">
            <v>227.64539200920271</v>
          </cell>
          <cell r="H90">
            <v>404.40303658672877</v>
          </cell>
          <cell r="I90">
            <v>537.24815339501038</v>
          </cell>
          <cell r="J90">
            <v>831.33760129630832</v>
          </cell>
          <cell r="K90">
            <v>935.55038221474069</v>
          </cell>
          <cell r="L90">
            <v>1743.415357717952</v>
          </cell>
        </row>
        <row r="91">
          <cell r="A91">
            <v>89</v>
          </cell>
          <cell r="B91" t="str">
            <v>TRA_FT_HFO</v>
          </cell>
          <cell r="C91" t="str">
            <v>PRI_OIL_HFO</v>
          </cell>
          <cell r="D91">
            <v>66.912345640312438</v>
          </cell>
          <cell r="E91">
            <v>102.5820087418905</v>
          </cell>
          <cell r="F91">
            <v>102.5820087418905</v>
          </cell>
          <cell r="G91">
            <v>102.5820087418905</v>
          </cell>
          <cell r="H91">
            <v>6.639764936336924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TRA_FT_LPG</v>
          </cell>
          <cell r="C92" t="str">
            <v>PRI_OIL_LPG</v>
          </cell>
          <cell r="D92">
            <v>229.15654743684149</v>
          </cell>
          <cell r="E92">
            <v>284.06691109139081</v>
          </cell>
          <cell r="F92">
            <v>252.4097255083492</v>
          </cell>
          <cell r="G92">
            <v>205.76536830199049</v>
          </cell>
          <cell r="H92">
            <v>149.2089439835033</v>
          </cell>
          <cell r="I92">
            <v>41.159486258037539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TRA_FT_NGA</v>
          </cell>
          <cell r="C93" t="str">
            <v>PRI_GAS_NGA</v>
          </cell>
          <cell r="D93">
            <v>9.8625654020267266</v>
          </cell>
          <cell r="E93">
            <v>4.5419709088280973</v>
          </cell>
          <cell r="F93">
            <v>0</v>
          </cell>
          <cell r="G93">
            <v>17.52352150537634</v>
          </cell>
          <cell r="H93">
            <v>18.005418346774189</v>
          </cell>
          <cell r="I93">
            <v>18.005418346774199</v>
          </cell>
          <cell r="J93">
            <v>7.009408602150538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TRA_FT_NGA</v>
          </cell>
          <cell r="C94" t="str">
            <v>RNW_POT_BIO_GAS</v>
          </cell>
          <cell r="D94">
            <v>0.51908238958035402</v>
          </cell>
          <cell r="E94">
            <v>0.64885298697544236</v>
          </cell>
          <cell r="F94">
            <v>0</v>
          </cell>
          <cell r="G94">
            <v>8.7617607526881738</v>
          </cell>
          <cell r="H94">
            <v>8.2798639112903238</v>
          </cell>
          <cell r="I94">
            <v>8.2798639112903238</v>
          </cell>
          <cell r="J94">
            <v>19.27587365591398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TRA_FT_AMM_ELCSYS_CU</v>
          </cell>
          <cell r="C95" t="str">
            <v>ELC</v>
          </cell>
          <cell r="D95">
            <v>0</v>
          </cell>
          <cell r="E95">
            <v>0</v>
          </cell>
          <cell r="F95">
            <v>1.7002200368097641E-2</v>
          </cell>
          <cell r="G95">
            <v>0</v>
          </cell>
          <cell r="H95">
            <v>2.077142229953807E-3</v>
          </cell>
          <cell r="I95">
            <v>1.2895591344296549E-2</v>
          </cell>
          <cell r="J95">
            <v>8.0229618631965816E-2</v>
          </cell>
          <cell r="K95">
            <v>0.49937961111806117</v>
          </cell>
          <cell r="L95">
            <v>2.9426181591012259</v>
          </cell>
        </row>
        <row r="96">
          <cell r="A96">
            <v>94</v>
          </cell>
          <cell r="B96" t="str">
            <v>TRA_FT_AMM_ELCSYS_CU</v>
          </cell>
          <cell r="C96" t="str">
            <v>HH2_WE_CU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1.6805968951444442E-2</v>
          </cell>
          <cell r="I96">
            <v>0.10433705724021761</v>
          </cell>
          <cell r="J96">
            <v>0.6491305507495414</v>
          </cell>
          <cell r="K96">
            <v>4.0404350354097671</v>
          </cell>
          <cell r="L96">
            <v>23.808456014546291</v>
          </cell>
        </row>
        <row r="97">
          <cell r="A97">
            <v>95</v>
          </cell>
          <cell r="B97" t="str">
            <v>TRA_FT_MTH</v>
          </cell>
          <cell r="C97" t="str">
            <v>SYN_MTH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0.60548661005878512</v>
          </cell>
          <cell r="K97">
            <v>0.60548661005878512</v>
          </cell>
          <cell r="L97">
            <v>0.60548661005878512</v>
          </cell>
        </row>
        <row r="98">
          <cell r="A98">
            <v>96</v>
          </cell>
          <cell r="B98" t="str">
            <v>HH2_DEL_TRA_LH2_C_1_NEW</v>
          </cell>
          <cell r="C98" t="str">
            <v>HH2_CU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8.7142955504981683E-3</v>
          </cell>
          <cell r="I98">
            <v>5.4112126438105763E-2</v>
          </cell>
          <cell r="J98">
            <v>0.35071139596980261</v>
          </cell>
          <cell r="K98">
            <v>2.1830454336864888</v>
          </cell>
          <cell r="L98">
            <v>2.1516328769817652</v>
          </cell>
        </row>
        <row r="99">
          <cell r="A99">
            <v>97</v>
          </cell>
          <cell r="B99" t="str">
            <v>HH2_DEL_TRA_LH2_C_2_NEW</v>
          </cell>
          <cell r="C99" t="str">
            <v>HH2_CT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10.74022329675517</v>
          </cell>
        </row>
        <row r="100">
          <cell r="A100">
            <v>98</v>
          </cell>
          <cell r="B100" t="str">
            <v>HH2_DEL_TRA_GH2_C_4_NEW</v>
          </cell>
          <cell r="C100" t="str">
            <v>HH2_CU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7.6031382228490818</v>
          </cell>
          <cell r="J100">
            <v>45.35164925380289</v>
          </cell>
          <cell r="K100">
            <v>45.351649253802847</v>
          </cell>
          <cell r="L100">
            <v>557.03403599264016</v>
          </cell>
        </row>
        <row r="101">
          <cell r="A101">
            <v>99</v>
          </cell>
          <cell r="B101" t="str">
            <v>HH2_DEL_TRA_LH2_D_1_NEW</v>
          </cell>
          <cell r="C101" t="str">
            <v>HH2_DT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-1.9571944626095569E-7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TRA_FT_DST_INT</v>
          </cell>
          <cell r="C102" t="str">
            <v>PRI_OIL_DST_kt</v>
          </cell>
          <cell r="D102">
            <v>3516.0007950705631</v>
          </cell>
          <cell r="E102">
            <v>3878.6634593995268</v>
          </cell>
          <cell r="F102">
            <v>2109.6004770423378</v>
          </cell>
          <cell r="G102">
            <v>3990.8362626664589</v>
          </cell>
          <cell r="H102">
            <v>7402.4883720930238</v>
          </cell>
          <cell r="I102">
            <v>34596.729235334409</v>
          </cell>
          <cell r="J102">
            <v>16022.50220507258</v>
          </cell>
          <cell r="K102">
            <v>30616.671429426529</v>
          </cell>
          <cell r="L102">
            <v>21654.543412554729</v>
          </cell>
        </row>
        <row r="103">
          <cell r="A103">
            <v>101</v>
          </cell>
          <cell r="B103" t="str">
            <v>TRA_FT_DST_INT</v>
          </cell>
          <cell r="C103" t="str">
            <v>SYN_DST_kt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16418.730520147339</v>
          </cell>
          <cell r="K103">
            <v>16743.371959983251</v>
          </cell>
          <cell r="L103">
            <v>0</v>
          </cell>
        </row>
        <row r="104">
          <cell r="A104">
            <v>102</v>
          </cell>
          <cell r="B104" t="str">
            <v>TRA_FT_DST_INT</v>
          </cell>
          <cell r="C104" t="str">
            <v>RNW_BIO_EMHV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16671</v>
          </cell>
          <cell r="K104">
            <v>0</v>
          </cell>
          <cell r="L104">
            <v>21160.3</v>
          </cell>
        </row>
        <row r="105">
          <cell r="A105">
            <v>103</v>
          </cell>
          <cell r="B105" t="str">
            <v>TRA_FT_HFO_INT</v>
          </cell>
          <cell r="C105" t="str">
            <v>PRI_OIL_HFO</v>
          </cell>
          <cell r="D105">
            <v>1811.4704259711821</v>
          </cell>
          <cell r="E105">
            <v>1857.8</v>
          </cell>
          <cell r="F105">
            <v>1772.368108473762</v>
          </cell>
          <cell r="G105">
            <v>1857.8</v>
          </cell>
          <cell r="H105">
            <v>1741.698567082206</v>
          </cell>
          <cell r="I105">
            <v>593.23373904327866</v>
          </cell>
          <cell r="J105">
            <v>26.280930643823979</v>
          </cell>
          <cell r="K105">
            <v>0</v>
          </cell>
          <cell r="L105">
            <v>0</v>
          </cell>
        </row>
        <row r="106">
          <cell r="A106">
            <v>104</v>
          </cell>
          <cell r="B106" t="str">
            <v>TRA_FT_AMM_INT_ELCSYS_CU</v>
          </cell>
          <cell r="C106" t="str">
            <v>ELC</v>
          </cell>
          <cell r="D106">
            <v>0</v>
          </cell>
          <cell r="E106">
            <v>0</v>
          </cell>
          <cell r="F106">
            <v>0.1558802970586208</v>
          </cell>
          <cell r="G106">
            <v>0</v>
          </cell>
          <cell r="H106">
            <v>1.9048834284256001E-2</v>
          </cell>
          <cell r="I106">
            <v>0.1183032866074846</v>
          </cell>
          <cell r="J106">
            <v>7.0061560630159008</v>
          </cell>
          <cell r="K106">
            <v>4.5784040297246884</v>
          </cell>
          <cell r="L106">
            <v>26.935720058088322</v>
          </cell>
        </row>
        <row r="107">
          <cell r="A107">
            <v>105</v>
          </cell>
          <cell r="B107" t="str">
            <v>TRA_FT_AMM_INT_ELCSYS_CU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0.15412238648170759</v>
          </cell>
          <cell r="I107">
            <v>0.95718113709692054</v>
          </cell>
          <cell r="J107">
            <v>56.686171782583202</v>
          </cell>
          <cell r="K107">
            <v>37.043450785954278</v>
          </cell>
          <cell r="L107">
            <v>217.9344622881691</v>
          </cell>
        </row>
        <row r="108">
          <cell r="A108">
            <v>106</v>
          </cell>
          <cell r="B108" t="str">
            <v>TRA_FT_MTH_INT</v>
          </cell>
          <cell r="C108" t="str">
            <v>SYN_MTH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0.89258698940998482</v>
          </cell>
          <cell r="J108">
            <v>5.5471507816439729</v>
          </cell>
          <cell r="K108">
            <v>34.543620776601117</v>
          </cell>
          <cell r="L108">
            <v>34.543620776601109</v>
          </cell>
        </row>
        <row r="109">
          <cell r="A109">
            <v>107</v>
          </cell>
          <cell r="B109" t="str">
            <v>HH2_DEL_TRA_LH2_INT_C_1_NEW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0.89369304515894943</v>
          </cell>
          <cell r="J109">
            <v>0.89369304515894288</v>
          </cell>
          <cell r="K109">
            <v>0.89369360698219957</v>
          </cell>
          <cell r="L109">
            <v>169.7865312404509</v>
          </cell>
        </row>
        <row r="110">
          <cell r="A110">
            <v>108</v>
          </cell>
          <cell r="B110" t="str">
            <v>HH2_DEL_TRA_LH2_INT_C_2_NEW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4.6603315292751724</v>
          </cell>
          <cell r="K110">
            <v>33.692732713817151</v>
          </cell>
          <cell r="L110">
            <v>33.692732713817144</v>
          </cell>
        </row>
        <row r="111">
          <cell r="A111">
            <v>109</v>
          </cell>
          <cell r="B111" t="str">
            <v>IND_FT_NGA</v>
          </cell>
          <cell r="C111" t="str">
            <v>PRI_GAS_NGA</v>
          </cell>
          <cell r="D111">
            <v>3415.801411290322</v>
          </cell>
          <cell r="E111">
            <v>3283.1788239512289</v>
          </cell>
          <cell r="F111">
            <v>3281.9177352415509</v>
          </cell>
          <cell r="G111">
            <v>3062.5886778897461</v>
          </cell>
          <cell r="H111">
            <v>3153.6976145061708</v>
          </cell>
          <cell r="I111">
            <v>1512.7764898469441</v>
          </cell>
          <cell r="J111">
            <v>993.10959248884274</v>
          </cell>
          <cell r="K111">
            <v>1021.01873353249</v>
          </cell>
          <cell r="L111">
            <v>1055.959180396588</v>
          </cell>
        </row>
        <row r="112">
          <cell r="A112">
            <v>110</v>
          </cell>
          <cell r="B112" t="str">
            <v>IND_FT_LPG</v>
          </cell>
          <cell r="C112" t="str">
            <v>PRI_OIL_LPG</v>
          </cell>
          <cell r="D112">
            <v>198.398</v>
          </cell>
          <cell r="E112">
            <v>148.86809861332901</v>
          </cell>
          <cell r="F112">
            <v>114.72394637319189</v>
          </cell>
          <cell r="G112">
            <v>198.398</v>
          </cell>
          <cell r="H112">
            <v>198.398</v>
          </cell>
          <cell r="I112">
            <v>198.398</v>
          </cell>
          <cell r="J112">
            <v>184.25451542470881</v>
          </cell>
          <cell r="K112">
            <v>158.35206607441279</v>
          </cell>
          <cell r="L112">
            <v>75.173101759918424</v>
          </cell>
        </row>
        <row r="113">
          <cell r="A113">
            <v>111</v>
          </cell>
          <cell r="B113" t="str">
            <v>IND_FT_COA</v>
          </cell>
          <cell r="C113" t="str">
            <v>PRI_COA_BCO</v>
          </cell>
          <cell r="D113">
            <v>0</v>
          </cell>
          <cell r="E113">
            <v>0</v>
          </cell>
          <cell r="F113">
            <v>546.76105515408528</v>
          </cell>
          <cell r="G113">
            <v>710.471</v>
          </cell>
          <cell r="H113">
            <v>710.471</v>
          </cell>
          <cell r="I113">
            <v>898.65919191031753</v>
          </cell>
          <cell r="J113">
            <v>877.42945096401934</v>
          </cell>
          <cell r="K113">
            <v>856.64584173895673</v>
          </cell>
          <cell r="L113">
            <v>136.25740310430751</v>
          </cell>
        </row>
        <row r="114">
          <cell r="A114">
            <v>112</v>
          </cell>
          <cell r="B114" t="str">
            <v>IND_FT_COA</v>
          </cell>
          <cell r="C114" t="str">
            <v>PRI_COA_HCO</v>
          </cell>
          <cell r="D114">
            <v>630.62068353085124</v>
          </cell>
          <cell r="E114">
            <v>600.0411754519032</v>
          </cell>
          <cell r="F114">
            <v>0</v>
          </cell>
          <cell r="G114">
            <v>137.24684003186789</v>
          </cell>
          <cell r="H114">
            <v>158.4765809781662</v>
          </cell>
          <cell r="I114">
            <v>0</v>
          </cell>
          <cell r="J114">
            <v>21.229740946298381</v>
          </cell>
          <cell r="K114">
            <v>0</v>
          </cell>
          <cell r="L114">
            <v>697.82878186208222</v>
          </cell>
        </row>
        <row r="115">
          <cell r="A115">
            <v>113</v>
          </cell>
          <cell r="B115" t="str">
            <v>IND_FT_COK</v>
          </cell>
          <cell r="C115" t="str">
            <v>PRI_COA_OVC</v>
          </cell>
          <cell r="D115">
            <v>335.65495643239109</v>
          </cell>
          <cell r="E115">
            <v>316.99228249983832</v>
          </cell>
          <cell r="F115">
            <v>264.24978259552501</v>
          </cell>
          <cell r="G115">
            <v>337.68099999999998</v>
          </cell>
          <cell r="H115">
            <v>337.68099999999998</v>
          </cell>
          <cell r="I115">
            <v>342.60310521209749</v>
          </cell>
          <cell r="J115">
            <v>379.30102745176453</v>
          </cell>
          <cell r="K115">
            <v>269.38932444132769</v>
          </cell>
          <cell r="L115">
            <v>113.937028444684</v>
          </cell>
        </row>
        <row r="116">
          <cell r="A116">
            <v>114</v>
          </cell>
          <cell r="B116" t="str">
            <v>IND_FT_COG</v>
          </cell>
          <cell r="C116" t="str">
            <v>PRI_GAS_COG</v>
          </cell>
          <cell r="D116">
            <v>122.68822523706881</v>
          </cell>
          <cell r="E116">
            <v>63.393518518518533</v>
          </cell>
          <cell r="F116">
            <v>50.714814814814822</v>
          </cell>
          <cell r="G116">
            <v>104.37640374764599</v>
          </cell>
          <cell r="H116">
            <v>25.357407407407411</v>
          </cell>
          <cell r="I116">
            <v>19.51638774325173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IND_FT_BFG</v>
          </cell>
          <cell r="C117" t="str">
            <v>PRI_GAS_BFG</v>
          </cell>
          <cell r="D117">
            <v>175.22892123117609</v>
          </cell>
          <cell r="E117">
            <v>153.2189611228842</v>
          </cell>
          <cell r="F117">
            <v>128.89946190225999</v>
          </cell>
          <cell r="G117">
            <v>108.4664915863009</v>
          </cell>
          <cell r="H117">
            <v>81.801671488149054</v>
          </cell>
          <cell r="I117">
            <v>59.483261576855149</v>
          </cell>
          <cell r="J117">
            <v>36.314833492766418</v>
          </cell>
          <cell r="K117">
            <v>35.137751334894062</v>
          </cell>
          <cell r="L117">
            <v>34.02555865048727</v>
          </cell>
        </row>
        <row r="118">
          <cell r="A118">
            <v>116</v>
          </cell>
          <cell r="B118" t="str">
            <v>IND_FT_HFO</v>
          </cell>
          <cell r="C118" t="str">
            <v>PRI_OIL_CRD</v>
          </cell>
          <cell r="D118">
            <v>26.677610667332189</v>
          </cell>
          <cell r="E118">
            <v>296.02046332424561</v>
          </cell>
          <cell r="F118">
            <v>330.32314526421561</v>
          </cell>
          <cell r="G118">
            <v>360.93968248071189</v>
          </cell>
          <cell r="H118">
            <v>322.97000968927063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IND_FT_HFO</v>
          </cell>
          <cell r="C119" t="str">
            <v>PRI_OIL_HFO</v>
          </cell>
          <cell r="D119">
            <v>306.79252267432031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157.4481671949369</v>
          </cell>
          <cell r="J119">
            <v>128.81806529122201</v>
          </cell>
          <cell r="K119">
            <v>129.85817752493401</v>
          </cell>
          <cell r="L119">
            <v>127.4755889142268</v>
          </cell>
        </row>
        <row r="120">
          <cell r="A120">
            <v>118</v>
          </cell>
          <cell r="B120" t="str">
            <v>IND_FT_OIL</v>
          </cell>
          <cell r="C120" t="str">
            <v>PRI_OIL_DST</v>
          </cell>
          <cell r="D120">
            <v>407.00747344824782</v>
          </cell>
          <cell r="E120">
            <v>360.36962231575683</v>
          </cell>
          <cell r="F120">
            <v>357.54204276970131</v>
          </cell>
          <cell r="G120">
            <v>440.83449251364959</v>
          </cell>
          <cell r="H120">
            <v>128.3795164779751</v>
          </cell>
          <cell r="I120">
            <v>45.02213167484755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PRI_OIL_KER</v>
          </cell>
          <cell r="D121">
            <v>52.887976775760997</v>
          </cell>
          <cell r="E121">
            <v>46.82769103538083</v>
          </cell>
          <cell r="F121">
            <v>0</v>
          </cell>
          <cell r="G121">
            <v>0</v>
          </cell>
          <cell r="H121">
            <v>16.682084062109759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IND_FT_OIL</v>
          </cell>
          <cell r="C122" t="str">
            <v>PRI_OIL_GSL</v>
          </cell>
          <cell r="D122">
            <v>0</v>
          </cell>
          <cell r="E122">
            <v>0</v>
          </cell>
          <cell r="F122">
            <v>46.460265444650439</v>
          </cell>
          <cell r="G122">
            <v>57.283578123242592</v>
          </cell>
          <cell r="H122">
            <v>0</v>
          </cell>
          <cell r="I122">
            <v>5.8503334944717142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IND_FT_ETH</v>
          </cell>
          <cell r="C123" t="str">
            <v>PRI_GAS_RFG</v>
          </cell>
          <cell r="D123">
            <v>116.919</v>
          </cell>
          <cell r="E123">
            <v>128.49285971861309</v>
          </cell>
          <cell r="F123">
            <v>137.5866066403805</v>
          </cell>
          <cell r="G123">
            <v>117.1719078235902</v>
          </cell>
          <cell r="H123">
            <v>206.93863456457339</v>
          </cell>
          <cell r="I123">
            <v>211.5315990738122</v>
          </cell>
          <cell r="J123">
            <v>228.40500572798149</v>
          </cell>
          <cell r="K123">
            <v>210.75070616179161</v>
          </cell>
          <cell r="L123">
            <v>44.395584301713711</v>
          </cell>
        </row>
        <row r="124">
          <cell r="A124">
            <v>122</v>
          </cell>
          <cell r="B124" t="str">
            <v>IND_FT_ETH</v>
          </cell>
          <cell r="C124" t="str">
            <v>PRI_GAS_ETH</v>
          </cell>
          <cell r="D124">
            <v>0</v>
          </cell>
          <cell r="E124">
            <v>9.0937469217674369</v>
          </cell>
          <cell r="F124">
            <v>0</v>
          </cell>
          <cell r="G124">
            <v>60.538106921767422</v>
          </cell>
          <cell r="H124">
            <v>17.654299566189909</v>
          </cell>
          <cell r="I124">
            <v>37.501891183747887</v>
          </cell>
          <cell r="J124">
            <v>20.628484529578522</v>
          </cell>
          <cell r="K124">
            <v>38.282784095768427</v>
          </cell>
          <cell r="L124">
            <v>34.88224480848934</v>
          </cell>
        </row>
        <row r="125">
          <cell r="A125">
            <v>123</v>
          </cell>
          <cell r="B125" t="str">
            <v>IND_FT_NAP</v>
          </cell>
          <cell r="C125" t="str">
            <v>PRI_OIL_NAP</v>
          </cell>
          <cell r="D125">
            <v>0</v>
          </cell>
          <cell r="E125">
            <v>0</v>
          </cell>
          <cell r="F125">
            <v>119.9977643012086</v>
          </cell>
          <cell r="G125">
            <v>119.9977643012086</v>
          </cell>
          <cell r="H125">
            <v>119.9977643012086</v>
          </cell>
          <cell r="I125">
            <v>84.607348457237947</v>
          </cell>
          <cell r="J125">
            <v>84.469798256434558</v>
          </cell>
          <cell r="K125">
            <v>3.5719830766093641</v>
          </cell>
          <cell r="L125">
            <v>0</v>
          </cell>
        </row>
        <row r="126">
          <cell r="A126">
            <v>124</v>
          </cell>
          <cell r="B126" t="str">
            <v>IND_FT_NAP</v>
          </cell>
          <cell r="C126" t="str">
            <v>RNW_BIO_NAP</v>
          </cell>
          <cell r="D126">
            <v>84.172000000000011</v>
          </cell>
          <cell r="E126">
            <v>84.172000000000011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IND_FT_PTC</v>
          </cell>
          <cell r="C127" t="str">
            <v>PRI_OIL_PTC</v>
          </cell>
          <cell r="D127">
            <v>394.46399999999988</v>
          </cell>
          <cell r="E127">
            <v>396.83984228692799</v>
          </cell>
          <cell r="F127">
            <v>317.84928475926029</v>
          </cell>
          <cell r="G127">
            <v>76.268902062955803</v>
          </cell>
          <cell r="H127">
            <v>39.667508853895441</v>
          </cell>
          <cell r="I127">
            <v>3.0661156448350431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IND_FT_BIO</v>
          </cell>
          <cell r="C128" t="str">
            <v>RNW_POT_BIO_MUN</v>
          </cell>
          <cell r="D128">
            <v>0</v>
          </cell>
          <cell r="E128">
            <v>0</v>
          </cell>
          <cell r="F128">
            <v>0</v>
          </cell>
          <cell r="G128">
            <v>91.464466942647221</v>
          </cell>
          <cell r="H128">
            <v>0</v>
          </cell>
          <cell r="I128">
            <v>447.72723650146452</v>
          </cell>
          <cell r="J128">
            <v>598.93597170868338</v>
          </cell>
          <cell r="K128">
            <v>707.1</v>
          </cell>
          <cell r="L128">
            <v>447.72723650146452</v>
          </cell>
        </row>
        <row r="129">
          <cell r="A129">
            <v>127</v>
          </cell>
          <cell r="B129" t="str">
            <v>IND_FT_BIO</v>
          </cell>
          <cell r="C129" t="str">
            <v>RNW_POT_BIO_WOD</v>
          </cell>
          <cell r="D129">
            <v>736.6623662003617</v>
          </cell>
          <cell r="E129">
            <v>867.78621436870276</v>
          </cell>
          <cell r="F129">
            <v>654.87803833833573</v>
          </cell>
          <cell r="G129">
            <v>742.01080464596305</v>
          </cell>
          <cell r="H129">
            <v>889.74446694264725</v>
          </cell>
          <cell r="I129">
            <v>889.74446694264714</v>
          </cell>
          <cell r="J129">
            <v>1020.300446390036</v>
          </cell>
          <cell r="K129">
            <v>912.13641809871945</v>
          </cell>
          <cell r="L129">
            <v>1206.645203104599</v>
          </cell>
        </row>
        <row r="130">
          <cell r="A130">
            <v>128</v>
          </cell>
          <cell r="B130" t="str">
            <v>IND_FT_BIO</v>
          </cell>
          <cell r="C130" t="str">
            <v>RNW_POT_BIO_LIQ</v>
          </cell>
          <cell r="D130">
            <v>0</v>
          </cell>
          <cell r="E130">
            <v>21.95825257394441</v>
          </cell>
          <cell r="F130">
            <v>39.042832513497387</v>
          </cell>
          <cell r="G130">
            <v>56.269195354037038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IND_FT_BGS</v>
          </cell>
          <cell r="C131" t="str">
            <v>RNW_POT_BIO_GAS</v>
          </cell>
          <cell r="D131">
            <v>10.711846233343881</v>
          </cell>
          <cell r="E131">
            <v>12.502628577932461</v>
          </cell>
          <cell r="F131">
            <v>16.28552938826363</v>
          </cell>
          <cell r="G131">
            <v>29.971703098902719</v>
          </cell>
          <cell r="H131">
            <v>33.633133665490803</v>
          </cell>
          <cell r="I131">
            <v>37.351326022632954</v>
          </cell>
          <cell r="J131">
            <v>36.681310286381382</v>
          </cell>
          <cell r="K131">
            <v>37.008289358172497</v>
          </cell>
          <cell r="L131">
            <v>37.030519429924382</v>
          </cell>
        </row>
        <row r="132">
          <cell r="A132">
            <v>130</v>
          </cell>
          <cell r="B132" t="str">
            <v>IND_FT_GEO</v>
          </cell>
          <cell r="C132" t="str">
            <v>RNW_POT_GEO</v>
          </cell>
          <cell r="D132">
            <v>1.7911458333333341</v>
          </cell>
          <cell r="E132">
            <v>32.688178008540334</v>
          </cell>
          <cell r="F132">
            <v>31.364397646740809</v>
          </cell>
          <cell r="G132">
            <v>31.794049746077238</v>
          </cell>
          <cell r="H132">
            <v>0.3142361111111111</v>
          </cell>
          <cell r="I132">
            <v>0.15711805555555561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IND_FT_ELC</v>
          </cell>
          <cell r="C133" t="str">
            <v>ELC</v>
          </cell>
          <cell r="D133">
            <v>4145.9369999999999</v>
          </cell>
          <cell r="E133">
            <v>4145.1289999999999</v>
          </cell>
          <cell r="F133">
            <v>4067.8670000000002</v>
          </cell>
          <cell r="G133">
            <v>4218.8383085559653</v>
          </cell>
          <cell r="H133">
            <v>4316.0712115866336</v>
          </cell>
          <cell r="I133">
            <v>5524.3038880723252</v>
          </cell>
          <cell r="J133">
            <v>5934.5580922951731</v>
          </cell>
          <cell r="K133">
            <v>6063.8306819214031</v>
          </cell>
          <cell r="L133">
            <v>6110.5654504703452</v>
          </cell>
        </row>
        <row r="134">
          <cell r="A134">
            <v>132</v>
          </cell>
          <cell r="B134" t="str">
            <v>IND_FT_HET</v>
          </cell>
          <cell r="C134" t="str">
            <v>HET</v>
          </cell>
          <cell r="D134">
            <v>1037.186561495502</v>
          </cell>
          <cell r="E134">
            <v>1012.0430789473691</v>
          </cell>
          <cell r="F134">
            <v>967.35785450414699</v>
          </cell>
          <cell r="G134">
            <v>999.36027719420656</v>
          </cell>
          <cell r="H134">
            <v>856.7476472556325</v>
          </cell>
          <cell r="I134">
            <v>861.35440702436654</v>
          </cell>
          <cell r="J134">
            <v>777.97671056059733</v>
          </cell>
          <cell r="K134">
            <v>773.3470366966892</v>
          </cell>
          <cell r="L134">
            <v>764.24424692821049</v>
          </cell>
        </row>
        <row r="135">
          <cell r="A135">
            <v>133</v>
          </cell>
          <cell r="B135" t="str">
            <v>HH2_DEL_IND_C_1_NEW</v>
          </cell>
          <cell r="C135" t="str">
            <v>HH2_CT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79.397170742941086</v>
          </cell>
        </row>
        <row r="136">
          <cell r="A136">
            <v>134</v>
          </cell>
          <cell r="B136" t="str">
            <v>HH2_WE_DEL_IND_C_1_NEW</v>
          </cell>
          <cell r="C136" t="str">
            <v>HH2_WE_CU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168.67665692870281</v>
          </cell>
          <cell r="I136">
            <v>431.08493914720441</v>
          </cell>
          <cell r="J136">
            <v>680.19246976276122</v>
          </cell>
          <cell r="K136">
            <v>814.77941292217963</v>
          </cell>
          <cell r="L136">
            <v>824.03821197410196</v>
          </cell>
        </row>
        <row r="137">
          <cell r="A137">
            <v>135</v>
          </cell>
          <cell r="B137" t="str">
            <v>HH2_WE_DEL_IND_D_1_NEW</v>
          </cell>
          <cell r="C137" t="str">
            <v>HH2_WE_DT</v>
          </cell>
          <cell r="D137">
            <v>0</v>
          </cell>
          <cell r="E137">
            <v>8.999999999960577E-2</v>
          </cell>
          <cell r="F137">
            <v>0.09</v>
          </cell>
          <cell r="G137">
            <v>9.0000000000000011E-2</v>
          </cell>
          <cell r="H137">
            <v>9.0000000000000011E-2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652.18999424686251</v>
          </cell>
          <cell r="E3">
            <v>335.9477159999999</v>
          </cell>
          <cell r="F3">
            <v>344.62736809537398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222.52977878833241</v>
          </cell>
          <cell r="E4">
            <v>145.0553980992303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86.408708654832168</v>
          </cell>
          <cell r="E5">
            <v>49.316537503999498</v>
          </cell>
          <cell r="F5">
            <v>65.501836092787244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4.1529402000000006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176.54286611068949</v>
          </cell>
          <cell r="L7">
            <v>176.54286611068949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140.66475209537421</v>
          </cell>
          <cell r="F9">
            <v>115.67010000000001</v>
          </cell>
          <cell r="G9">
            <v>71.30799427206604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47.730135599999997</v>
          </cell>
          <cell r="E10">
            <v>29.330763600000001</v>
          </cell>
          <cell r="F10">
            <v>0</v>
          </cell>
          <cell r="G10">
            <v>21.646319999999999</v>
          </cell>
          <cell r="H10">
            <v>21.646319999999999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29.531677200000001</v>
          </cell>
          <cell r="H11">
            <v>19.687784799999999</v>
          </cell>
          <cell r="I11">
            <v>9.8438923999999979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1.917696684748897</v>
          </cell>
          <cell r="G12">
            <v>1.39652793</v>
          </cell>
          <cell r="H12">
            <v>1.2666919999999999</v>
          </cell>
          <cell r="I12">
            <v>0.60674546799999995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5.6553832499999998E-2</v>
          </cell>
          <cell r="E13">
            <v>4.7128193749999998E-2</v>
          </cell>
          <cell r="F13">
            <v>3.7702554999999999E-2</v>
          </cell>
          <cell r="G13">
            <v>2.8276916249999999E-2</v>
          </cell>
          <cell r="H13">
            <v>1.8851277499999999E-2</v>
          </cell>
          <cell r="I13">
            <v>9.4256387499999962E-3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92.38326512499998</v>
          </cell>
          <cell r="E14">
            <v>47.894695200000001</v>
          </cell>
          <cell r="F14">
            <v>41.812521400000001</v>
          </cell>
          <cell r="G14">
            <v>67.901699866874992</v>
          </cell>
          <cell r="H14">
            <v>65.531210973154955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288.15872050313772</v>
          </cell>
          <cell r="E15">
            <v>350.01653190462588</v>
          </cell>
          <cell r="F15">
            <v>350.01653190462588</v>
          </cell>
          <cell r="G15">
            <v>350.01653190462588</v>
          </cell>
          <cell r="H15">
            <v>350.01653190462588</v>
          </cell>
          <cell r="I15">
            <v>40.750475318274837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503.97208561166718</v>
          </cell>
          <cell r="E16">
            <v>442.09083830076958</v>
          </cell>
          <cell r="F16">
            <v>362.79456087999989</v>
          </cell>
          <cell r="G16">
            <v>503.97208561166718</v>
          </cell>
          <cell r="H16">
            <v>503.97208561166718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381.05693694516782</v>
          </cell>
          <cell r="E17">
            <v>590.41600049600117</v>
          </cell>
          <cell r="F17">
            <v>698.55359430721364</v>
          </cell>
          <cell r="G17">
            <v>698.55359430721364</v>
          </cell>
          <cell r="H17">
            <v>698.55359430721353</v>
          </cell>
          <cell r="I17">
            <v>698.55359430721342</v>
          </cell>
          <cell r="J17">
            <v>317.49665736204582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33.808371399999999</v>
          </cell>
          <cell r="F18">
            <v>43.085363115251113</v>
          </cell>
          <cell r="G18">
            <v>43.085363115251113</v>
          </cell>
          <cell r="H18">
            <v>157.20841870683969</v>
          </cell>
          <cell r="I18">
            <v>208.52813247463229</v>
          </cell>
          <cell r="J18">
            <v>265.46811015277518</v>
          </cell>
          <cell r="K18">
            <v>368.70195688293109</v>
          </cell>
          <cell r="L18">
            <v>368.70195688293109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0.1494461675</v>
          </cell>
          <cell r="E19">
            <v>1.01487180625</v>
          </cell>
          <cell r="F19">
            <v>2.8062974449999989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1294.5525412156901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1281.161565855748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6544.0247629663581</v>
          </cell>
          <cell r="E4">
            <v>5842.1376630805044</v>
          </cell>
          <cell r="F4">
            <v>5207.7146031810153</v>
          </cell>
          <cell r="G4">
            <v>6018.2922110195996</v>
          </cell>
          <cell r="H4">
            <v>5329.1109816784328</v>
          </cell>
          <cell r="I4">
            <v>5036.7876940716687</v>
          </cell>
          <cell r="J4">
            <v>4575.702135922118</v>
          </cell>
          <cell r="K4">
            <v>4876.248880832909</v>
          </cell>
          <cell r="L4">
            <v>4367.7193932266518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63.944235818248337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0.29100000000000009</v>
      </c>
      <c r="E2">
        <f>[1]Input!E2</f>
        <v>0.439</v>
      </c>
      <c r="F2">
        <f>[1]Input!F2</f>
        <v>0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79217.141867487502</v>
      </c>
      <c r="Q2" s="38">
        <f t="shared" ref="Q2:X2" si="0">(SUMIF($C:$C,"*GSL*",E:E))</f>
        <v>70720.613816237645</v>
      </c>
      <c r="R2" s="38">
        <f t="shared" si="0"/>
        <v>63040.755722717571</v>
      </c>
      <c r="S2" s="38">
        <f t="shared" si="0"/>
        <v>72853.010975500394</v>
      </c>
      <c r="T2" s="38">
        <f t="shared" si="0"/>
        <v>61074.416645288336</v>
      </c>
      <c r="U2" s="38">
        <f t="shared" si="0"/>
        <v>60971.640507183372</v>
      </c>
      <c r="V2" s="38">
        <f t="shared" si="0"/>
        <v>55390.078487478277</v>
      </c>
      <c r="W2" s="38">
        <f t="shared" si="0"/>
        <v>59028.275925872083</v>
      </c>
      <c r="X2" s="38">
        <f t="shared" si="0"/>
        <v>52872.392654848933</v>
      </c>
      <c r="Y2" s="18"/>
      <c r="Z2" s="38" t="s">
        <v>10</v>
      </c>
      <c r="AA2" s="38" t="s">
        <v>10</v>
      </c>
      <c r="AB2" s="38">
        <f>(SUMIF($C:$C,"*GSL*",D:D))*0.043</f>
        <v>3406.3371003019624</v>
      </c>
      <c r="AC2" s="38">
        <f t="shared" ref="AC2:AJ2" si="1">(SUMIF($C:$C,"*GSL*",E:E))*0.043</f>
        <v>3040.9863940982186</v>
      </c>
      <c r="AD2" s="38">
        <f t="shared" si="1"/>
        <v>2710.7524960768556</v>
      </c>
      <c r="AE2" s="38">
        <f t="shared" si="1"/>
        <v>3132.6794719465165</v>
      </c>
      <c r="AF2" s="38">
        <f t="shared" si="1"/>
        <v>2626.1999157473983</v>
      </c>
      <c r="AG2" s="38">
        <f t="shared" si="1"/>
        <v>2621.7805418088847</v>
      </c>
      <c r="AH2" s="38">
        <f t="shared" si="1"/>
        <v>2381.7733749615659</v>
      </c>
      <c r="AI2" s="38">
        <f t="shared" si="1"/>
        <v>2538.2158648124996</v>
      </c>
      <c r="AJ2" s="38">
        <f t="shared" si="1"/>
        <v>2273.5128841585038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</v>
      </c>
      <c r="F3">
        <f>[1]Input!F3</f>
        <v>0.36899999999999999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6544.0247629663609</v>
      </c>
      <c r="Q3" s="38">
        <f t="shared" ref="Q3:X3" si="2">(SUMIF($C:$C,"*etbe*",E:E))</f>
        <v>5842.1376630805034</v>
      </c>
      <c r="R3" s="38">
        <f t="shared" si="2"/>
        <v>5207.714603181018</v>
      </c>
      <c r="S3" s="38">
        <f t="shared" si="2"/>
        <v>6018.2922110195987</v>
      </c>
      <c r="T3" s="38">
        <f t="shared" si="2"/>
        <v>5329.110981678431</v>
      </c>
      <c r="U3" s="38">
        <f t="shared" si="2"/>
        <v>5036.7876940716706</v>
      </c>
      <c r="V3" s="38">
        <f t="shared" si="2"/>
        <v>4575.7021359221199</v>
      </c>
      <c r="W3" s="38">
        <f t="shared" si="2"/>
        <v>4876.2488808329108</v>
      </c>
      <c r="X3" s="38">
        <f t="shared" si="2"/>
        <v>4367.7193932266509</v>
      </c>
      <c r="Z3" s="38"/>
      <c r="AA3" s="38" t="s">
        <v>137</v>
      </c>
      <c r="AB3" s="38">
        <f>(SUMIF($C:$C,"*etbe*",D:D))*0.036</f>
        <v>235.58489146678897</v>
      </c>
      <c r="AC3" s="38">
        <f t="shared" ref="AC3:AJ3" si="3">(SUMIF($C:$C,"*etbe*",E:E))*0.036</f>
        <v>210.31695587089811</v>
      </c>
      <c r="AD3" s="38">
        <f t="shared" si="3"/>
        <v>187.47772571451662</v>
      </c>
      <c r="AE3" s="38">
        <f t="shared" si="3"/>
        <v>216.65851959670553</v>
      </c>
      <c r="AF3" s="38">
        <f t="shared" si="3"/>
        <v>191.84799534042349</v>
      </c>
      <c r="AG3" s="38">
        <f t="shared" si="3"/>
        <v>181.32435698658011</v>
      </c>
      <c r="AH3" s="38">
        <f t="shared" si="3"/>
        <v>164.72527689319631</v>
      </c>
      <c r="AI3" s="38">
        <f t="shared" si="3"/>
        <v>175.54495970998477</v>
      </c>
      <c r="AJ3" s="38">
        <f t="shared" si="3"/>
        <v>157.23789815615942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205539.0254968777</v>
      </c>
      <c r="E4">
        <f>[1]Input!E4</f>
        <v>219100.36965342879</v>
      </c>
      <c r="F4">
        <f>[1]Input!F4</f>
        <v>211333.8333026217</v>
      </c>
      <c r="G4">
        <f>[1]Input!G4</f>
        <v>210507.34872319619</v>
      </c>
      <c r="H4">
        <f>[1]Input!H4</f>
        <v>188726.7996813303</v>
      </c>
      <c r="I4">
        <f>[1]Input!I4</f>
        <v>149236.5761740873</v>
      </c>
      <c r="J4">
        <f>[1]Input!J4</f>
        <v>148985.41197038101</v>
      </c>
      <c r="K4">
        <f>[1]Input!K4</f>
        <v>128331.0194394993</v>
      </c>
      <c r="L4">
        <f>[1]Input!L4</f>
        <v>53016.30627192495</v>
      </c>
      <c r="O4" t="s">
        <v>15</v>
      </c>
      <c r="P4" s="38">
        <f>(SUMIF($C:$C,"*eth*",D:D))</f>
        <v>344.42235594559781</v>
      </c>
      <c r="Q4" s="38">
        <f t="shared" ref="Q4:X4" si="4">(SUMIF($C:$C,"*eth*",E:E))</f>
        <v>307.48092963581593</v>
      </c>
      <c r="R4" s="38">
        <f t="shared" si="4"/>
        <v>274.09024227268497</v>
      </c>
      <c r="S4" s="38">
        <f t="shared" si="4"/>
        <v>316.75222163261037</v>
      </c>
      <c r="T4" s="38">
        <f t="shared" si="4"/>
        <v>3716.3537109073268</v>
      </c>
      <c r="U4" s="38">
        <f t="shared" si="4"/>
        <v>265.09408916166689</v>
      </c>
      <c r="V4" s="38">
        <f t="shared" si="4"/>
        <v>240.82642820642729</v>
      </c>
      <c r="W4" s="38">
        <f t="shared" si="4"/>
        <v>256.6446779385742</v>
      </c>
      <c r="X4" s="38">
        <f t="shared" si="4"/>
        <v>229.87996806456059</v>
      </c>
      <c r="Z4" s="38"/>
      <c r="AA4" s="38" t="s">
        <v>15</v>
      </c>
      <c r="AB4" s="38">
        <f>(SUMIF($C:$C,"*eth*",D:D))*0.027</f>
        <v>9.2994036105311402</v>
      </c>
      <c r="AC4" s="38">
        <f t="shared" ref="AC4:AJ4" si="5">(SUMIF($C:$C,"*eth*",E:E))*0.027</f>
        <v>8.3019851001670304</v>
      </c>
      <c r="AD4" s="38">
        <f t="shared" si="5"/>
        <v>7.4004365413624944</v>
      </c>
      <c r="AE4" s="38">
        <f t="shared" si="5"/>
        <v>8.5523099840804804</v>
      </c>
      <c r="AF4" s="38">
        <f t="shared" si="5"/>
        <v>100.34155019449783</v>
      </c>
      <c r="AG4" s="38">
        <f t="shared" si="5"/>
        <v>7.1575404073650057</v>
      </c>
      <c r="AH4" s="38">
        <f t="shared" si="5"/>
        <v>6.502313561573537</v>
      </c>
      <c r="AI4" s="38">
        <f t="shared" si="5"/>
        <v>6.9294063043415033</v>
      </c>
      <c r="AJ4" s="38">
        <f t="shared" si="5"/>
        <v>6.2067591377431359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5592.2731215018412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12181.8</v>
      </c>
      <c r="I5">
        <f>[1]Input!I5</f>
        <v>14426.4</v>
      </c>
      <c r="J5">
        <f>[1]Input!J5</f>
        <v>0</v>
      </c>
      <c r="K5">
        <f>[1]Input!K5</f>
        <v>18915.650000000001</v>
      </c>
      <c r="L5">
        <f>[1]Input!L5</f>
        <v>0</v>
      </c>
      <c r="N5" t="s">
        <v>12</v>
      </c>
      <c r="O5" t="s">
        <v>12</v>
      </c>
      <c r="P5" s="38">
        <f>(SUMIF($C:$C,"*DST_kt*",D:D))</f>
        <v>209055.02629194828</v>
      </c>
      <c r="Q5" s="38">
        <f t="shared" ref="Q5:X5" si="6">(SUMIF($C:$C,"*DST_kt*",E:E))</f>
        <v>222979.03311282833</v>
      </c>
      <c r="R5" s="38">
        <f t="shared" si="6"/>
        <v>213443.43377966405</v>
      </c>
      <c r="S5" s="38">
        <f t="shared" si="6"/>
        <v>214498.18498586264</v>
      </c>
      <c r="T5" s="38">
        <f t="shared" si="6"/>
        <v>196129.28805342334</v>
      </c>
      <c r="U5" s="38">
        <f t="shared" si="6"/>
        <v>205049.16942176831</v>
      </c>
      <c r="V5" s="38">
        <f t="shared" si="6"/>
        <v>190971.98029843636</v>
      </c>
      <c r="W5" s="38">
        <f t="shared" si="6"/>
        <v>175691.06282890908</v>
      </c>
      <c r="X5" s="38">
        <f t="shared" si="6"/>
        <v>74670.849684479675</v>
      </c>
      <c r="Z5" s="38" t="s">
        <v>12</v>
      </c>
      <c r="AA5" s="38" t="s">
        <v>12</v>
      </c>
      <c r="AB5" s="38">
        <f>(SUMIF($C:$C,"*DST_kt*",D:D))*0.043</f>
        <v>8989.3661305537753</v>
      </c>
      <c r="AC5" s="38">
        <f t="shared" ref="AC5:AJ5" si="7">(SUMIF($C:$C,"*DST_kt*",E:E))*0.043</f>
        <v>9588.0984238516176</v>
      </c>
      <c r="AD5" s="38">
        <f t="shared" si="7"/>
        <v>9178.0676525255531</v>
      </c>
      <c r="AE5" s="38">
        <f t="shared" si="7"/>
        <v>9223.4219543920935</v>
      </c>
      <c r="AF5" s="38">
        <f t="shared" si="7"/>
        <v>8433.5593862972037</v>
      </c>
      <c r="AG5" s="38">
        <f t="shared" si="7"/>
        <v>8817.1142851360364</v>
      </c>
      <c r="AH5" s="38">
        <f t="shared" si="7"/>
        <v>8211.7951528327631</v>
      </c>
      <c r="AI5" s="38">
        <f t="shared" si="7"/>
        <v>7554.7157016430901</v>
      </c>
      <c r="AJ5" s="38">
        <f t="shared" si="7"/>
        <v>3210.8465364326257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SYN_DST_kt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21215.864012346588</v>
      </c>
      <c r="J6">
        <f>[1]Input!J6</f>
        <v>9545.3356028354192</v>
      </c>
      <c r="K6">
        <f>[1]Input!K6</f>
        <v>0</v>
      </c>
      <c r="L6">
        <f>[1]Input!L6</f>
        <v>0</v>
      </c>
      <c r="O6" t="s">
        <v>70</v>
      </c>
      <c r="P6" s="38">
        <f>(SUMIF($C:$C,"*EMHV*",D:D))</f>
        <v>5592.2731215018412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12181.8</v>
      </c>
      <c r="U6" s="38">
        <f t="shared" si="8"/>
        <v>14426.4</v>
      </c>
      <c r="V6" s="38">
        <f t="shared" si="8"/>
        <v>16671</v>
      </c>
      <c r="W6" s="38">
        <f t="shared" si="8"/>
        <v>18915.650000000001</v>
      </c>
      <c r="X6" s="38">
        <f t="shared" si="8"/>
        <v>21160.3</v>
      </c>
      <c r="Z6" s="38"/>
      <c r="AA6" s="38" t="s">
        <v>70</v>
      </c>
      <c r="AB6" s="38">
        <f>(SUMIF($C:$C,"*EMHV*",D:D))*0.0385</f>
        <v>215.30251517782088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728.25252499999999</v>
      </c>
      <c r="AJ6" s="38">
        <f t="shared" si="9"/>
        <v>814.67154999999991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PRI_OIL_GSL_kt</v>
      </c>
      <c r="D7">
        <f>[1]Input!D7</f>
        <v>79217.141867487502</v>
      </c>
      <c r="E7">
        <f>[1]Input!E7</f>
        <v>70720.613816237645</v>
      </c>
      <c r="F7">
        <f>[1]Input!F7</f>
        <v>63040.755722717571</v>
      </c>
      <c r="G7">
        <f>[1]Input!G7</f>
        <v>72853.010975500394</v>
      </c>
      <c r="H7">
        <f>[1]Input!H7</f>
        <v>61074.416645288336</v>
      </c>
      <c r="I7">
        <f>[1]Input!I7</f>
        <v>60971.640507183372</v>
      </c>
      <c r="J7">
        <f>[1]Input!J7</f>
        <v>55390.078487478277</v>
      </c>
      <c r="K7">
        <f>[1]Input!K7</f>
        <v>59028.275925872083</v>
      </c>
      <c r="L7">
        <f>[1]Input!L7</f>
        <v>52872.392654848933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0.2208081617477142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RNW_BIO_ETBE</v>
      </c>
      <c r="D8">
        <f>[1]Input!D8</f>
        <v>6544.0247629663609</v>
      </c>
      <c r="E8">
        <f>[1]Input!E8</f>
        <v>5842.1376630805034</v>
      </c>
      <c r="F8">
        <f>[1]Input!F8</f>
        <v>5207.714603181018</v>
      </c>
      <c r="G8">
        <f>[1]Input!G8</f>
        <v>6018.2922110195987</v>
      </c>
      <c r="H8">
        <f>[1]Input!H8</f>
        <v>5329.110981678431</v>
      </c>
      <c r="I8">
        <f>[1]Input!I8</f>
        <v>5036.7876940716706</v>
      </c>
      <c r="J8">
        <f>[1]Input!J8</f>
        <v>4575.7021359221199</v>
      </c>
      <c r="K8">
        <f>[1]Input!K8</f>
        <v>4876.2488808329108</v>
      </c>
      <c r="L8">
        <f>[1]Input!L8</f>
        <v>4367.7193932266509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RNW_BIO_ETH</v>
      </c>
      <c r="D9" s="38">
        <f>[1]Input!D9</f>
        <v>344.42235594559781</v>
      </c>
      <c r="E9" s="38">
        <f>[1]Input!E9</f>
        <v>307.48092963581593</v>
      </c>
      <c r="F9" s="38">
        <f>[1]Input!F9</f>
        <v>274.09024227268497</v>
      </c>
      <c r="G9" s="38">
        <f>[1]Input!G9</f>
        <v>316.75222163261037</v>
      </c>
      <c r="H9" s="38">
        <f>[1]Input!H9</f>
        <v>3716.3537109073268</v>
      </c>
      <c r="I9" s="38">
        <f>[1]Input!I9</f>
        <v>265.09408916166689</v>
      </c>
      <c r="J9" s="38">
        <f>[1]Input!J9</f>
        <v>240.82642820642729</v>
      </c>
      <c r="K9" s="38">
        <f>[1]Input!K9</f>
        <v>256.6446779385742</v>
      </c>
      <c r="L9" s="38">
        <f>[1]Input!L9</f>
        <v>229.87996806456059</v>
      </c>
      <c r="N9" t="s">
        <v>8</v>
      </c>
      <c r="O9" t="s">
        <v>140</v>
      </c>
      <c r="P9" s="38">
        <f>(SUMIF($C:$C,"*NGA*",D:D))</f>
        <v>9.8625654020267266</v>
      </c>
      <c r="Q9" s="38">
        <f t="shared" ref="Q9:X9" si="14">(SUMIF($C:$C,"*NGA*",E:E))</f>
        <v>4.5419709088280973</v>
      </c>
      <c r="R9" s="38">
        <f t="shared" si="14"/>
        <v>0</v>
      </c>
      <c r="S9" s="38">
        <f t="shared" si="14"/>
        <v>17.52352150537634</v>
      </c>
      <c r="T9" s="38">
        <f t="shared" si="14"/>
        <v>18.005418346774189</v>
      </c>
      <c r="U9" s="38">
        <f t="shared" si="14"/>
        <v>18.005418346774199</v>
      </c>
      <c r="V9" s="38">
        <f t="shared" si="14"/>
        <v>7.009408602150538</v>
      </c>
      <c r="W9" s="38">
        <f t="shared" si="14"/>
        <v>0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9.8625654020267266</v>
      </c>
      <c r="AC9" s="38">
        <f t="shared" ref="AC9:AJ9" si="15">(SUMIF($C:$C,"*NGA*",E:E))</f>
        <v>4.5419709088280973</v>
      </c>
      <c r="AD9" s="38">
        <f t="shared" si="15"/>
        <v>0</v>
      </c>
      <c r="AE9" s="38">
        <f t="shared" si="15"/>
        <v>17.52352150537634</v>
      </c>
      <c r="AF9" s="38">
        <f t="shared" si="15"/>
        <v>18.005418346774189</v>
      </c>
      <c r="AG9" s="38">
        <f t="shared" si="15"/>
        <v>18.005418346774199</v>
      </c>
      <c r="AH9" s="38">
        <f t="shared" si="15"/>
        <v>7.009408602150538</v>
      </c>
      <c r="AI9" s="38">
        <f t="shared" si="15"/>
        <v>0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TRA_FT_HFO</v>
      </c>
      <c r="C10" t="str">
        <f>[1]Input!C10</f>
        <v>PRI_OIL_HFO</v>
      </c>
      <c r="D10" s="13">
        <f>D7/SUM(D6:D9)</f>
        <v>0.91999999999999993</v>
      </c>
      <c r="E10" s="13">
        <f t="shared" ref="E10:L10" si="16">E7/SUM(E6:E9)</f>
        <v>0.92</v>
      </c>
      <c r="F10" s="13">
        <f t="shared" si="16"/>
        <v>0.92000000000000015</v>
      </c>
      <c r="G10" s="13">
        <f>G7/SUM(G6:G9)</f>
        <v>0.92000000000000015</v>
      </c>
      <c r="H10" s="13">
        <f t="shared" si="16"/>
        <v>0.87100000000000011</v>
      </c>
      <c r="I10" s="13">
        <f t="shared" si="16"/>
        <v>0.69690328260146484</v>
      </c>
      <c r="J10" s="13">
        <f t="shared" si="16"/>
        <v>0.79410087202712032</v>
      </c>
      <c r="K10" s="13">
        <f t="shared" si="16"/>
        <v>0.91999999999999993</v>
      </c>
      <c r="L10" s="13">
        <f t="shared" si="16"/>
        <v>0.91999999999999993</v>
      </c>
      <c r="O10" t="s">
        <v>141</v>
      </c>
      <c r="P10" s="38">
        <f>(SUMIF($C:$C,"*BIO_GAS*",D:D))</f>
        <v>0.51908238958035402</v>
      </c>
      <c r="Q10" s="38">
        <f t="shared" ref="Q10:X10" si="17">(SUMIF($C:$C,"*BIO_GAS*",E:E))</f>
        <v>0.64885298697544236</v>
      </c>
      <c r="R10" s="38">
        <f t="shared" si="17"/>
        <v>0</v>
      </c>
      <c r="S10" s="38">
        <f t="shared" si="17"/>
        <v>8.7617607526881738</v>
      </c>
      <c r="T10" s="38">
        <f t="shared" si="17"/>
        <v>8.2798639112903238</v>
      </c>
      <c r="U10" s="38">
        <f t="shared" si="17"/>
        <v>8.2798639112903238</v>
      </c>
      <c r="V10" s="38">
        <f t="shared" si="17"/>
        <v>19.27587365591398</v>
      </c>
      <c r="W10" s="38">
        <f t="shared" si="17"/>
        <v>0</v>
      </c>
      <c r="X10" s="38">
        <f t="shared" si="17"/>
        <v>0</v>
      </c>
      <c r="Z10" s="38"/>
      <c r="AA10" s="38" t="s">
        <v>141</v>
      </c>
      <c r="AB10" s="38">
        <f>(SUMIF($C:$C,"*BIO_GAS*",D:D))</f>
        <v>0.51908238958035402</v>
      </c>
      <c r="AC10" s="38">
        <f t="shared" ref="AC10:AJ10" si="18">(SUMIF($C:$C,"*BIO_GAS*",E:E))</f>
        <v>0.64885298697544236</v>
      </c>
      <c r="AD10" s="38">
        <f t="shared" si="18"/>
        <v>0</v>
      </c>
      <c r="AE10" s="38">
        <f t="shared" si="18"/>
        <v>8.7617607526881738</v>
      </c>
      <c r="AF10" s="38">
        <f t="shared" si="18"/>
        <v>8.2798639112903238</v>
      </c>
      <c r="AG10" s="38">
        <f t="shared" si="18"/>
        <v>8.2798639112903238</v>
      </c>
      <c r="AH10" s="38">
        <f t="shared" si="18"/>
        <v>19.27587365591398</v>
      </c>
      <c r="AI10" s="38">
        <f t="shared" si="18"/>
        <v>0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TRA_FT_JTK</v>
      </c>
      <c r="C11" t="str">
        <f>[1]Input!C11</f>
        <v>PRI_OIL_KER_kt</v>
      </c>
      <c r="D11">
        <f>[1]Input!D11</f>
        <v>7440.4384913022022</v>
      </c>
      <c r="E11">
        <f>[1]Input!E11</f>
        <v>8087.0435070270614</v>
      </c>
      <c r="F11">
        <f>[1]Input!F11</f>
        <v>4769.2845258499256</v>
      </c>
      <c r="G11">
        <f>[1]Input!G11</f>
        <v>8428.6731425767648</v>
      </c>
      <c r="H11">
        <f>[1]Input!H11</f>
        <v>8880.1153930794371</v>
      </c>
      <c r="I11">
        <f>[1]Input!I11</f>
        <v>9277.0914233656385</v>
      </c>
      <c r="J11">
        <f>[1]Input!J11</f>
        <v>9679.9333629306147</v>
      </c>
      <c r="K11">
        <f>[1]Input!K11</f>
        <v>10042.64657414973</v>
      </c>
      <c r="L11">
        <f>[1]Input!L11</f>
        <v>10345.592470990059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TRA_FT_LPG</v>
      </c>
      <c r="C12" t="str">
        <f>[1]Input!C12</f>
        <v>PRI_OIL_LPG</v>
      </c>
      <c r="D12">
        <f>[1]Input!D12</f>
        <v>229.15654743684149</v>
      </c>
      <c r="E12">
        <f>[1]Input!E12</f>
        <v>284.06691109139081</v>
      </c>
      <c r="F12">
        <f>[1]Input!F12</f>
        <v>252.4097255083492</v>
      </c>
      <c r="G12">
        <f>[1]Input!G12</f>
        <v>205.76536830199049</v>
      </c>
      <c r="H12">
        <f>[1]Input!H12</f>
        <v>149.2089439835033</v>
      </c>
      <c r="I12">
        <f>[1]Input!I12</f>
        <v>41.159486258037539</v>
      </c>
      <c r="J12">
        <f>[1]Input!J12</f>
        <v>0</v>
      </c>
      <c r="K12">
        <f>[1]Input!K12</f>
        <v>0</v>
      </c>
      <c r="L12">
        <f>[1]Input!L12</f>
        <v>0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PRI_GAS_NGA</v>
      </c>
      <c r="D13">
        <f>[1]Input!D13</f>
        <v>9.8625654020267266</v>
      </c>
      <c r="E13">
        <f>[1]Input!E13</f>
        <v>4.5419709088280973</v>
      </c>
      <c r="F13">
        <f>[1]Input!F13</f>
        <v>0</v>
      </c>
      <c r="G13">
        <f>[1]Input!G13</f>
        <v>17.52352150537634</v>
      </c>
      <c r="H13">
        <f>[1]Input!H13</f>
        <v>18.005418346774189</v>
      </c>
      <c r="I13">
        <f>[1]Input!I13</f>
        <v>18.005418346774199</v>
      </c>
      <c r="J13">
        <f>[1]Input!J13</f>
        <v>7.009408602150538</v>
      </c>
      <c r="K13">
        <f>[1]Input!K13</f>
        <v>0</v>
      </c>
      <c r="L13">
        <f>[1]Input!L13</f>
        <v>0</v>
      </c>
      <c r="N13" t="s">
        <v>13</v>
      </c>
      <c r="O13" t="s">
        <v>13</v>
      </c>
      <c r="P13" s="38">
        <f>(SUMIF($C:$C,"*HFO*",D:D))</f>
        <v>1812.3904259711821</v>
      </c>
      <c r="Q13" s="38">
        <f t="shared" ref="Q13:X13" si="23">(SUMIF($C:$C,"*HFO*",E:E))</f>
        <v>1858.72</v>
      </c>
      <c r="R13" s="38">
        <f t="shared" si="23"/>
        <v>1773.2881084737621</v>
      </c>
      <c r="S13" s="38">
        <f t="shared" si="23"/>
        <v>1858.72</v>
      </c>
      <c r="T13" s="38">
        <f t="shared" si="23"/>
        <v>1742.569567082206</v>
      </c>
      <c r="U13" s="38">
        <f t="shared" si="23"/>
        <v>593.93064232588017</v>
      </c>
      <c r="V13" s="38">
        <f t="shared" si="23"/>
        <v>27.075031515851098</v>
      </c>
      <c r="W13" s="38">
        <f t="shared" si="23"/>
        <v>0.91999999999999993</v>
      </c>
      <c r="X13" s="38">
        <f t="shared" si="23"/>
        <v>0.91999999999999993</v>
      </c>
      <c r="Z13" s="38" t="s">
        <v>13</v>
      </c>
      <c r="AA13" s="38" t="s">
        <v>13</v>
      </c>
      <c r="AB13" s="38">
        <f>(SUMIF($C:$C,"*HFO*",D:D))</f>
        <v>1812.3904259711821</v>
      </c>
      <c r="AC13" s="38">
        <f t="shared" ref="AC13:AJ13" si="24">(SUMIF($C:$C,"*HFO*",E:E))</f>
        <v>1858.72</v>
      </c>
      <c r="AD13" s="38">
        <f t="shared" si="24"/>
        <v>1773.2881084737621</v>
      </c>
      <c r="AE13" s="38">
        <f t="shared" si="24"/>
        <v>1858.72</v>
      </c>
      <c r="AF13" s="38">
        <f t="shared" si="24"/>
        <v>1742.569567082206</v>
      </c>
      <c r="AG13" s="38">
        <f t="shared" si="24"/>
        <v>593.93064232588017</v>
      </c>
      <c r="AH13" s="38">
        <f t="shared" si="24"/>
        <v>27.075031515851098</v>
      </c>
      <c r="AI13" s="38">
        <f t="shared" si="24"/>
        <v>0.91999999999999993</v>
      </c>
      <c r="AJ13" s="38">
        <f t="shared" si="24"/>
        <v>0.91999999999999993</v>
      </c>
    </row>
    <row r="14" spans="1:36">
      <c r="A14">
        <f>[1]Input!A14</f>
        <v>12</v>
      </c>
      <c r="B14" t="str">
        <f>[1]Input!B14</f>
        <v>TRA_FT_NGA</v>
      </c>
      <c r="C14" t="str">
        <f>[1]Input!C14</f>
        <v>RNW_POT_BIO_GAS</v>
      </c>
      <c r="D14">
        <f>[1]Input!D14</f>
        <v>0.51908238958035402</v>
      </c>
      <c r="E14">
        <f>[1]Input!E14</f>
        <v>0.64885298697544236</v>
      </c>
      <c r="F14">
        <f>[1]Input!F14</f>
        <v>0</v>
      </c>
      <c r="G14">
        <f>[1]Input!G14</f>
        <v>8.7617607526881738</v>
      </c>
      <c r="H14">
        <f>[1]Input!H14</f>
        <v>8.2798639112903238</v>
      </c>
      <c r="I14">
        <f>[1]Input!I14</f>
        <v>8.2798639112903238</v>
      </c>
      <c r="J14">
        <f>[1]Input!J14</f>
        <v>19.27587365591398</v>
      </c>
      <c r="K14">
        <f>[1]Input!K14</f>
        <v>0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TRA_FT_AMM_ELCSYS_CU</v>
      </c>
      <c r="C15" t="str">
        <f>[1]Input!C15</f>
        <v>HH2_WE_CU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1.6805968951444442E-2</v>
      </c>
      <c r="I15">
        <f>[1]Input!I15</f>
        <v>0.10433705724021761</v>
      </c>
      <c r="J15">
        <f>[1]Input!J15</f>
        <v>0.6491305507495414</v>
      </c>
      <c r="K15">
        <f>[1]Input!K15</f>
        <v>4.0404350354097671</v>
      </c>
      <c r="L15">
        <f>[1]Input!L15</f>
        <v>23.808456014546291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TRA_FT_MTH</v>
      </c>
      <c r="C16" t="str">
        <f>[1]Input!C16</f>
        <v>SYN_MTH</v>
      </c>
      <c r="D16">
        <f>[1]Input!D16</f>
        <v>0</v>
      </c>
      <c r="E16">
        <f>[1]Input!E16</f>
        <v>0</v>
      </c>
      <c r="F16">
        <f>[1]Input!F16</f>
        <v>0</v>
      </c>
      <c r="G16">
        <f>[1]Input!G16</f>
        <v>0</v>
      </c>
      <c r="H16">
        <f>[1]Input!H16</f>
        <v>0</v>
      </c>
      <c r="I16">
        <f>[1]Input!I16</f>
        <v>0</v>
      </c>
      <c r="J16">
        <f>[1]Input!J16</f>
        <v>0.60548661005878512</v>
      </c>
      <c r="K16">
        <f>[1]Input!K16</f>
        <v>0.60548661005878512</v>
      </c>
      <c r="L16">
        <f>[1]Input!L16</f>
        <v>0.60548661005878512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PRI_OIL_DST_kt</v>
      </c>
      <c r="D17">
        <f>[1]Input!D17</f>
        <v>3516.0007950705631</v>
      </c>
      <c r="E17">
        <f>[1]Input!E17</f>
        <v>3878.6634593995268</v>
      </c>
      <c r="F17">
        <f>[1]Input!F17</f>
        <v>2109.6004770423378</v>
      </c>
      <c r="G17">
        <f>[1]Input!G17</f>
        <v>3990.8362626664589</v>
      </c>
      <c r="H17">
        <f>[1]Input!H17</f>
        <v>7402.4883720930238</v>
      </c>
      <c r="I17">
        <f>[1]Input!I17</f>
        <v>34596.729235334409</v>
      </c>
      <c r="J17">
        <f>[1]Input!J17</f>
        <v>16022.50220507258</v>
      </c>
      <c r="K17">
        <f>[1]Input!K17</f>
        <v>30616.671429426529</v>
      </c>
      <c r="L17">
        <f>[1]Input!L17</f>
        <v>21654.543412554729</v>
      </c>
    </row>
    <row r="18" spans="1:23">
      <c r="A18">
        <f>[1]Input!A18</f>
        <v>16</v>
      </c>
      <c r="B18" t="str">
        <f>[1]Input!B18</f>
        <v>TRA_FT_DST_INT</v>
      </c>
      <c r="C18" t="str">
        <f>[1]Input!C18</f>
        <v>RNW_BIO_EMHV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0</v>
      </c>
      <c r="I18">
        <f>[1]Input!I18</f>
        <v>0</v>
      </c>
      <c r="J18">
        <f>[1]Input!J18</f>
        <v>16671</v>
      </c>
      <c r="K18">
        <f>[1]Input!K18</f>
        <v>0</v>
      </c>
      <c r="L18">
        <f>[1]Input!L18</f>
        <v>21160.3</v>
      </c>
    </row>
    <row r="19" spans="1:23">
      <c r="A19">
        <f>[1]Input!A19</f>
        <v>17</v>
      </c>
      <c r="B19" t="str">
        <f>[1]Input!B19</f>
        <v>TRA_FT_DST_INT</v>
      </c>
      <c r="C19" t="str">
        <f>[1]Input!C19</f>
        <v>SYN_DST_kt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16418.730520147339</v>
      </c>
      <c r="K19">
        <f>[1]Input!K19</f>
        <v>16743.371959983251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TRA_FT_HFO_INT</v>
      </c>
      <c r="C20" t="str">
        <f>[1]Input!C20</f>
        <v>PRI_OIL_HFO</v>
      </c>
      <c r="D20">
        <f>[1]Input!D20</f>
        <v>1811.4704259711821</v>
      </c>
      <c r="E20">
        <f>[1]Input!E20</f>
        <v>1857.8</v>
      </c>
      <c r="F20">
        <f>[1]Input!F20</f>
        <v>1772.368108473762</v>
      </c>
      <c r="G20">
        <f>[1]Input!G20</f>
        <v>1857.8</v>
      </c>
      <c r="H20">
        <f>[1]Input!H20</f>
        <v>1741.698567082206</v>
      </c>
      <c r="I20">
        <f>[1]Input!I20</f>
        <v>593.23373904327866</v>
      </c>
      <c r="J20">
        <f>[1]Input!J20</f>
        <v>26.280930643823979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19</v>
      </c>
      <c r="B21" t="str">
        <f>[1]Input!B21</f>
        <v>TRA_FT_AMM_INT_ELCSYS_CU</v>
      </c>
      <c r="C21" t="str">
        <f>[1]Input!C21</f>
        <v>HH2_WE_CU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0.15412238648170759</v>
      </c>
      <c r="I21">
        <f>[1]Input!I21</f>
        <v>0.95718113709692054</v>
      </c>
      <c r="J21">
        <f>[1]Input!J21</f>
        <v>56.686171782583202</v>
      </c>
      <c r="K21">
        <f>[1]Input!K21</f>
        <v>37.043450785954278</v>
      </c>
      <c r="L21">
        <f>[1]Input!L21</f>
        <v>217.9344622881691</v>
      </c>
      <c r="V21" s="41"/>
      <c r="W21" s="41"/>
    </row>
    <row r="22" spans="1:23">
      <c r="A22">
        <f>[1]Input!A22</f>
        <v>20</v>
      </c>
      <c r="B22" t="str">
        <f>[1]Input!B22</f>
        <v>TRA_FT_MTH_INT</v>
      </c>
      <c r="C22" t="str">
        <f>[1]Input!C22</f>
        <v>SYN_MTH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0.89258698940998482</v>
      </c>
      <c r="J22">
        <f>[1]Input!J22</f>
        <v>5.5471507816439729</v>
      </c>
      <c r="K22">
        <f>[1]Input!K22</f>
        <v>34.543620776601117</v>
      </c>
      <c r="L22">
        <f>[1]Input!L22</f>
        <v>34.543620776601109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887.20983992410004</v>
      </c>
      <c r="P2" s="3">
        <f t="shared" ref="P2:W2" si="0">(SUMIF($B:$B,"*CAR*GSL*",D:D))</f>
        <v>907.76851897033021</v>
      </c>
      <c r="Q2" s="3">
        <f t="shared" si="0"/>
        <v>953.0018215213762</v>
      </c>
      <c r="R2" s="3">
        <f t="shared" si="0"/>
        <v>1094.417427358655</v>
      </c>
      <c r="S2" s="3">
        <f t="shared" si="0"/>
        <v>766.77074696153841</v>
      </c>
      <c r="T2" s="3">
        <f t="shared" si="0"/>
        <v>534.30363789542491</v>
      </c>
      <c r="U2" s="3">
        <f t="shared" si="0"/>
        <v>265.32384213404788</v>
      </c>
      <c r="V2" s="3">
        <f t="shared" si="0"/>
        <v>192.58901848493261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26.07500000000001</v>
      </c>
      <c r="H3" s="7">
        <f>[2]Activity_TRA!H3</f>
        <v>26.07500000000001</v>
      </c>
      <c r="I3" s="7">
        <f>[2]Activity_TRA!I3</f>
        <v>26.07500000000001</v>
      </c>
      <c r="J3" s="7">
        <f>[2]Activity_TRA!J3</f>
        <v>0</v>
      </c>
      <c r="K3" s="7">
        <f>[2]Activity_TRA!K3</f>
        <v>0</v>
      </c>
      <c r="N3" s="2" t="s">
        <v>12</v>
      </c>
      <c r="O3" s="3">
        <f>(SUMIF($B:$B,"*CAR*DST*",C:C))</f>
        <v>424.41341007590006</v>
      </c>
      <c r="P3" s="3">
        <f t="shared" ref="P3:W3" si="1">(SUMIF($B:$B,"*CAR*DST*",D:D))</f>
        <v>430.26779442966989</v>
      </c>
      <c r="Q3" s="3">
        <f t="shared" si="1"/>
        <v>388.32581982056359</v>
      </c>
      <c r="R3" s="3">
        <f t="shared" si="1"/>
        <v>306.41288277472358</v>
      </c>
      <c r="S3" s="3">
        <f t="shared" si="1"/>
        <v>140.5877848300814</v>
      </c>
      <c r="T3" s="3">
        <f t="shared" si="1"/>
        <v>19.988559439187739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149.2089439835033</v>
      </c>
      <c r="H4" s="7">
        <f>[2]Activity_TRA!H4</f>
        <v>41.159486258037532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14.742700000000029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3651.221395379283</v>
      </c>
      <c r="D5" s="7">
        <f>[2]Activity_TRA!D5</f>
        <v>3259.6053350692841</v>
      </c>
      <c r="E5" s="7">
        <f>[2]Activity_TRA!E5</f>
        <v>2905.6306583327341</v>
      </c>
      <c r="F5" s="7">
        <f>[2]Activity_TRA!F5</f>
        <v>3357.8903015273031</v>
      </c>
      <c r="G5" s="7">
        <f>[2]Activity_TRA!G5</f>
        <v>2918.3894612823201</v>
      </c>
      <c r="H5" s="7">
        <f>[2]Activity_TRA!H5</f>
        <v>2810.2624392028301</v>
      </c>
      <c r="I5" s="7">
        <f>[2]Activity_TRA!I5</f>
        <v>2553.000965416335</v>
      </c>
      <c r="J5" s="7">
        <f>[2]Activity_TRA!J5</f>
        <v>2720.690230826825</v>
      </c>
      <c r="K5" s="7">
        <f>[2]Activity_TRA!K5</f>
        <v>2436.9575414524061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9053.4806115435604</v>
      </c>
      <c r="D6" s="7">
        <f>[2]Activity_TRA!D6</f>
        <v>9421.3158950974321</v>
      </c>
      <c r="E6" s="7">
        <f>[2]Activity_TRA!E6</f>
        <v>9087.3548320127302</v>
      </c>
      <c r="F6" s="7">
        <f>[2]Activity_TRA!F6</f>
        <v>9421.3158950974321</v>
      </c>
      <c r="G6" s="7">
        <f>[2]Activity_TRA!G6</f>
        <v>8584.2516862972043</v>
      </c>
      <c r="H6" s="7">
        <f>[2]Activity_TRA!H6</f>
        <v>7906.0871920290037</v>
      </c>
      <c r="I6" s="7">
        <f>[2]Activity_TRA!I6</f>
        <v>6826.3674812511445</v>
      </c>
      <c r="J6" s="7">
        <f>[2]Activity_TRA!J6</f>
        <v>6246.486360898467</v>
      </c>
      <c r="K6" s="7">
        <f>[2]Activity_TRA!K6</f>
        <v>2279.701169692773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171.60595929465771</v>
      </c>
      <c r="G7" s="7">
        <f>[2]Activity_TRA!G7</f>
        <v>318.30700000000002</v>
      </c>
      <c r="H7" s="7">
        <f>[2]Activity_TRA!H7</f>
        <v>1487.6593571193789</v>
      </c>
      <c r="I7" s="7">
        <f>[2]Activity_TRA!I7</f>
        <v>2053.2252377046029</v>
      </c>
      <c r="J7" s="7">
        <f>[2]Activity_TRA!J7</f>
        <v>2053.2252377046038</v>
      </c>
      <c r="K7" s="7">
        <f>[2]Activity_TRA!K7</f>
        <v>1745.816916739853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1023.817643641875</v>
      </c>
      <c r="V7" s="3">
        <f t="shared" si="5"/>
        <v>1417.790134938803</v>
      </c>
      <c r="W7" s="3">
        <f t="shared" si="5"/>
        <v>1630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416.2371346060163</v>
      </c>
      <c r="J8" s="7">
        <f>[2]Activity_TRA!J8</f>
        <v>431.83380268843842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297</v>
      </c>
      <c r="U8" s="3">
        <f t="shared" si="6"/>
        <v>297</v>
      </c>
      <c r="V8" s="3">
        <f t="shared" si="6"/>
        <v>0</v>
      </c>
      <c r="W8" s="3">
        <f t="shared" si="6"/>
        <v>2.2478675469692542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1741.698567082206</v>
      </c>
      <c r="H10" s="7">
        <f>[2]Activity_TRA!H10</f>
        <v>593.23373904327866</v>
      </c>
      <c r="I10" s="7">
        <f>[2]Activity_TRA!I10</f>
        <v>26.280930643823979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227.64539200920271</v>
      </c>
      <c r="G11" s="7">
        <f>[2]Activity_TRA!G11</f>
        <v>404.40303658672889</v>
      </c>
      <c r="H11" s="7">
        <f>[2]Activity_TRA!H11</f>
        <v>537.24815339501026</v>
      </c>
      <c r="I11" s="7">
        <f>[2]Activity_TRA!I11</f>
        <v>831.33760129630855</v>
      </c>
      <c r="J11" s="7">
        <f>[2]Activity_TRA!J11</f>
        <v>935.55038221474092</v>
      </c>
      <c r="K11" s="7">
        <f>[2]Activity_TRA!K11</f>
        <v>1743.415357717952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0.60548661005878512</v>
      </c>
      <c r="J14" s="7">
        <f>[2]Activity_TRA!J14</f>
        <v>0.60548661005878512</v>
      </c>
      <c r="K14" s="7">
        <f>[2]Activity_TRA!K14</f>
        <v>0.60548661005878512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0.89258698940998482</v>
      </c>
      <c r="I15" s="7">
        <f>[2]Activity_TRA!I15</f>
        <v>5.5471507816439738</v>
      </c>
      <c r="J15" s="7">
        <f>[2]Activity_TRA!J15</f>
        <v>34.543620776601109</v>
      </c>
      <c r="K15" s="7">
        <f>[2]Activity_TRA!K15</f>
        <v>34.543620776601109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8.7051142546245904E-3</v>
      </c>
      <c r="H16" s="7">
        <f>[2]Activity_TRA!H16</f>
        <v>5.4044250997460998E-2</v>
      </c>
      <c r="I16" s="7">
        <f>[2]Activity_TRA!I16</f>
        <v>0.33623503808487493</v>
      </c>
      <c r="J16" s="7">
        <f>[2]Activity_TRA!J16</f>
        <v>2.0928545520493289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7.9831932773109265E-2</v>
      </c>
      <c r="H18" s="7">
        <f>[2]Activity_TRA!H18</f>
        <v>0.49579831932773089</v>
      </c>
      <c r="I18" s="7">
        <f>[2]Activity_TRA!I18</f>
        <v>29.362163136821192</v>
      </c>
      <c r="J18" s="7">
        <f>[2]Activity_TRA!J18</f>
        <v>19.187675070028011</v>
      </c>
      <c r="K18" s="7">
        <f>[2]Activity_TRA!K18</f>
        <v>112.8851540616247</v>
      </c>
      <c r="M18" s="2" t="s">
        <v>24</v>
      </c>
      <c r="N18" s="2" t="s">
        <v>12</v>
      </c>
      <c r="O18" s="3">
        <f>(SUMIF($B:$B,"*BUS*DST*",C:C))</f>
        <v>38.055999999999955</v>
      </c>
      <c r="P18" s="3">
        <f t="shared" ref="P18:W18" si="16">(SUMIF($B:$B,"*BUS*DST*",D:D))</f>
        <v>39.586170800000033</v>
      </c>
      <c r="Q18" s="3">
        <f t="shared" si="16"/>
        <v>40.19990703812163</v>
      </c>
      <c r="R18" s="3">
        <f t="shared" si="16"/>
        <v>43.050472431863099</v>
      </c>
      <c r="S18" s="3">
        <f t="shared" si="16"/>
        <v>42.508239394041581</v>
      </c>
      <c r="T18" s="3">
        <f t="shared" si="16"/>
        <v>32.270568594041777</v>
      </c>
      <c r="U18" s="3">
        <f t="shared" si="16"/>
        <v>22.949332355920419</v>
      </c>
      <c r="V18" s="3">
        <f t="shared" si="16"/>
        <v>20.098766962178509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1.4828000000000019</v>
      </c>
      <c r="R19" s="3">
        <f t="shared" si="17"/>
        <v>0.93600000000000017</v>
      </c>
      <c r="S19" s="3">
        <f t="shared" si="17"/>
        <v>0.23079999999992171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19.692236772230611</v>
      </c>
      <c r="V22" s="3">
        <f t="shared" si="20"/>
        <v>24.70574263489598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4.9705495838513922</v>
      </c>
      <c r="V23" s="3">
        <f t="shared" si="21"/>
        <v>3.9927295838513421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216.215996388657</v>
      </c>
      <c r="S25" s="3">
        <f t="shared" si="23"/>
        <v>223.0323407693962</v>
      </c>
      <c r="T25" s="3">
        <f t="shared" si="23"/>
        <v>228.97845164630891</v>
      </c>
      <c r="U25" s="3">
        <f t="shared" si="23"/>
        <v>223.2530189377909</v>
      </c>
      <c r="V25" s="3">
        <f t="shared" si="23"/>
        <v>207.58554246620159</v>
      </c>
      <c r="W25" s="3">
        <f t="shared" si="23"/>
        <v>68.995048995169441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0.96216749999999995</v>
      </c>
      <c r="T27" s="3">
        <f t="shared" si="25"/>
        <v>0.96216749999999995</v>
      </c>
      <c r="U27" s="3">
        <f t="shared" si="25"/>
        <v>0.96216749999999995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2.01324356869178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59.199999999999982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0.35324539866407467</v>
      </c>
      <c r="D31" s="7">
        <f>[2]Activity_TRA!D31</f>
        <v>0.45356322756702949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0.69000000000000006</v>
      </c>
      <c r="U31" s="3">
        <f t="shared" si="29"/>
        <v>4.2900000000000009</v>
      </c>
      <c r="V31" s="3">
        <f t="shared" si="29"/>
        <v>4.2900000000000009</v>
      </c>
      <c r="W31" s="3">
        <f t="shared" si="29"/>
        <v>58.091513037911298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183.93802522750701</v>
      </c>
      <c r="T33" s="3">
        <f t="shared" si="31"/>
        <v>135.37994782406091</v>
      </c>
      <c r="U33" s="3">
        <f t="shared" si="31"/>
        <v>61.753756764328557</v>
      </c>
      <c r="V33" s="3">
        <f t="shared" si="31"/>
        <v>44.923916386101183</v>
      </c>
      <c r="W33" s="3">
        <f t="shared" si="31"/>
        <v>14.1909090902458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194.79401918168679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9.5535078064484082</v>
      </c>
      <c r="V38" s="3">
        <f t="shared" si="36"/>
        <v>9.5535078064484082</v>
      </c>
      <c r="W38" s="3">
        <f t="shared" si="36"/>
        <v>1.5267539032242039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179.02073633008371</v>
      </c>
      <c r="S40" s="3">
        <f t="shared" si="38"/>
        <v>183.32065370867571</v>
      </c>
      <c r="T40" s="3">
        <f t="shared" si="38"/>
        <v>180.63176851530079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24.709587587754569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45.753683700547548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75.98573886157817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5.6051936514468794</v>
      </c>
      <c r="V51" s="3">
        <f t="shared" si="49"/>
        <v>5.6051936514468794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5.4089161640423269</v>
      </c>
      <c r="V52" s="3">
        <f t="shared" si="50"/>
        <v>5.7284336334790273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127.56418992410001</v>
      </c>
      <c r="D54" s="7">
        <f>[2]Activity_TRA!D54</f>
        <v>527.94569397033024</v>
      </c>
      <c r="E54" s="7">
        <f>[2]Activity_TRA!E54</f>
        <v>953.0018215213762</v>
      </c>
      <c r="F54" s="7">
        <f>[2]Activity_TRA!F54</f>
        <v>1094.417427358655</v>
      </c>
      <c r="G54" s="7">
        <f>[2]Activity_TRA!G54</f>
        <v>766.77074696153841</v>
      </c>
      <c r="H54" s="7">
        <f>[2]Activity_TRA!H54</f>
        <v>534.30363789542491</v>
      </c>
      <c r="I54" s="7">
        <f>[2]Activity_TRA!I54</f>
        <v>265.32384213404788</v>
      </c>
      <c r="J54" s="7">
        <f>[2]Activity_TRA!J54</f>
        <v>192.58901848493261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99.331010075900039</v>
      </c>
      <c r="D55" s="7">
        <f>[2]Activity_TRA!D55</f>
        <v>267.72659442966989</v>
      </c>
      <c r="E55" s="7">
        <f>[2]Activity_TRA!E55</f>
        <v>388.32581982056359</v>
      </c>
      <c r="F55" s="7">
        <f>[2]Activity_TRA!F55</f>
        <v>306.41288277472358</v>
      </c>
      <c r="G55" s="7">
        <f>[2]Activity_TRA!G55</f>
        <v>140.5877848300814</v>
      </c>
      <c r="H55" s="7">
        <f>[2]Activity_TRA!H55</f>
        <v>19.988559439187739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27.709150000000001</v>
      </c>
      <c r="H56" s="7">
        <f>[2]Activity_TRA!H56</f>
        <v>14.742700000000029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1023.817643641875</v>
      </c>
      <c r="J59" s="7">
        <f>[2]Activity_TRA!J59</f>
        <v>1417.790134938803</v>
      </c>
      <c r="K59" s="7">
        <f>[2]Activity_TRA!K59</f>
        <v>1630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297</v>
      </c>
      <c r="I60" s="7">
        <f>[2]Activity_TRA!I60</f>
        <v>297</v>
      </c>
      <c r="J60" s="7">
        <f>[2]Activity_TRA!J60</f>
        <v>0</v>
      </c>
      <c r="K60" s="7">
        <f>[2]Activity_TRA!K60</f>
        <v>2.2478675469692542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3.9440985084593674</v>
      </c>
      <c r="Q60" s="6">
        <f t="shared" si="58"/>
        <v>3.9134619808427171</v>
      </c>
      <c r="R60" s="6">
        <f t="shared" si="58"/>
        <v>4.3173216559610905</v>
      </c>
      <c r="S60" s="6">
        <f t="shared" si="58"/>
        <v>4.4362907342528359</v>
      </c>
      <c r="T60" s="6">
        <f t="shared" si="58"/>
        <v>4.5609144184206158</v>
      </c>
      <c r="U60" s="6">
        <f t="shared" si="58"/>
        <v>4.6666539280100983</v>
      </c>
      <c r="V60" s="6">
        <f t="shared" si="58"/>
        <v>4.7828123187954263</v>
      </c>
      <c r="W60" s="6">
        <f>(SUMIF($B:$B,"*RAIL*PAS*ELC*",K:K))</f>
        <v>4.9070513362056891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20.640999999999959</v>
      </c>
      <c r="D62" s="7">
        <f>[2]Activity_TRA!D62</f>
        <v>30.87867080000003</v>
      </c>
      <c r="E62" s="7">
        <f>[2]Activity_TRA!E62</f>
        <v>40.19990703812163</v>
      </c>
      <c r="F62" s="7">
        <f>[2]Activity_TRA!F62</f>
        <v>43.050472431863099</v>
      </c>
      <c r="G62" s="7">
        <f>[2]Activity_TRA!G62</f>
        <v>42.508239394041581</v>
      </c>
      <c r="H62" s="7">
        <f>[2]Activity_TRA!H62</f>
        <v>32.270568594041777</v>
      </c>
      <c r="I62" s="7">
        <f>[2]Activity_TRA!I62</f>
        <v>22.949332355920419</v>
      </c>
      <c r="J62" s="7">
        <f>[2]Activity_TRA!J62</f>
        <v>20.098766962178509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1.4828000000000019</v>
      </c>
      <c r="F63" s="7">
        <f>[2]Activity_TRA!F63</f>
        <v>0.93600000000000017</v>
      </c>
      <c r="G63" s="7">
        <f>[2]Activity_TRA!G63</f>
        <v>0.23079999999992171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0.35324539866407467</v>
      </c>
      <c r="P63" s="6">
        <f t="shared" ref="P63:V63" si="61">(SUMIF($B:$B,"*RAIL*FRG*DST*",D:D))</f>
        <v>0.45356322756702949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0.33003622409989591</v>
      </c>
      <c r="Q64" s="6">
        <f t="shared" si="62"/>
        <v>0.50681309402801566</v>
      </c>
      <c r="R64" s="6">
        <f t="shared" si="62"/>
        <v>0.66617149584534052</v>
      </c>
      <c r="S64" s="6">
        <f t="shared" si="62"/>
        <v>0.76255502371974038</v>
      </c>
      <c r="T64" s="6">
        <f t="shared" si="62"/>
        <v>0.85558484726806627</v>
      </c>
      <c r="U64" s="6">
        <f t="shared" si="62"/>
        <v>0.87419168015905335</v>
      </c>
      <c r="V64" s="6">
        <f t="shared" si="62"/>
        <v>0.89075360898535405</v>
      </c>
      <c r="W64" s="6">
        <f>(SUMIF($B:$B,"*RAIL*FRG*ELC*",K:K))</f>
        <v>0.90516962845537541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19.692236772230611</v>
      </c>
      <c r="J66" s="7">
        <f>[2]Activity_TRA!J66</f>
        <v>24.70574263489598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0.1744655154081467</v>
      </c>
      <c r="S66" s="6">
        <f t="shared" si="64"/>
        <v>0.328305807852035</v>
      </c>
      <c r="T66" s="6">
        <f t="shared" si="64"/>
        <v>0.34401208414088169</v>
      </c>
      <c r="U66" s="6">
        <f t="shared" si="64"/>
        <v>0.34795031810876748</v>
      </c>
      <c r="V66" s="6">
        <f t="shared" si="64"/>
        <v>0.34395347052992542</v>
      </c>
      <c r="W66" s="6">
        <f>(SUMIF($B:$B,"*NAV*DOM*DST*",K:K))</f>
        <v>0.29244424549120601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4.9705495838513922</v>
      </c>
      <c r="J67" s="7">
        <f>[2]Activity_TRA!J67</f>
        <v>3.9927295838513421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216.215996388657</v>
      </c>
      <c r="G69" s="7">
        <f>[2]Activity_TRA!G69</f>
        <v>223.0323407693962</v>
      </c>
      <c r="H69" s="7">
        <f>[2]Activity_TRA!H69</f>
        <v>228.97845164630891</v>
      </c>
      <c r="I69" s="7">
        <f>[2]Activity_TRA!I69</f>
        <v>223.2530189377909</v>
      </c>
      <c r="J69" s="7">
        <f>[2]Activity_TRA!J69</f>
        <v>207.58554246620159</v>
      </c>
      <c r="K69" s="7">
        <f>[2]Activity_TRA!K69</f>
        <v>68.995048995169441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0.96216749999999995</v>
      </c>
      <c r="H71" s="7">
        <f>[2]Activity_TRA!H71</f>
        <v>0.96216749999999995</v>
      </c>
      <c r="I71" s="7">
        <f>[2]Activity_TRA!I71</f>
        <v>0.96216749999999995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9.2699999999999998E-4</v>
      </c>
      <c r="V72" s="6">
        <f t="shared" si="70"/>
        <v>9.2699999999999998E-4</v>
      </c>
      <c r="W72" s="6">
        <f>(SUMIF($B:$B,"*NAV*DOM*MTH*",K:K))</f>
        <v>9.2699999999999998E-4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59.199999999999982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3.2650626856335761E-2</v>
      </c>
      <c r="S74" s="5">
        <f t="shared" si="72"/>
        <v>6.2430860664102555E-2</v>
      </c>
      <c r="T74" s="5">
        <f t="shared" si="72"/>
        <v>0.29500285051677289</v>
      </c>
      <c r="U74" s="5">
        <f t="shared" si="72"/>
        <v>0.40715456463682292</v>
      </c>
      <c r="V74" s="5">
        <f t="shared" si="72"/>
        <v>0.40715456463682298</v>
      </c>
      <c r="W74" s="5">
        <f t="shared" si="72"/>
        <v>0.34619549458951282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0.69000000000000006</v>
      </c>
      <c r="I75" s="7">
        <f>[2]Activity_TRA!I75</f>
        <v>4.2900000000000009</v>
      </c>
      <c r="J75" s="7">
        <f>[2]Activity_TRA!J75</f>
        <v>4.2900000000000009</v>
      </c>
      <c r="K75" s="7">
        <f>[2]Activity_TRA!K75</f>
        <v>58.091513037911298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0.34137832875838464</v>
      </c>
      <c r="T75" s="5">
        <f t="shared" si="73"/>
        <v>0.1176382504522822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183.93802522750701</v>
      </c>
      <c r="H77" s="7">
        <f>[2]Activity_TRA!H77</f>
        <v>135.37994782406091</v>
      </c>
      <c r="I77" s="7">
        <f>[2]Activity_TRA!I77</f>
        <v>61.753756764328557</v>
      </c>
      <c r="J77" s="7">
        <f>[2]Activity_TRA!J77</f>
        <v>44.923916386101183</v>
      </c>
      <c r="K77" s="7">
        <f>[2]Activity_TRA!K77</f>
        <v>14.1909090902458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1.042301709334059E-2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6.8500000000000011E-3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194.79401918168679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9.5535078064484082</v>
      </c>
      <c r="J82" s="7">
        <f>[2]Activity_TRA!J82</f>
        <v>9.5535078064484082</v>
      </c>
      <c r="K82" s="7">
        <f>[2]Activity_TRA!K82</f>
        <v>1.5267539032242039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179.02073633008371</v>
      </c>
      <c r="G84" s="7">
        <f>[2]Activity_TRA!G84</f>
        <v>183.32065370867571</v>
      </c>
      <c r="H84" s="7">
        <f>[2]Activity_TRA!H84</f>
        <v>180.63176851530079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24.709587587754569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45.753683700547548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75.98573886157817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5.6051936514468794</v>
      </c>
      <c r="J95" s="7">
        <f>[2]Activity_TRA!J95</f>
        <v>5.6051936514468794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5.4089161640423269</v>
      </c>
      <c r="J96" s="7">
        <f>[2]Activity_TRA!J96</f>
        <v>5.7284336334790273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8.5970299324210964E-2</v>
      </c>
      <c r="D100" s="7">
        <f>[2]Activity_TRA!D100</f>
        <v>0.96730770845936775</v>
      </c>
      <c r="E100" s="7">
        <f>[2]Activity_TRA!E100</f>
        <v>1.9002184121509369</v>
      </c>
      <c r="F100" s="7">
        <f>[2]Activity_TRA!F100</f>
        <v>3.5731239559610901</v>
      </c>
      <c r="G100" s="7">
        <f>[2]Activity_TRA!G100</f>
        <v>4.0641918842528364</v>
      </c>
      <c r="H100" s="7">
        <f>[2]Activity_TRA!H100</f>
        <v>4.5609144184206158</v>
      </c>
      <c r="I100" s="7">
        <f>[2]Activity_TRA!I100</f>
        <v>4.6666539280100983</v>
      </c>
      <c r="J100" s="7">
        <f>[2]Activity_TRA!J100</f>
        <v>4.7828123187954263</v>
      </c>
      <c r="K100" s="7">
        <f>[2]Activity_TRA!K100</f>
        <v>4.9070513362056891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0.36420339133594393</v>
      </c>
      <c r="D103" s="7">
        <f>[2]Activity_TRA!D103</f>
        <v>0.30934355209989589</v>
      </c>
      <c r="E103" s="7">
        <f>[2]Activity_TRA!E103</f>
        <v>0.49905334202801571</v>
      </c>
      <c r="F103" s="7">
        <f>[2]Activity_TRA!F103</f>
        <v>0.66099832784534052</v>
      </c>
      <c r="G103" s="7">
        <f>[2]Activity_TRA!G103</f>
        <v>0.75996843971974037</v>
      </c>
      <c r="H103" s="7">
        <f>[2]Activity_TRA!H103</f>
        <v>0.85558484726806627</v>
      </c>
      <c r="I103" s="7">
        <f>[2]Activity_TRA!I103</f>
        <v>0.87419168015905335</v>
      </c>
      <c r="J103" s="7">
        <f>[2]Activity_TRA!J103</f>
        <v>0.89075360898535405</v>
      </c>
      <c r="K103" s="7">
        <f>[2]Activity_TRA!K103</f>
        <v>0.90516962845537541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0.13002071540814669</v>
      </c>
      <c r="G105" s="7">
        <f>[2]Activity_TRA!G105</f>
        <v>0.30608340785203503</v>
      </c>
      <c r="H105" s="7">
        <f>[2]Activity_TRA!H105</f>
        <v>0.34401208414088169</v>
      </c>
      <c r="I105" s="7">
        <f>[2]Activity_TRA!I105</f>
        <v>0.34795031810876748</v>
      </c>
      <c r="J105" s="7">
        <f>[2]Activity_TRA!J105</f>
        <v>0.34395347052992542</v>
      </c>
      <c r="K105" s="7">
        <f>[2]Activity_TRA!K105</f>
        <v>0.29244424549120601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9.2699999999999998E-4</v>
      </c>
      <c r="J109" s="7">
        <f>[2]Activity_TRA!J109</f>
        <v>9.2699999999999998E-4</v>
      </c>
      <c r="K109" s="7">
        <f>[2]Activity_TRA!K109</f>
        <v>9.2699999999999998E-4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2.2037226856335759E-2</v>
      </c>
      <c r="G112" s="7">
        <f>[2]Activity_TRA!G112</f>
        <v>5.7124160664102558E-2</v>
      </c>
      <c r="H112" s="7">
        <f>[2]Activity_TRA!H112</f>
        <v>0.29500285051677289</v>
      </c>
      <c r="I112" s="7">
        <f>[2]Activity_TRA!I112</f>
        <v>0.40715456463682292</v>
      </c>
      <c r="J112" s="7">
        <f>[2]Activity_TRA!J112</f>
        <v>0.40715456463682298</v>
      </c>
      <c r="K112" s="7">
        <f>[2]Activity_TRA!K112</f>
        <v>0.34619549458951282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0.31058502875838462</v>
      </c>
      <c r="H113" s="7">
        <f>[2]Activity_TRA!H113</f>
        <v>0.1176382504522822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1.042301709334059E-2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1.7699999999999999E-4</v>
      </c>
      <c r="I116" s="7">
        <f>[2]Activity_TRA!I116</f>
        <v>1.1000000000000001E-3</v>
      </c>
      <c r="J116" s="7">
        <f>[2]Activity_TRA!J116</f>
        <v>6.8500000000000011E-3</v>
      </c>
      <c r="K116" s="7">
        <f>[2]Activity_TRA!K116</f>
        <v>6.8500000000000011E-3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2.8500000000000002E-5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4.0299999999999989E-2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5059.5289140492387</v>
      </c>
      <c r="V2" s="3">
        <f t="shared" si="1"/>
        <v>4596.1752982919515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2191.1038089540721</v>
      </c>
      <c r="T4" s="3">
        <f t="shared" si="3"/>
        <v>2205.4880000000003</v>
      </c>
      <c r="U4" s="3">
        <f t="shared" si="3"/>
        <v>1892.5068159272082</v>
      </c>
      <c r="V4" s="3">
        <f t="shared" si="3"/>
        <v>568.35416784296558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2176.7142881674349</v>
      </c>
      <c r="R5" s="3">
        <f t="shared" si="4"/>
        <v>1896.0730115880599</v>
      </c>
      <c r="S5" s="3">
        <f t="shared" si="4"/>
        <v>1615.4317350086851</v>
      </c>
      <c r="T5" s="3">
        <f t="shared" si="4"/>
        <v>1334.790458429309</v>
      </c>
      <c r="U5" s="3">
        <f t="shared" si="4"/>
        <v>1054.1491818499339</v>
      </c>
      <c r="V5" s="3">
        <f t="shared" si="4"/>
        <v>773.50790527055847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5127.7999999999984</v>
      </c>
      <c r="O6" s="3">
        <f t="shared" ref="O6:V6" si="5">SUMIF($B:$B,"*BIO*POT*",D:D)</f>
        <v>5948.226577518516</v>
      </c>
      <c r="P6" s="3">
        <f t="shared" si="5"/>
        <v>6776.6340000000027</v>
      </c>
      <c r="Q6" s="3">
        <f t="shared" si="5"/>
        <v>6580.4159273080086</v>
      </c>
      <c r="R6" s="3">
        <f t="shared" si="5"/>
        <v>5995.6355762753465</v>
      </c>
      <c r="S6" s="3">
        <f t="shared" si="5"/>
        <v>5668.6297424961886</v>
      </c>
      <c r="T6" s="3">
        <f>SUMIF($B:$B,"*BIO*POT*",I:I)</f>
        <v>4923.111578381182</v>
      </c>
      <c r="U6" s="3">
        <f t="shared" si="5"/>
        <v>5335.3467210334074</v>
      </c>
      <c r="V6" s="3">
        <f t="shared" si="5"/>
        <v>5063.6000000000004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2231.0100000000011</v>
      </c>
      <c r="Q7" s="3">
        <f t="shared" si="6"/>
        <v>2298.4835113994691</v>
      </c>
      <c r="R7" s="3">
        <f t="shared" si="6"/>
        <v>2324.499351711454</v>
      </c>
      <c r="S7" s="3">
        <f t="shared" si="6"/>
        <v>1871.7024894080259</v>
      </c>
      <c r="T7" s="3">
        <f t="shared" si="6"/>
        <v>1567.945277796824</v>
      </c>
      <c r="U7" s="3">
        <f t="shared" si="6"/>
        <v>1288.328940203176</v>
      </c>
      <c r="V7" s="3">
        <f t="shared" si="6"/>
        <v>1231.329196361841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226.50834135578489</v>
      </c>
      <c r="O8" s="3">
        <f t="shared" ref="O8:V8" si="7">(SUMIF($B:$B,"*GEO*",D:D))</f>
        <v>269.37511693607212</v>
      </c>
      <c r="P8" s="3">
        <f t="shared" si="7"/>
        <v>277.47165120645258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973.91688306392803</v>
      </c>
      <c r="P9" s="3">
        <f t="shared" si="8"/>
        <v>1479.0373487935476</v>
      </c>
      <c r="Q9" s="3">
        <f t="shared" si="8"/>
        <v>2590.5127644621407</v>
      </c>
      <c r="R9" s="3">
        <f t="shared" si="8"/>
        <v>3409.1235893496182</v>
      </c>
      <c r="S9" s="3">
        <f t="shared" si="8"/>
        <v>3910.8907957374986</v>
      </c>
      <c r="T9" s="3">
        <f t="shared" si="8"/>
        <v>3884.2667621238525</v>
      </c>
      <c r="U9" s="3">
        <f t="shared" si="8"/>
        <v>3881.474140823711</v>
      </c>
      <c r="V9" s="3">
        <f t="shared" si="8"/>
        <v>4030.6352354659593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3392.5556891758665</v>
      </c>
      <c r="R10" s="3">
        <f t="shared" si="9"/>
        <v>5098.0743848449838</v>
      </c>
      <c r="S10" s="3">
        <f t="shared" si="9"/>
        <v>7345.4382659341882</v>
      </c>
      <c r="T10" s="3">
        <f t="shared" si="9"/>
        <v>9116.9468212472621</v>
      </c>
      <c r="U10" s="3">
        <f t="shared" si="9"/>
        <v>10002.927078398759</v>
      </c>
      <c r="V10" s="3">
        <f t="shared" si="9"/>
        <v>11132.066665224618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3.0000000106156222E-3</v>
      </c>
      <c r="F14" s="7">
        <f>[2]Activity_UPS!F14</f>
        <v>194.50559999998941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264.52891404923872</v>
      </c>
      <c r="K17" s="7">
        <f>[2]Activity_UPS!K17</f>
        <v>40.925298291951393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1427.319808954072</v>
      </c>
      <c r="I27" s="7">
        <f>[2]Activity_UPS!I27</f>
        <v>1594.461</v>
      </c>
      <c r="J27" s="7">
        <f>[2]Activity_UPS!J27</f>
        <v>1403.6848159272081</v>
      </c>
      <c r="K27" s="7">
        <f>[2]Activity_UPS!K27</f>
        <v>568.35416784296558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125.6691999999988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363.15280000000121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2231.0100000000011</v>
      </c>
      <c r="F31" s="7">
        <f>[2]Activity_UPS!F31</f>
        <v>2298.4835113994691</v>
      </c>
      <c r="G31" s="7">
        <f>[2]Activity_UPS!G31</f>
        <v>2324.499351711454</v>
      </c>
      <c r="H31" s="7">
        <f>[2]Activity_UPS!H31</f>
        <v>1871.7024894080259</v>
      </c>
      <c r="I31" s="7">
        <f>[2]Activity_UPS!I31</f>
        <v>1567.945277796824</v>
      </c>
      <c r="J31" s="7">
        <f>[2]Activity_UPS!J31</f>
        <v>1288.328940203176</v>
      </c>
      <c r="K31" s="7">
        <f>[2]Activity_UPS!K31</f>
        <v>1231.329196361841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226.50834135578489</v>
      </c>
      <c r="D32" s="7">
        <f>[2]Activity_UPS!D32</f>
        <v>269.37511693607212</v>
      </c>
      <c r="E32" s="7">
        <f>[2]Activity_UPS!E32</f>
        <v>277.47165120645258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1426.8517047719999</v>
      </c>
      <c r="G33" s="7">
        <f>[2]Activity_UPS!G33</f>
        <v>2247.121715421933</v>
      </c>
      <c r="H33" s="7">
        <f>[2]Activity_UPS!H33</f>
        <v>2753.1276679319458</v>
      </c>
      <c r="I33" s="7">
        <f>[2]Activity_UPS!I33</f>
        <v>2734.671787155828</v>
      </c>
      <c r="J33" s="7">
        <f>[2]Activity_UPS!J33</f>
        <v>2732.2650182638322</v>
      </c>
      <c r="K33" s="7">
        <f>[2]Activity_UPS!K33</f>
        <v>2888.6135786388172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264.54665864421492</v>
      </c>
      <c r="D34" s="7">
        <f>[2]Activity_UPS!D34</f>
        <v>592.10688306392808</v>
      </c>
      <c r="E34" s="7">
        <f>[2]Activity_UPS!E34</f>
        <v>874.89734879354785</v>
      </c>
      <c r="F34" s="7">
        <f>[2]Activity_UPS!F34</f>
        <v>1144.77400598197</v>
      </c>
      <c r="G34" s="7">
        <f>[2]Activity_UPS!G34</f>
        <v>1144.6115881676851</v>
      </c>
      <c r="H34" s="7">
        <f>[2]Activity_UPS!H34</f>
        <v>1143.718579056205</v>
      </c>
      <c r="I34" s="7">
        <f>[2]Activity_UPS!I34</f>
        <v>1141.880671985542</v>
      </c>
      <c r="J34" s="7">
        <f>[2]Activity_UPS!J34</f>
        <v>1141.880671985542</v>
      </c>
      <c r="K34" s="7">
        <f>[2]Activity_UPS!K34</f>
        <v>1141.880671985542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20.130000000000109</v>
      </c>
      <c r="E35" s="7">
        <f>[2]Activity_UPS!E35</f>
        <v>20.46</v>
      </c>
      <c r="F35" s="7">
        <f>[2]Activity_UPS!F35</f>
        <v>18.88705370817091</v>
      </c>
      <c r="G35" s="7">
        <f>[2]Activity_UPS!G35</f>
        <v>17.390285760000001</v>
      </c>
      <c r="H35" s="7">
        <f>[2]Activity_UPS!H35</f>
        <v>14.044548749347941</v>
      </c>
      <c r="I35" s="7">
        <f>[2]Activity_UPS!I35</f>
        <v>7.7143029824825309</v>
      </c>
      <c r="J35" s="7">
        <f>[2]Activity_UPS!J35</f>
        <v>7.3284505743366877</v>
      </c>
      <c r="K35" s="7">
        <f>[2]Activity_UPS!K35</f>
        <v>0.140984841599997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7.7945639040000021</v>
      </c>
      <c r="G36" s="7">
        <f>[2]Activity_UPS!G36</f>
        <v>0.78549868800000078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2431.0257475762601</v>
      </c>
      <c r="G38" s="7">
        <f>[2]Activity_UPS!G38</f>
        <v>3013.8501311168761</v>
      </c>
      <c r="H38" s="7">
        <f>[2]Activity_UPS!H38</f>
        <v>3159.188491889056</v>
      </c>
      <c r="I38" s="7">
        <f>[2]Activity_UPS!I38</f>
        <v>3215.085316426118</v>
      </c>
      <c r="J38" s="7">
        <f>[2]Activity_UPS!J38</f>
        <v>3298.4340225687311</v>
      </c>
      <c r="K38" s="7">
        <f>[2]Activity_UPS!K38</f>
        <v>3558.56968611618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961.52994159960645</v>
      </c>
      <c r="G39" s="7">
        <f>[2]Activity_UPS!G39</f>
        <v>2084.2242537281081</v>
      </c>
      <c r="H39" s="7">
        <f>[2]Activity_UPS!H39</f>
        <v>4186.2497740451327</v>
      </c>
      <c r="I39" s="7">
        <f>[2]Activity_UPS!I39</f>
        <v>5901.8615048211441</v>
      </c>
      <c r="J39" s="7">
        <f>[2]Activity_UPS!J39</f>
        <v>6704.4930558300293</v>
      </c>
      <c r="K39" s="7">
        <f>[2]Activity_UPS!K39</f>
        <v>7573.4969791084377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63.944235818248352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474.90000000000009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708.07974249618815</v>
      </c>
      <c r="I42" s="7">
        <f>[2]Activity_UPS!I42</f>
        <v>221.01157838118189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762.77657751851666</v>
      </c>
      <c r="E43" s="7">
        <f>[2]Activity_UPS!E43</f>
        <v>1296.8897641817539</v>
      </c>
      <c r="F43" s="7">
        <f>[2]Activity_UPS!F43</f>
        <v>936.46592730800853</v>
      </c>
      <c r="G43" s="7">
        <f>[2]Activity_UPS!G43</f>
        <v>197.13557627534689</v>
      </c>
      <c r="H43" s="7">
        <f>[2]Activity_UPS!H43</f>
        <v>0</v>
      </c>
      <c r="I43" s="7">
        <f>[2]Activity_UPS!I43</f>
        <v>0</v>
      </c>
      <c r="J43" s="7">
        <f>[2]Activity_UPS!J43</f>
        <v>300.99672103340691</v>
      </c>
      <c r="K43" s="7">
        <f>[2]Activity_UPS!K43</f>
        <v>0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0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945.39999999999986</v>
      </c>
      <c r="I51" s="7">
        <f>[2]Activity_UPS!I51</f>
        <v>943.9</v>
      </c>
      <c r="J51" s="7">
        <f>[2]Activity_UPS!J51</f>
        <v>923.15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424.2999999999999</v>
      </c>
      <c r="D53" s="7">
        <f>[2]Activity_UPS!D53</f>
        <v>447.65</v>
      </c>
      <c r="E53" s="7">
        <f>[2]Activity_UPS!E53</f>
        <v>471</v>
      </c>
      <c r="F53" s="7">
        <f>[2]Activity_UPS!F53</f>
        <v>518</v>
      </c>
      <c r="G53" s="7">
        <f>[2]Activity_UPS!G53</f>
        <v>565.00000000000011</v>
      </c>
      <c r="H53" s="7">
        <f>[2]Activity_UPS!H53</f>
        <v>610.1500000000002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3761.199950829367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16219.98888092844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79338.637362971393</v>
      </c>
      <c r="D62" s="7">
        <f>[2]Activity_UPS!D62</f>
        <v>70847.722302998474</v>
      </c>
      <c r="E62" s="7">
        <f>[2]Activity_UPS!E62</f>
        <v>64462.833435909779</v>
      </c>
      <c r="F62" s="7">
        <f>[2]Activity_UPS!F62</f>
        <v>74275.088688692587</v>
      </c>
      <c r="G62" s="7">
        <f>[2]Activity_UPS!G62</f>
        <v>62496.494358480537</v>
      </c>
      <c r="H62" s="7">
        <f>[2]Activity_UPS!H62</f>
        <v>62393.718220375587</v>
      </c>
      <c r="I62" s="7">
        <f>[2]Activity_UPS!I62</f>
        <v>56812.156200670477</v>
      </c>
      <c r="J62" s="7">
        <f>[2]Activity_UPS!J62</f>
        <v>60450.353639064269</v>
      </c>
      <c r="K62" s="7">
        <f>[2]Activity_UPS!K62</f>
        <v>54294.470368041133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284284.53482644068</v>
      </c>
      <c r="D63" s="7">
        <f>[2]Activity_UPS!D63</f>
        <v>282001.11791721772</v>
      </c>
      <c r="E63" s="7">
        <f>[2]Activity_UPS!E63</f>
        <v>268540.96485867503</v>
      </c>
      <c r="F63" s="7">
        <f>[2]Activity_UPS!F63</f>
        <v>276147.69966934918</v>
      </c>
      <c r="G63" s="7">
        <f>[2]Activity_UPS!G63</f>
        <v>255346.3286313157</v>
      </c>
      <c r="H63" s="7">
        <f>[2]Activity_UPS!H63</f>
        <v>227139.02209705621</v>
      </c>
      <c r="I63" s="7">
        <f>[2]Activity_UPS!I63</f>
        <v>200568.7190163011</v>
      </c>
      <c r="J63" s="7">
        <f>[2]Activity_UPS!J63</f>
        <v>191163.30265596681</v>
      </c>
      <c r="K63" s="7">
        <f>[2]Activity_UPS!K63</f>
        <v>107508.94787241099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21215.864012346599</v>
      </c>
      <c r="I65" s="7">
        <f>[2]Activity_UPS!I65</f>
        <v>25964.06612298276</v>
      </c>
      <c r="J65" s="7">
        <f>[2]Activity_UPS!J65</f>
        <v>16743.371959983258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1294.552541215689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1281.161565855748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6544.024762966359</v>
      </c>
      <c r="D70" s="7">
        <f>[2]Activity_UPS!D70</f>
        <v>5842.1376630805016</v>
      </c>
      <c r="E70" s="7">
        <f>[2]Activity_UPS!E70</f>
        <v>5207.7146031810153</v>
      </c>
      <c r="F70" s="7">
        <f>[2]Activity_UPS!F70</f>
        <v>6018.2922110195977</v>
      </c>
      <c r="G70" s="7">
        <f>[2]Activity_UPS!G70</f>
        <v>5329.1109816784328</v>
      </c>
      <c r="H70" s="7">
        <f>[2]Activity_UPS!H70</f>
        <v>5036.7876940716706</v>
      </c>
      <c r="I70" s="7">
        <f>[2]Activity_UPS!I70</f>
        <v>4575.7021359221171</v>
      </c>
      <c r="J70" s="7">
        <f>[2]Activity_UPS!J70</f>
        <v>4876.2488808329081</v>
      </c>
      <c r="K70" s="7">
        <f>[2]Activity_UPS!K70</f>
        <v>4367.7193932266491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521.13405100246973</v>
      </c>
      <c r="D79" s="7">
        <f>[2]Activity_UPS!D79</f>
        <v>499.74194558740697</v>
      </c>
      <c r="E79" s="7">
        <f>[2]Activity_UPS!E79</f>
        <v>486.50623858853731</v>
      </c>
      <c r="F79" s="7">
        <f>[2]Activity_UPS!F79</f>
        <v>485.62670314834043</v>
      </c>
      <c r="G79" s="7">
        <f>[2]Activity_UPS!G79</f>
        <v>441.9487507646831</v>
      </c>
      <c r="H79" s="7">
        <f>[2]Activity_UPS!H79</f>
        <v>382.84844834617769</v>
      </c>
      <c r="I79" s="7">
        <f>[2]Activity_UPS!I79</f>
        <v>336.18432639401198</v>
      </c>
      <c r="J79" s="7">
        <f>[2]Activity_UPS!J79</f>
        <v>321.17419507113033</v>
      </c>
      <c r="K79" s="7">
        <f>[2]Activity_UPS!K79</f>
        <v>246.7273062052771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1065.501632729294</v>
      </c>
      <c r="D80" s="7">
        <f>[2]Activity_UPS!D80</f>
        <v>1053.844574767973</v>
      </c>
      <c r="E80" s="7">
        <f>[2]Activity_UPS!E80</f>
        <v>1014.057034932111</v>
      </c>
      <c r="F80" s="7">
        <f>[2]Activity_UPS!F80</f>
        <v>802.87671626521251</v>
      </c>
      <c r="G80" s="7">
        <f>[2]Activity_UPS!G80</f>
        <v>735.6861919723251</v>
      </c>
      <c r="H80" s="7">
        <f>[2]Activity_UPS!H80</f>
        <v>635.88878447893057</v>
      </c>
      <c r="I80" s="7">
        <f>[2]Activity_UPS!I80</f>
        <v>557.81985331296005</v>
      </c>
      <c r="J80" s="7">
        <f>[2]Activity_UPS!J80</f>
        <v>533.28788378918739</v>
      </c>
      <c r="K80" s="7">
        <f>[2]Activity_UPS!K80</f>
        <v>409.25298291951401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220.16367278980451</v>
      </c>
      <c r="D81" s="7">
        <f>[2]Activity_UPS!D81</f>
        <v>220.16367278980451</v>
      </c>
      <c r="E81" s="7">
        <f>[2]Activity_UPS!E81</f>
        <v>220.16367278980451</v>
      </c>
      <c r="F81" s="7">
        <f>[2]Activity_UPS!F81</f>
        <v>173.17295132827201</v>
      </c>
      <c r="G81" s="7">
        <f>[2]Activity_UPS!G81</f>
        <v>152.20670948698509</v>
      </c>
      <c r="H81" s="7">
        <f>[2]Activity_UPS!H81</f>
        <v>130.59299420236761</v>
      </c>
      <c r="I81" s="7">
        <f>[2]Activity_UPS!I81</f>
        <v>118.15881727602969</v>
      </c>
      <c r="J81" s="7">
        <f>[2]Activity_UPS!J81</f>
        <v>110.7875356573561</v>
      </c>
      <c r="K81" s="7">
        <f>[2]Activity_UPS!K81</f>
        <v>78.704018816918293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184.20531788097321</v>
      </c>
      <c r="D82" s="7">
        <f>[2]Activity_UPS!D82</f>
        <v>177.05648973140819</v>
      </c>
      <c r="E82" s="7">
        <f>[2]Activity_UPS!E82</f>
        <v>163.73446698881321</v>
      </c>
      <c r="F82" s="7">
        <f>[2]Activity_UPS!F82</f>
        <v>168.26357747970769</v>
      </c>
      <c r="G82" s="7">
        <f>[2]Activity_UPS!G82</f>
        <v>153.92491871973351</v>
      </c>
      <c r="H82" s="7">
        <f>[2]Activity_UPS!H82</f>
        <v>133.48772150948071</v>
      </c>
      <c r="I82" s="7">
        <f>[2]Activity_UPS!I82</f>
        <v>119.5918058201795</v>
      </c>
      <c r="J82" s="7">
        <f>[2]Activity_UPS!J82</f>
        <v>112.97764991936771</v>
      </c>
      <c r="K82" s="7">
        <f>[2]Activity_UPS!K82</f>
        <v>84.168589280980953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20090.51766618136</v>
      </c>
      <c r="D83" s="7">
        <f>[2]Activity_UPS!D83</f>
        <v>26844.198468053801</v>
      </c>
      <c r="E83" s="7">
        <f>[2]Activity_UPS!E83</f>
        <v>20670.38238095853</v>
      </c>
      <c r="F83" s="7">
        <f>[2]Activity_UPS!F83</f>
        <v>14115.911199807029</v>
      </c>
      <c r="G83" s="7">
        <f>[2]Activity_UPS!G83</f>
        <v>22676.577136305419</v>
      </c>
      <c r="H83" s="7">
        <f>[2]Activity_UPS!H83</f>
        <v>12467.051589608171</v>
      </c>
      <c r="I83" s="7">
        <f>[2]Activity_UPS!I83</f>
        <v>15015.64291986145</v>
      </c>
      <c r="J83" s="7">
        <f>[2]Activity_UPS!J83</f>
        <v>9490.1914885613151</v>
      </c>
      <c r="K83" s="7">
        <f>[2]Activity_UPS!K83</f>
        <v>4488.1295088512143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15633.286810181369</v>
      </c>
      <c r="D84" s="7">
        <f>[2]Activity_UPS!D84</f>
        <v>6837.3554441843444</v>
      </c>
      <c r="E84" s="7">
        <f>[2]Activity_UPS!E84</f>
        <v>9231.1752055134675</v>
      </c>
      <c r="F84" s="7">
        <f>[2]Activity_UPS!F84</f>
        <v>16005.254517907821</v>
      </c>
      <c r="G84" s="7">
        <f>[2]Activity_UPS!G84</f>
        <v>4910.9750810708656</v>
      </c>
      <c r="H84" s="7">
        <f>[2]Activity_UPS!H84</f>
        <v>11011.40726257339</v>
      </c>
      <c r="I84" s="7">
        <f>[2]Activity_UPS!I84</f>
        <v>5581.8703686606541</v>
      </c>
      <c r="J84" s="7">
        <f>[2]Activity_UPS!J84</f>
        <v>10200.315256321641</v>
      </c>
      <c r="K84" s="7">
        <f>[2]Activity_UPS!K84</f>
        <v>10623.548040787109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</v>
      </c>
      <c r="D85" s="7">
        <f>[2]Activity_UPS!D85</f>
        <v>0</v>
      </c>
      <c r="E85" s="7">
        <f>[2]Activity_UPS!E85</f>
        <v>0</v>
      </c>
      <c r="F85" s="7">
        <f>[2]Activity_UPS!F85</f>
        <v>2.2139999999999998E-3</v>
      </c>
      <c r="G85" s="7">
        <f>[2]Activity_UPS!G85</f>
        <v>0</v>
      </c>
      <c r="H85" s="7">
        <f>[2]Activity_UPS!H85</f>
        <v>0</v>
      </c>
      <c r="I85" s="7">
        <f>[2]Activity_UPS!I85</f>
        <v>0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23290.57009943845</v>
      </c>
      <c r="E88" s="7">
        <f>[2]Activity_UPS!E88</f>
        <v>22205.12203803537</v>
      </c>
      <c r="F88" s="7">
        <f>[2]Activity_UPS!F88</f>
        <v>22949.372058288649</v>
      </c>
      <c r="G88" s="7">
        <f>[2]Activity_UPS!G88</f>
        <v>21020.845703619379</v>
      </c>
      <c r="H88" s="7">
        <f>[2]Activity_UPS!H88</f>
        <v>17889.846007418739</v>
      </c>
      <c r="I88" s="7">
        <f>[2]Activity_UPS!I88</f>
        <v>15693.33187320461</v>
      </c>
      <c r="J88" s="7">
        <f>[2]Activity_UPS!J88</f>
        <v>15003.165797269139</v>
      </c>
      <c r="K88" s="7">
        <f>[2]Activity_UPS!K88</f>
        <v>11513.65058613566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</v>
      </c>
      <c r="D90" s="7">
        <f>[2]Activity_UPS!D90</f>
        <v>9493.8032066419983</v>
      </c>
      <c r="E90" s="7">
        <f>[2]Activity_UPS!E90</f>
        <v>8827.3261655589777</v>
      </c>
      <c r="F90" s="7">
        <f>[2]Activity_UPS!F90</f>
        <v>3952.9424126280878</v>
      </c>
      <c r="G90" s="7">
        <f>[2]Activity_UPS!G90</f>
        <v>544.23185807684445</v>
      </c>
      <c r="H90" s="7">
        <f>[2]Activity_UPS!H90</f>
        <v>1332.8010394448811</v>
      </c>
      <c r="I90" s="7">
        <f>[2]Activity_UPS!I90</f>
        <v>1512.4127592796251</v>
      </c>
      <c r="J90" s="7">
        <f>[2]Activity_UPS!J90</f>
        <v>1217.5644259055839</v>
      </c>
      <c r="K90" s="7">
        <f>[2]Activity_UPS!K90</f>
        <v>1191.268374046809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474.00921212121199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1233.396730633207</v>
      </c>
      <c r="I93" s="7">
        <f>[2]Activity_UPS!I93</f>
        <v>1441.3176053333329</v>
      </c>
      <c r="J93" s="7">
        <f>[2]Activity_UPS!J93</f>
        <v>1312.082247568251</v>
      </c>
      <c r="K93" s="7">
        <f>[2]Activity_UPS!K93</f>
        <v>550.5751777288059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82.894651992374364</v>
      </c>
      <c r="D94" s="7">
        <f>[2]Activity_UPS!D94</f>
        <v>81.728946196242291</v>
      </c>
      <c r="E94" s="7">
        <f>[2]Activity_UPS!E94</f>
        <v>77.750192212656145</v>
      </c>
      <c r="F94" s="7">
        <f>[2]Activity_UPS!F94</f>
        <v>80.287671626521231</v>
      </c>
      <c r="G94" s="7">
        <f>[2]Activity_UPS!G94</f>
        <v>73.568619197232451</v>
      </c>
      <c r="H94" s="7">
        <f>[2]Activity_UPS!H94</f>
        <v>63.58887844789308</v>
      </c>
      <c r="I94" s="7">
        <f>[2]Activity_UPS!I94</f>
        <v>55.781985331296013</v>
      </c>
      <c r="J94" s="7">
        <f>[2]Activity_UPS!J94</f>
        <v>53.328788378918738</v>
      </c>
      <c r="K94" s="7">
        <f>[2]Activity_UPS!K94</f>
        <v>40.925298291951393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863.99586548058426</v>
      </c>
      <c r="D95" s="7">
        <f>[2]Activity_UPS!D95</f>
        <v>771.2434578683492</v>
      </c>
      <c r="E95" s="7">
        <f>[2]Activity_UPS!E95</f>
        <v>662.83619613636483</v>
      </c>
      <c r="F95" s="7">
        <f>[2]Activity_UPS!F95</f>
        <v>640.39995095252914</v>
      </c>
      <c r="G95" s="7">
        <f>[2]Activity_UPS!G95</f>
        <v>555.62996369994244</v>
      </c>
      <c r="H95" s="7">
        <f>[2]Activity_UPS!H95</f>
        <v>475.89771095211972</v>
      </c>
      <c r="I95" s="7">
        <f>[2]Activity_UPS!I95</f>
        <v>518.06126277937472</v>
      </c>
      <c r="J95" s="7">
        <f>[2]Activity_UPS!J95</f>
        <v>355.20340258082922</v>
      </c>
      <c r="K95" s="7">
        <f>[2]Activity_UPS!K95</f>
        <v>238.41184121568051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163.90406715459949</v>
      </c>
      <c r="D97" s="7">
        <f>[2]Activity_UPS!D97</f>
        <v>138.50068952989861</v>
      </c>
      <c r="E97" s="7">
        <f>[2]Activity_UPS!E97</f>
        <v>122.956309454793</v>
      </c>
      <c r="F97" s="7">
        <f>[2]Activity_UPS!F97</f>
        <v>77.007932738350732</v>
      </c>
      <c r="G97" s="7">
        <f>[2]Activity_UPS!G97</f>
        <v>45.209121790497107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35.443290260924229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469.9432998093593</v>
      </c>
      <c r="D98" s="7">
        <f>[2]Activity_UPS!D98</f>
        <v>440.8006549060575</v>
      </c>
      <c r="E98" s="7">
        <f>[2]Activity_UPS!E98</f>
        <v>341.33180531640261</v>
      </c>
      <c r="F98" s="7">
        <f>[2]Activity_UPS!F98</f>
        <v>404.7687906630307</v>
      </c>
      <c r="G98" s="7">
        <f>[2]Activity_UPS!G98</f>
        <v>236.79247993081319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25744.315753765051</v>
      </c>
      <c r="D101" s="7">
        <f>[2]Activity_UPS!D101</f>
        <v>25382.286390346311</v>
      </c>
      <c r="E101" s="7">
        <f>[2]Activity_UPS!E101</f>
        <v>24146.618028177239</v>
      </c>
      <c r="F101" s="7">
        <f>[2]Activity_UPS!F101</f>
        <v>24934.674551476612</v>
      </c>
      <c r="G101" s="7">
        <f>[2]Activity_UPS!G101</f>
        <v>22847.960835353839</v>
      </c>
      <c r="H101" s="7">
        <f>[2]Activity_UPS!H101</f>
        <v>19748.586016633992</v>
      </c>
      <c r="I101" s="7">
        <f>[2]Activity_UPS!I101</f>
        <v>17324.025244389501</v>
      </c>
      <c r="J101" s="7">
        <f>[2]Activity_UPS!J101</f>
        <v>16562.144044212859</v>
      </c>
      <c r="K101" s="7">
        <f>[2]Activity_UPS!K101</f>
        <v>12710.033472870369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9.0355849932746573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189.2440902444402</v>
      </c>
      <c r="D104" s="7">
        <f>[2]Activity_UPS!D104</f>
        <v>189.2440902444402</v>
      </c>
      <c r="E104" s="7">
        <f>[2]Activity_UPS!E104</f>
        <v>189.2440902444402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137.1734733587289</v>
      </c>
      <c r="G105" s="7">
        <f>[2]Activity_UPS!G105</f>
        <v>72.234556900392647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7.2553140692682314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2176.7142881674349</v>
      </c>
      <c r="G106" s="7">
        <f>[2]Activity_UPS!G106</f>
        <v>1896.0730115880599</v>
      </c>
      <c r="H106" s="7">
        <f>[2]Activity_UPS!H106</f>
        <v>1615.4317350086851</v>
      </c>
      <c r="I106" s="7">
        <f>[2]Activity_UPS!I106</f>
        <v>1334.790458429309</v>
      </c>
      <c r="J106" s="7">
        <f>[2]Activity_UPS!J106</f>
        <v>1054.1491818499339</v>
      </c>
      <c r="K106" s="7">
        <f>[2]Activity_UPS!K106</f>
        <v>773.50790527055847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2176.7142881674349</v>
      </c>
      <c r="G107" s="7">
        <f>[2]Activity_UPS!G107</f>
        <v>1896.0730115880599</v>
      </c>
      <c r="H107" s="7">
        <f>[2]Activity_UPS!H107</f>
        <v>1615.4317350086851</v>
      </c>
      <c r="I107" s="7">
        <f>[2]Activity_UPS!I107</f>
        <v>1334.790458429309</v>
      </c>
      <c r="J107" s="7">
        <f>[2]Activity_UPS!J107</f>
        <v>1054.1491818499339</v>
      </c>
      <c r="K107" s="7">
        <f>[2]Activity_UPS!K107</f>
        <v>773.50790527055847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2176.7142881674349</v>
      </c>
      <c r="G108" s="7">
        <f>[2]Activity_UPS!G108</f>
        <v>1896.0730115880599</v>
      </c>
      <c r="H108" s="7">
        <f>[2]Activity_UPS!H108</f>
        <v>1615.4317350086851</v>
      </c>
      <c r="I108" s="7">
        <f>[2]Activity_UPS!I108</f>
        <v>1334.790458429309</v>
      </c>
      <c r="J108" s="7">
        <f>[2]Activity_UPS!J108</f>
        <v>1054.1491818499339</v>
      </c>
      <c r="K108" s="7">
        <f>[2]Activity_UPS!K108</f>
        <v>773.50790527055847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11001.11401239822</v>
      </c>
      <c r="G115" s="33">
        <f>[2]Activity_UPS!G115</f>
        <v>9582.7530005660556</v>
      </c>
      <c r="H115" s="33">
        <f>[2]Activity_UPS!H115</f>
        <v>8164.3919887338898</v>
      </c>
      <c r="I115" s="33">
        <f>[2]Activity_UPS!I115</f>
        <v>6746.0309769017258</v>
      </c>
      <c r="J115" s="33">
        <f>[2]Activity_UPS!J115</f>
        <v>5327.6699650695646</v>
      </c>
      <c r="K115" s="33">
        <f>[2]Activity_UPS!K115</f>
        <v>3909.308953237402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2068.209434330865</v>
      </c>
      <c r="G131" s="33">
        <f>[2]Activity_UPS!G131</f>
        <v>1801.5575641064181</v>
      </c>
      <c r="H131" s="33">
        <f>[2]Activity_UPS!H131</f>
        <v>1534.905693881972</v>
      </c>
      <c r="I131" s="33">
        <f>[2]Activity_UPS!I131</f>
        <v>1268.2538236575249</v>
      </c>
      <c r="J131" s="33">
        <f>[2]Activity_UPS!J131</f>
        <v>1001.601953433079</v>
      </c>
      <c r="K131" s="33">
        <f>[2]Activity_UPS!K131</f>
        <v>734.95008320863155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999965057.72688913</v>
      </c>
      <c r="D140" s="33">
        <f>[2]Activity_UPS!D140</f>
        <v>999964669.50596786</v>
      </c>
      <c r="E140" s="33">
        <f>[2]Activity_UPS!E140</f>
        <v>999970873.12832689</v>
      </c>
      <c r="F140" s="33">
        <f>[2]Activity_UPS!F140</f>
        <v>999980030.0472554</v>
      </c>
      <c r="G140" s="33">
        <f>[2]Activity_UPS!G140</f>
        <v>999988392.54156542</v>
      </c>
      <c r="H140" s="33">
        <f>[2]Activity_UPS!H140</f>
        <v>999993084.71003449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146.8061214699988</v>
      </c>
      <c r="E160" s="33">
        <f>[2]Activity_UPS!E160</f>
        <v>146.8061214699988</v>
      </c>
      <c r="F160" s="33">
        <f>[2]Activity_UPS!F160</f>
        <v>286.36708834938679</v>
      </c>
      <c r="G160" s="33">
        <f>[2]Activity_UPS!G160</f>
        <v>592.71308179810023</v>
      </c>
      <c r="H160" s="33">
        <f>[2]Activity_UPS!H160</f>
        <v>912.60116377227234</v>
      </c>
      <c r="I160" s="33">
        <f>[2]Activity_UPS!I160</f>
        <v>912.60116377227234</v>
      </c>
      <c r="J160" s="33">
        <f>[2]Activity_UPS!J160</f>
        <v>1087.8464607651099</v>
      </c>
      <c r="K160" s="33">
        <f>[2]Activity_UPS!K160</f>
        <v>548.15336559431125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933.38601022202329</v>
      </c>
      <c r="I161" s="33">
        <f>[2]Activity_UPS!I161</f>
        <v>1142.2818355909701</v>
      </c>
      <c r="J161" s="33">
        <f>[2]Activity_UPS!J161</f>
        <v>736.61997184264214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919.79357860236826</v>
      </c>
      <c r="D162" s="33">
        <f>[2]Activity_UPS!D162</f>
        <v>1467.4082316903259</v>
      </c>
      <c r="E162" s="33">
        <f>[2]Activity_UPS!E162</f>
        <v>1441.419356607036</v>
      </c>
      <c r="F162" s="33">
        <f>[2]Activity_UPS!F162</f>
        <v>864.69750015645513</v>
      </c>
      <c r="G162" s="33">
        <f>[2]Activity_UPS!G162</f>
        <v>575.73810468441047</v>
      </c>
      <c r="H162" s="33">
        <f>[2]Activity_UPS!H162</f>
        <v>838.88304823618751</v>
      </c>
      <c r="I162" s="33">
        <f>[2]Activity_UPS!I162</f>
        <v>836.45332842433527</v>
      </c>
      <c r="J162" s="33">
        <f>[2]Activity_UPS!J162</f>
        <v>854.45180573863729</v>
      </c>
      <c r="K162" s="33">
        <f>[2]Activity_UPS!K162</f>
        <v>1570.314353173063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abSelected="1" topLeftCell="W10" zoomScale="70" zoomScaleNormal="70" workbookViewId="0">
      <selection activeCell="AN13" sqref="AN13:AR13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0.21364997982228595</v>
      </c>
      <c r="Q2" s="35">
        <f t="shared" ref="Q2:X2" si="5">(SUMIF($C:$C,"*UPS_CO2",F:F)*0.000001)+(SUMIF($C:$C,"*UPS_CO2_PRC",F:F)*0.000001)</f>
        <v>0.24954390198381449</v>
      </c>
      <c r="R2" s="35">
        <f t="shared" si="5"/>
        <v>0.2258357963663393</v>
      </c>
      <c r="S2" s="35">
        <f t="shared" si="5"/>
        <v>0.20021615267558482</v>
      </c>
      <c r="T2" s="14">
        <f t="shared" si="5"/>
        <v>0.27326405832032491</v>
      </c>
      <c r="U2" s="14">
        <f t="shared" si="5"/>
        <v>0.41120091161639749</v>
      </c>
      <c r="V2" s="14">
        <f t="shared" si="5"/>
        <v>0.43205415699624267</v>
      </c>
      <c r="W2" s="14">
        <f t="shared" si="5"/>
        <v>0.45895774805185419</v>
      </c>
      <c r="X2" s="14">
        <f t="shared" si="5"/>
        <v>0.36348145261123416</v>
      </c>
      <c r="Y2" s="6"/>
      <c r="Z2" s="2" t="s">
        <v>73</v>
      </c>
      <c r="AI2" t="s">
        <v>143</v>
      </c>
      <c r="AJ2" s="34">
        <f t="shared" ref="AJ2:AR2" si="6">SUMIF($C:$C,"*TOT_CH4*",E:E)/1000</f>
        <v>0.3347222778541139</v>
      </c>
      <c r="AK2" s="34">
        <f t="shared" si="6"/>
        <v>0.349782872483827</v>
      </c>
      <c r="AL2" s="34">
        <f t="shared" si="6"/>
        <v>0.31267936567180532</v>
      </c>
      <c r="AM2" s="34">
        <f t="shared" si="6"/>
        <v>0.28223631059499588</v>
      </c>
      <c r="AN2" s="34">
        <f t="shared" si="6"/>
        <v>0.25226111335175661</v>
      </c>
      <c r="AO2" s="34">
        <f t="shared" si="6"/>
        <v>0.23728537447207002</v>
      </c>
      <c r="AP2" s="34">
        <f t="shared" si="6"/>
        <v>0.2058361086852416</v>
      </c>
      <c r="AQ2" s="34">
        <f t="shared" si="6"/>
        <v>0.21805576612486716</v>
      </c>
      <c r="AR2" s="47">
        <f t="shared" si="6"/>
        <v>0.17965310387681632</v>
      </c>
      <c r="AT2" s="2" t="s">
        <v>73</v>
      </c>
      <c r="AU2" s="6">
        <f t="shared" ref="AU2:BC2" si="7">SUMIF($C:$C,"*UPS_CH4",E:E)/1000000</f>
        <v>3.8399307621489538E-3</v>
      </c>
      <c r="AV2" s="6">
        <f t="shared" si="7"/>
        <v>7.3624114868598139E-3</v>
      </c>
      <c r="AW2" s="6">
        <f t="shared" si="7"/>
        <v>7.0553016057083263E-3</v>
      </c>
      <c r="AX2" s="6">
        <f t="shared" si="7"/>
        <v>9.7535760112120087E-3</v>
      </c>
      <c r="AY2" s="6">
        <f t="shared" si="7"/>
        <v>1.7387710905901282E-2</v>
      </c>
      <c r="AZ2" s="6">
        <f t="shared" si="7"/>
        <v>2.6574145642646794E-2</v>
      </c>
      <c r="BA2" s="6">
        <f t="shared" si="7"/>
        <v>2.6985700192950091E-2</v>
      </c>
      <c r="BB2" s="6">
        <f t="shared" si="7"/>
        <v>3.1722848814732536E-2</v>
      </c>
      <c r="BC2" s="6">
        <f t="shared" si="7"/>
        <v>2.079848313587419E-2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1.3103464423190504E-2</v>
      </c>
      <c r="AK3" s="34">
        <f t="shared" si="9"/>
        <v>1.5714127754270009E-2</v>
      </c>
      <c r="AL3" s="34">
        <f t="shared" si="9"/>
        <v>1.7562598407074723E-2</v>
      </c>
      <c r="AM3" s="34">
        <f t="shared" si="9"/>
        <v>1.602108868355407E-2</v>
      </c>
      <c r="AN3" s="34">
        <f t="shared" si="9"/>
        <v>1.2682346915276694E-2</v>
      </c>
      <c r="AO3" s="34">
        <f t="shared" si="9"/>
        <v>9.5376078865687611E-3</v>
      </c>
      <c r="AP3" s="34">
        <f t="shared" si="9"/>
        <v>6.7995326449407992E-3</v>
      </c>
      <c r="AQ3" s="34">
        <f t="shared" si="9"/>
        <v>1.0379627696728656E-2</v>
      </c>
      <c r="AR3" s="47">
        <f t="shared" si="9"/>
        <v>7.8145864541810418E-3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1.4375916852531641</v>
      </c>
      <c r="Q4" s="14">
        <f t="shared" ref="Q4:R4" si="11">(IF(SUMIF($C:$C,"*ELC_CO2*",F:F)*0.000001&gt;0,SUMIF($C:$C,"*ELC_CO2*",F:F)*0.000001,0))</f>
        <v>1.2150225985458878</v>
      </c>
      <c r="R4" s="14">
        <f t="shared" si="11"/>
        <v>0.86264157587461099</v>
      </c>
      <c r="S4" s="14">
        <f t="shared" ref="S4:X4" si="12">(SUMIF($C:$C,"*ELC_CO2*",H:H))*0.000001</f>
        <v>0.42356089377214096</v>
      </c>
      <c r="T4" s="14">
        <f t="shared" si="12"/>
        <v>0.24081208232649287</v>
      </c>
      <c r="U4" s="14">
        <f t="shared" si="12"/>
        <v>9.2720493683083223E-3</v>
      </c>
      <c r="V4" s="14">
        <f t="shared" si="12"/>
        <v>0</v>
      </c>
      <c r="W4" s="14">
        <f t="shared" si="12"/>
        <v>0</v>
      </c>
      <c r="X4" s="5">
        <f t="shared" si="12"/>
        <v>0</v>
      </c>
      <c r="Y4" s="6"/>
      <c r="Z4" s="2" t="s">
        <v>74</v>
      </c>
      <c r="AA4" s="13">
        <f>1-AA14/P4</f>
        <v>2.6149069752406162E-2</v>
      </c>
      <c r="AB4" s="13">
        <f>1-AB14/Q4</f>
        <v>-1.0680790192415524E-2</v>
      </c>
      <c r="AC4" s="13">
        <f>1-AC14/R4</f>
        <v>-2.9396246175219076E-2</v>
      </c>
      <c r="AD4" s="13"/>
      <c r="AE4" s="13"/>
      <c r="AF4" s="13"/>
      <c r="AG4" s="13"/>
      <c r="AI4" t="s">
        <v>196</v>
      </c>
      <c r="AJ4" s="47">
        <f>AJ2*0.025</f>
        <v>8.3680569463528472E-3</v>
      </c>
      <c r="AK4" s="47">
        <f t="shared" ref="AK4:AR4" si="13">AK2*0.025</f>
        <v>8.744571812095675E-3</v>
      </c>
      <c r="AL4" s="47">
        <f t="shared" si="13"/>
        <v>7.8169841417951337E-3</v>
      </c>
      <c r="AM4" s="47">
        <f t="shared" si="13"/>
        <v>7.0559077648748971E-3</v>
      </c>
      <c r="AN4" s="47">
        <f t="shared" si="13"/>
        <v>6.3065278337939151E-3</v>
      </c>
      <c r="AO4" s="47">
        <f t="shared" si="13"/>
        <v>5.9321343618017504E-3</v>
      </c>
      <c r="AP4" s="47">
        <f t="shared" si="13"/>
        <v>5.1459027171310403E-3</v>
      </c>
      <c r="AQ4" s="47">
        <f t="shared" si="13"/>
        <v>5.4513941531216794E-3</v>
      </c>
      <c r="AR4" s="36">
        <f t="shared" si="13"/>
        <v>4.4913275969204079E-3</v>
      </c>
      <c r="AT4" s="2" t="s">
        <v>74</v>
      </c>
      <c r="AU4" s="6">
        <f t="shared" ref="AU4:BC4" si="14">(SUMIF($C:$C,"*ELC_CH4",E:E)*0.000001)</f>
        <v>0.20347866235382908</v>
      </c>
      <c r="AV4" s="6">
        <f t="shared" si="14"/>
        <v>0.21479998580376411</v>
      </c>
      <c r="AW4" s="6">
        <f t="shared" si="14"/>
        <v>0.18927401289497217</v>
      </c>
      <c r="AX4" s="6">
        <f t="shared" si="14"/>
        <v>0.13956818849775943</v>
      </c>
      <c r="AY4" s="6">
        <f t="shared" si="14"/>
        <v>9.8032812125185761E-2</v>
      </c>
      <c r="AZ4" s="6">
        <f t="shared" si="14"/>
        <v>5.5454491588998511E-2</v>
      </c>
      <c r="BA4" s="6">
        <f t="shared" si="14"/>
        <v>2.0116235363766957E-2</v>
      </c>
      <c r="BB4" s="6">
        <f t="shared" si="14"/>
        <v>4.0600831283667475E-2</v>
      </c>
      <c r="BC4" s="6">
        <f t="shared" si="14"/>
        <v>3.3099941895491751E-2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6.6120612048726393E-2</v>
      </c>
      <c r="Q5" s="14">
        <f t="shared" si="15"/>
        <v>6.5002154273176183E-2</v>
      </c>
      <c r="R5" s="14">
        <f t="shared" si="15"/>
        <v>6.7052467622827988E-2</v>
      </c>
      <c r="S5" s="14">
        <f t="shared" si="15"/>
        <v>6.2873132642431565E-2</v>
      </c>
      <c r="T5" s="14">
        <f t="shared" si="15"/>
        <v>6.0276058294438252E-2</v>
      </c>
      <c r="U5" s="14">
        <f t="shared" si="15"/>
        <v>6.1138987127284584E-2</v>
      </c>
      <c r="V5" s="14">
        <f t="shared" si="15"/>
        <v>6.1794824047866279E-2</v>
      </c>
      <c r="W5" s="14">
        <f t="shared" si="15"/>
        <v>6.1677271388683001E-2</v>
      </c>
      <c r="X5" s="14">
        <f t="shared" si="15"/>
        <v>6.4871107533439817E-2</v>
      </c>
      <c r="Y5" s="6"/>
      <c r="Z5" s="2" t="s">
        <v>75</v>
      </c>
      <c r="AA5" s="13">
        <f t="shared" ref="AA5:AC9" si="16">1-AA16/P5</f>
        <v>-5.8671385987999702E-2</v>
      </c>
      <c r="AB5" s="13">
        <f t="shared" si="16"/>
        <v>9.2337774652078486E-2</v>
      </c>
      <c r="AC5" s="13">
        <f t="shared" si="16"/>
        <v>-5.8872290865967569E-2</v>
      </c>
      <c r="AD5" s="13"/>
      <c r="AE5" s="13"/>
      <c r="AF5" s="13"/>
      <c r="AG5" s="13"/>
      <c r="AI5" t="s">
        <v>197</v>
      </c>
      <c r="AJ5" s="47">
        <f>AJ3*0.298</f>
        <v>3.9048323981107701E-3</v>
      </c>
      <c r="AK5" s="47">
        <f t="shared" ref="AK5:AR5" si="17">AK3*0.298</f>
        <v>4.6828100707724625E-3</v>
      </c>
      <c r="AL5" s="47">
        <f t="shared" si="17"/>
        <v>5.2336543253082672E-3</v>
      </c>
      <c r="AM5" s="47">
        <f t="shared" si="17"/>
        <v>4.7742844276991124E-3</v>
      </c>
      <c r="AN5" s="47">
        <f t="shared" si="17"/>
        <v>3.7793393807524544E-3</v>
      </c>
      <c r="AO5" s="47">
        <f t="shared" si="17"/>
        <v>2.8422071501974905E-3</v>
      </c>
      <c r="AP5" s="47">
        <f t="shared" si="17"/>
        <v>2.0262607281923582E-3</v>
      </c>
      <c r="AQ5" s="47">
        <f t="shared" si="17"/>
        <v>3.0931290536251395E-3</v>
      </c>
      <c r="AR5" s="36">
        <f t="shared" si="17"/>
        <v>2.3287467633459503E-3</v>
      </c>
      <c r="AT5" s="2" t="s">
        <v>75</v>
      </c>
      <c r="AU5" s="6">
        <f t="shared" ref="AU5:BC5" si="18">(SUMIF($C:$C,"*AGR_CH4",E:E)*0.000001)</f>
        <v>2.5148708604011442E-3</v>
      </c>
      <c r="AV5" s="6">
        <f t="shared" si="18"/>
        <v>2.5020080647012986E-3</v>
      </c>
      <c r="AW5" s="6">
        <f t="shared" si="18"/>
        <v>2.6364205839901921E-3</v>
      </c>
      <c r="AX5" s="6">
        <f t="shared" si="18"/>
        <v>2.4288586024587781E-3</v>
      </c>
      <c r="AY5" s="6">
        <f t="shared" si="18"/>
        <v>2.3560434171375137E-3</v>
      </c>
      <c r="AZ5" s="6">
        <f t="shared" si="18"/>
        <v>2.3915194319480194E-3</v>
      </c>
      <c r="BA5" s="6">
        <f t="shared" si="18"/>
        <v>2.4717183338789561E-3</v>
      </c>
      <c r="BB5" s="6">
        <f t="shared" si="18"/>
        <v>2.4163870289752964E-3</v>
      </c>
      <c r="BC5" s="6">
        <f t="shared" si="18"/>
        <v>2.5735444967523152E-3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0.54378619898435376</v>
      </c>
      <c r="Q6" s="14">
        <f t="shared" si="19"/>
        <v>0.45390226945668566</v>
      </c>
      <c r="R6" s="14">
        <f t="shared" si="19"/>
        <v>0.43472162470332226</v>
      </c>
      <c r="S6" s="14">
        <f t="shared" si="19"/>
        <v>0.42747648925295084</v>
      </c>
      <c r="T6" s="14">
        <f t="shared" si="19"/>
        <v>0.38084176515922552</v>
      </c>
      <c r="U6" s="14">
        <f t="shared" si="19"/>
        <v>0.43581512277047102</v>
      </c>
      <c r="V6" s="14">
        <f t="shared" si="19"/>
        <v>0.42342206258208226</v>
      </c>
      <c r="W6" s="14">
        <f t="shared" si="19"/>
        <v>0.35472110475515689</v>
      </c>
      <c r="X6" s="14">
        <f t="shared" si="19"/>
        <v>0.33774590104252844</v>
      </c>
      <c r="Y6" s="6"/>
      <c r="Z6" s="2" t="s">
        <v>76</v>
      </c>
      <c r="AA6" s="13">
        <f t="shared" si="16"/>
        <v>7.8682024413762042E-2</v>
      </c>
      <c r="AB6" s="13">
        <f t="shared" si="16"/>
        <v>0.10773744206042624</v>
      </c>
      <c r="AC6" s="13">
        <f t="shared" si="16"/>
        <v>8.2171262420406732E-2</v>
      </c>
      <c r="AD6" s="13"/>
      <c r="AE6" s="13"/>
      <c r="AF6" s="13"/>
      <c r="AG6" s="13"/>
      <c r="AI6" t="s">
        <v>193</v>
      </c>
      <c r="AJ6" s="5">
        <f t="shared" ref="AJ6:AR6" si="20">P13</f>
        <v>4.0439138735280338</v>
      </c>
      <c r="AK6" s="5">
        <f t="shared" si="20"/>
        <v>3.7445239190912356</v>
      </c>
      <c r="AL6" s="5">
        <f t="shared" si="20"/>
        <v>3.2511401351312679</v>
      </c>
      <c r="AM6" s="5">
        <f t="shared" si="20"/>
        <v>2.9130072647835918</v>
      </c>
      <c r="AN6" s="5">
        <f t="shared" si="20"/>
        <v>2.5427453510517894</v>
      </c>
      <c r="AO6" s="5">
        <f t="shared" si="20"/>
        <v>2.3126563404790805</v>
      </c>
      <c r="AP6" s="5">
        <f t="shared" si="20"/>
        <v>2.1776833116910854</v>
      </c>
      <c r="AQ6" s="5">
        <f t="shared" si="20"/>
        <v>2.0107570680046307</v>
      </c>
      <c r="AR6" s="5">
        <f t="shared" si="20"/>
        <v>1.6063955919890658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6.0425423613444607E-2</v>
      </c>
      <c r="AW6" s="6">
        <f t="shared" si="21"/>
        <v>5.7483443319426251E-2</v>
      </c>
      <c r="AX6" s="6">
        <f t="shared" si="21"/>
        <v>5.6607624139116297E-2</v>
      </c>
      <c r="AY6" s="6">
        <f t="shared" si="21"/>
        <v>5.963632102468519E-2</v>
      </c>
      <c r="AZ6" s="6">
        <f t="shared" si="21"/>
        <v>6.6061407497391492E-2</v>
      </c>
      <c r="BA6" s="6">
        <f t="shared" si="21"/>
        <v>6.550876484712187E-2</v>
      </c>
      <c r="BB6" s="6">
        <f t="shared" si="21"/>
        <v>5.8450059851193142E-2</v>
      </c>
      <c r="BC6" s="6">
        <f t="shared" si="21"/>
        <v>5.7153436037522432E-2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0.19895277447208806</v>
      </c>
      <c r="Q7" s="14">
        <f t="shared" si="22"/>
        <v>0.19100440380145106</v>
      </c>
      <c r="R7" s="14">
        <f t="shared" si="22"/>
        <v>0.17472881303309085</v>
      </c>
      <c r="S7" s="14">
        <f t="shared" si="22"/>
        <v>0.2088358198732343</v>
      </c>
      <c r="T7" s="14">
        <f t="shared" si="22"/>
        <v>0.15701096699864669</v>
      </c>
      <c r="U7" s="14">
        <f t="shared" si="22"/>
        <v>0.17086298590596852</v>
      </c>
      <c r="V7" s="14">
        <f t="shared" si="22"/>
        <v>0.15771179695387055</v>
      </c>
      <c r="W7" s="14">
        <f t="shared" si="22"/>
        <v>0.15436132548323947</v>
      </c>
      <c r="X7" s="14">
        <f t="shared" si="22"/>
        <v>0.14806118889109263</v>
      </c>
      <c r="Y7" s="6"/>
      <c r="Z7" s="2" t="s">
        <v>77</v>
      </c>
      <c r="AA7" s="13">
        <f t="shared" si="16"/>
        <v>9.8152663478539015E-3</v>
      </c>
      <c r="AB7" s="13">
        <f t="shared" si="16"/>
        <v>7.331979536978972E-2</v>
      </c>
      <c r="AC7" s="13">
        <f t="shared" si="16"/>
        <v>7.8572118672212476E-2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1.2354632596332338E-2</v>
      </c>
      <c r="AW7" s="6">
        <f t="shared" si="23"/>
        <v>1.2147322597067847E-2</v>
      </c>
      <c r="AX7" s="6">
        <f t="shared" si="23"/>
        <v>9.6068567239728318E-3</v>
      </c>
      <c r="AY7" s="6">
        <f t="shared" si="23"/>
        <v>1.3023671111700516E-2</v>
      </c>
      <c r="AZ7" s="6">
        <f t="shared" si="23"/>
        <v>1.301981165452128E-2</v>
      </c>
      <c r="BA7" s="6">
        <f t="shared" si="23"/>
        <v>1.2147506888922023E-2</v>
      </c>
      <c r="BB7" s="6">
        <f t="shared" si="23"/>
        <v>1.1309265283672765E-2</v>
      </c>
      <c r="BC7" s="6">
        <f t="shared" si="23"/>
        <v>1.0253663452268328E-2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0.98054238702980856</v>
      </c>
      <c r="Q8" s="14">
        <f t="shared" si="24"/>
        <v>1.007941113914832</v>
      </c>
      <c r="R8" s="14">
        <f t="shared" si="24"/>
        <v>0.94447853755116573</v>
      </c>
      <c r="S8" s="14">
        <f t="shared" si="24"/>
        <v>0.98340867229145412</v>
      </c>
      <c r="T8" s="14">
        <f t="shared" si="24"/>
        <v>0.86518771766982316</v>
      </c>
      <c r="U8" s="14">
        <f t="shared" si="24"/>
        <v>0.80047631376991768</v>
      </c>
      <c r="V8" s="14">
        <f t="shared" si="24"/>
        <v>0.74082098127304641</v>
      </c>
      <c r="W8" s="14">
        <f t="shared" si="24"/>
        <v>0.65183363547403894</v>
      </c>
      <c r="X8" s="14">
        <f t="shared" si="24"/>
        <v>0.3799518240936311</v>
      </c>
      <c r="Y8" s="6"/>
      <c r="Z8" s="2" t="s">
        <v>78</v>
      </c>
      <c r="AA8" s="13">
        <f t="shared" si="16"/>
        <v>2.4009555671653859E-2</v>
      </c>
      <c r="AB8" s="13">
        <f t="shared" si="16"/>
        <v>4.4587043126241066E-2</v>
      </c>
      <c r="AC8" s="13">
        <f t="shared" si="16"/>
        <v>8.3091922612285152E-2</v>
      </c>
      <c r="AD8" s="13"/>
      <c r="AE8" s="13"/>
      <c r="AF8" s="13"/>
      <c r="AG8" s="13"/>
      <c r="AI8" t="s">
        <v>195</v>
      </c>
      <c r="AJ8" s="13">
        <f>AJ6/AJ7-1</f>
        <v>5.833914512641547E-2</v>
      </c>
      <c r="AK8" s="13">
        <f t="shared" ref="AK8:AL8" si="25">AK6/AK7-1</f>
        <v>7.5703510224428561E-2</v>
      </c>
      <c r="AL8" s="13">
        <f t="shared" si="25"/>
        <v>7.8321769529442031E-2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4.1828921053296816E-2</v>
      </c>
      <c r="AW8" s="6">
        <f t="shared" si="26"/>
        <v>3.916727980194562E-2</v>
      </c>
      <c r="AX8" s="6">
        <f t="shared" si="26"/>
        <v>4.0807454117044631E-2</v>
      </c>
      <c r="AY8" s="6">
        <f t="shared" si="26"/>
        <v>3.587690543836735E-2</v>
      </c>
      <c r="AZ8" s="6">
        <f t="shared" si="26"/>
        <v>3.3174517994236249E-2</v>
      </c>
      <c r="BA8" s="6">
        <f t="shared" si="26"/>
        <v>3.0731585889721632E-2</v>
      </c>
      <c r="BB8" s="6">
        <f t="shared" si="26"/>
        <v>2.7052043296377778E-2</v>
      </c>
      <c r="BC8" s="6">
        <f t="shared" si="26"/>
        <v>1.5880833171771472E-2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0.85457214451711949</v>
      </c>
      <c r="L9" s="39">
        <f>[2]Emissions!L634</f>
        <v>6.1782881044016653</v>
      </c>
      <c r="M9" s="39">
        <f>[2]Emissions!M634</f>
        <v>6.1782881044016662</v>
      </c>
      <c r="O9" s="2" t="s">
        <v>80</v>
      </c>
      <c r="P9" s="14">
        <f>(SUMIF($C:$C,"*IND_CO2",E:E)+SUMIF($C:$C,"*IND_CO2_PRC",E:E))*0.000001</f>
        <v>0.60327023591760964</v>
      </c>
      <c r="Q9" s="14">
        <f t="shared" ref="Q9:X9" si="27">(SUMIF($C:$C,"*IND_CO2",F:F)+SUMIF($C:$C,"*IND_CO2_PRC",F:F))*0.000001</f>
        <v>0.56303529552367082</v>
      </c>
      <c r="R9" s="14">
        <f t="shared" si="27"/>
        <v>0.54663587136631353</v>
      </c>
      <c r="S9" s="14">
        <f t="shared" si="27"/>
        <v>0.63402291873717975</v>
      </c>
      <c r="T9" s="14">
        <f t="shared" si="27"/>
        <v>0.60094798829963769</v>
      </c>
      <c r="U9" s="14">
        <f t="shared" si="27"/>
        <v>0.46782098036165903</v>
      </c>
      <c r="V9" s="14">
        <f t="shared" si="27"/>
        <v>0.42832303424632495</v>
      </c>
      <c r="W9" s="14">
        <f t="shared" si="27"/>
        <v>0.3994694663283071</v>
      </c>
      <c r="X9" s="5">
        <f t="shared" si="27"/>
        <v>0.3911767154552877</v>
      </c>
      <c r="Y9" s="13"/>
      <c r="Z9" s="2" t="s">
        <v>80</v>
      </c>
      <c r="AA9" s="13">
        <f t="shared" si="16"/>
        <v>-0.1271897062278895</v>
      </c>
      <c r="AB9" s="13">
        <f t="shared" si="16"/>
        <v>-0.12603953080832331</v>
      </c>
      <c r="AC9" s="13">
        <f t="shared" si="16"/>
        <v>-0.12689274939149375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4.8899220935514479E-2</v>
      </c>
      <c r="AV9" s="6">
        <f t="shared" si="28"/>
        <v>5.2422208633545436E-2</v>
      </c>
      <c r="AW9" s="6">
        <f t="shared" si="28"/>
        <v>4.4404633242482512E-2</v>
      </c>
      <c r="AX9" s="6">
        <f t="shared" si="28"/>
        <v>5.9951475097801271E-2</v>
      </c>
      <c r="AY9" s="6">
        <f t="shared" si="28"/>
        <v>5.7795230032864388E-2</v>
      </c>
      <c r="AZ9" s="6">
        <f t="shared" si="28"/>
        <v>6.8360643683015671E-2</v>
      </c>
      <c r="BA9" s="6">
        <f t="shared" si="28"/>
        <v>7.8397213085030323E-2</v>
      </c>
      <c r="BB9" s="6">
        <f t="shared" si="28"/>
        <v>7.6040161511015364E-2</v>
      </c>
      <c r="BC9" s="6">
        <f t="shared" si="28"/>
        <v>7.4217811643812887E-2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0.16010312070684202</v>
      </c>
      <c r="T10" s="14">
        <f t="shared" si="29"/>
        <v>0.16226326683756781</v>
      </c>
      <c r="U10" s="14">
        <f t="shared" si="29"/>
        <v>0.16188563788200674</v>
      </c>
      <c r="V10" s="14">
        <f t="shared" si="29"/>
        <v>0.1113444307382139</v>
      </c>
      <c r="W10" s="14">
        <f t="shared" si="29"/>
        <v>0.15989484309806604</v>
      </c>
      <c r="X10" s="14">
        <f t="shared" si="29"/>
        <v>7.3181913269748738E-2</v>
      </c>
      <c r="Y10" s="6"/>
      <c r="Z10" s="6"/>
      <c r="AA10" s="6"/>
      <c r="AB10" s="6"/>
      <c r="AT10" s="2" t="s">
        <v>54</v>
      </c>
      <c r="AU10" s="6">
        <f>SUM(AU2:AU9)</f>
        <v>0.38173270015784111</v>
      </c>
      <c r="AV10" s="6">
        <f t="shared" ref="AV10:BC10" si="30">SUM(AV2:AV9)</f>
        <v>0.39169559125194442</v>
      </c>
      <c r="AW10" s="6">
        <f t="shared" si="30"/>
        <v>0.3521684140455929</v>
      </c>
      <c r="AX10" s="6">
        <f t="shared" si="30"/>
        <v>0.31872403318936526</v>
      </c>
      <c r="AY10" s="6">
        <f t="shared" si="30"/>
        <v>0.28410869405584199</v>
      </c>
      <c r="AZ10" s="6">
        <f t="shared" si="30"/>
        <v>0.26503653749275802</v>
      </c>
      <c r="BA10" s="6">
        <f t="shared" si="30"/>
        <v>0.23635872460139185</v>
      </c>
      <c r="BB10" s="6">
        <f t="shared" si="30"/>
        <v>0.24759159706963438</v>
      </c>
      <c r="BC10" s="6">
        <f t="shared" si="30"/>
        <v>0.21397771383349337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4.0439138735280356</v>
      </c>
      <c r="Q12" s="5">
        <f t="shared" si="31"/>
        <v>3.7454517374995175</v>
      </c>
      <c r="R12" s="5">
        <f t="shared" si="31"/>
        <v>3.2560946865176703</v>
      </c>
      <c r="S12" s="5">
        <f t="shared" si="31"/>
        <v>2.9403940792449763</v>
      </c>
      <c r="T12" s="5">
        <f t="shared" si="31"/>
        <v>2.5783406370685893</v>
      </c>
      <c r="U12" s="5">
        <f t="shared" si="31"/>
        <v>2.3565873509200066</v>
      </c>
      <c r="V12" s="5">
        <f t="shared" si="31"/>
        <v>2.2441268560994332</v>
      </c>
      <c r="W12" s="5">
        <f t="shared" si="31"/>
        <v>2.0810205514812794</v>
      </c>
      <c r="X12" s="5">
        <f t="shared" si="31"/>
        <v>1.6852881896272138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4.0439138735280338</v>
      </c>
      <c r="Q13" s="5">
        <f t="shared" ref="Q13:X13" si="34">(SUMIF($C:$C,"*TOT_CO2",F:F))*0.000001</f>
        <v>3.7445239190912356</v>
      </c>
      <c r="R13" s="5">
        <f t="shared" si="34"/>
        <v>3.2511401351312679</v>
      </c>
      <c r="S13" s="5">
        <f t="shared" si="34"/>
        <v>2.9130072647835918</v>
      </c>
      <c r="T13" s="5">
        <f t="shared" si="34"/>
        <v>2.5427453510517894</v>
      </c>
      <c r="U13" s="5">
        <f t="shared" si="34"/>
        <v>2.3126563404790805</v>
      </c>
      <c r="V13" s="5">
        <f t="shared" si="34"/>
        <v>2.1776833116910854</v>
      </c>
      <c r="W13" s="5">
        <f t="shared" si="34"/>
        <v>2.0107570680046307</v>
      </c>
      <c r="X13" s="5">
        <f t="shared" si="34"/>
        <v>1.6063955919890658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1.2438602762148952E-3</v>
      </c>
      <c r="AV13" s="6">
        <f t="shared" si="35"/>
        <v>1.7393835181132235E-3</v>
      </c>
      <c r="AW13" s="6">
        <f t="shared" si="35"/>
        <v>1.7086725299980748E-3</v>
      </c>
      <c r="AX13" s="6">
        <f t="shared" si="35"/>
        <v>2.4701970444224058E-3</v>
      </c>
      <c r="AY13" s="6">
        <f t="shared" si="35"/>
        <v>3.8880811535845733E-3</v>
      </c>
      <c r="AZ13" s="6">
        <f t="shared" si="35"/>
        <v>5.4440276238204126E-3</v>
      </c>
      <c r="BA13" s="6">
        <f t="shared" si="35"/>
        <v>5.476717768187536E-3</v>
      </c>
      <c r="BB13" s="6">
        <f t="shared" si="35"/>
        <v>6.7330506725067343E-3</v>
      </c>
      <c r="BC13" s="6">
        <f t="shared" si="35"/>
        <v>5.3919152019333942E-3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-9.2781840828193296E-4</v>
      </c>
      <c r="R14" s="5">
        <f t="shared" si="36"/>
        <v>-4.9545513864024393E-3</v>
      </c>
      <c r="S14" s="5">
        <f t="shared" si="36"/>
        <v>-2.7386814461384468E-2</v>
      </c>
      <c r="T14" s="5">
        <f t="shared" si="36"/>
        <v>-3.5595286016799843E-2</v>
      </c>
      <c r="U14" s="5">
        <f t="shared" si="36"/>
        <v>-4.3931010440926066E-2</v>
      </c>
      <c r="V14" s="5">
        <f t="shared" si="36"/>
        <v>-6.6443544408347766E-2</v>
      </c>
      <c r="W14" s="5">
        <f t="shared" si="36"/>
        <v>-7.026348347664868E-2</v>
      </c>
      <c r="X14" s="5">
        <f>X13-X12</f>
        <v>-7.8892597638148043E-2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4.070805920571595</v>
      </c>
      <c r="AK14" s="5">
        <f t="shared" si="37"/>
        <v>3.7719477600646836</v>
      </c>
      <c r="AL14" s="5">
        <f t="shared" si="37"/>
        <v>3.2754979578367056</v>
      </c>
      <c r="AM14" s="5">
        <f t="shared" si="37"/>
        <v>2.9340618117006163</v>
      </c>
      <c r="AN14" s="5">
        <f t="shared" si="37"/>
        <v>2.56100779173333</v>
      </c>
      <c r="AO14" s="5">
        <f t="shared" si="37"/>
        <v>2.3291446426032447</v>
      </c>
      <c r="AP14" s="5">
        <f t="shared" si="37"/>
        <v>2.1909177678920724</v>
      </c>
      <c r="AQ14" s="5">
        <f t="shared" si="37"/>
        <v>2.0245680159045327</v>
      </c>
      <c r="AR14" s="5">
        <f t="shared" si="37"/>
        <v>1.6173092925503829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2.3926722084525864</v>
      </c>
      <c r="Q15" s="35">
        <f t="shared" si="39"/>
        <v>2.2808852369698158</v>
      </c>
      <c r="R15" s="35">
        <f t="shared" si="39"/>
        <v>2.1676173142767201</v>
      </c>
      <c r="S15" s="35">
        <f t="shared" si="39"/>
        <v>2.3166170327972506</v>
      </c>
      <c r="T15" s="35">
        <f t="shared" si="39"/>
        <v>2.0642644964217713</v>
      </c>
      <c r="U15" s="35">
        <f t="shared" si="39"/>
        <v>1.9361143899353008</v>
      </c>
      <c r="V15" s="35">
        <f t="shared" si="39"/>
        <v>1.8120726991031904</v>
      </c>
      <c r="W15" s="35">
        <f t="shared" si="39"/>
        <v>1.6220628034294255</v>
      </c>
      <c r="X15" s="35">
        <f t="shared" si="39"/>
        <v>1.3218067370159796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2.8186346401335046E-2</v>
      </c>
      <c r="AV15" s="6">
        <f t="shared" si="40"/>
        <v>2.9614097959075866E-2</v>
      </c>
      <c r="AW15" s="6">
        <f t="shared" si="40"/>
        <v>2.5564333872730872E-2</v>
      </c>
      <c r="AX15" s="6">
        <f t="shared" si="40"/>
        <v>1.8810355344880708E-2</v>
      </c>
      <c r="AY15" s="6">
        <f t="shared" si="40"/>
        <v>1.3149404403117326E-2</v>
      </c>
      <c r="AZ15" s="6">
        <f t="shared" si="40"/>
        <v>7.2960161802848771E-3</v>
      </c>
      <c r="BA15" s="6">
        <f t="shared" si="40"/>
        <v>2.6402558914944137E-3</v>
      </c>
      <c r="BB15" s="6">
        <f t="shared" si="40"/>
        <v>5.3288591059813557E-3</v>
      </c>
      <c r="BC15" s="6">
        <f t="shared" si="40"/>
        <v>4.2556226764949934E-3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7.3901816632070594E-4</v>
      </c>
      <c r="AV16" s="6">
        <f t="shared" si="41"/>
        <v>7.4228516821276454E-4</v>
      </c>
      <c r="AW16" s="6">
        <f t="shared" si="41"/>
        <v>7.0600978392970496E-4</v>
      </c>
      <c r="AX16" s="6">
        <f t="shared" si="41"/>
        <v>5.9553187469363008E-4</v>
      </c>
      <c r="AY16" s="6">
        <f t="shared" si="41"/>
        <v>4.7012724966690584E-4</v>
      </c>
      <c r="AZ16" s="6">
        <f t="shared" si="41"/>
        <v>4.6802833431662283E-4</v>
      </c>
      <c r="BA16" s="6">
        <f t="shared" si="41"/>
        <v>4.8735646336697932E-4</v>
      </c>
      <c r="BB16" s="6">
        <f t="shared" si="41"/>
        <v>4.7324508624785414E-4</v>
      </c>
      <c r="BC16" s="6">
        <f t="shared" si="41"/>
        <v>5.0594211864216445E-4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1.0997709506E-2</v>
      </c>
      <c r="AV17" s="6">
        <f t="shared" si="42"/>
        <v>9.6318307847791974E-3</v>
      </c>
      <c r="AW17" s="6">
        <f t="shared" si="42"/>
        <v>9.2076520276044658E-3</v>
      </c>
      <c r="AX17" s="6">
        <f t="shared" si="42"/>
        <v>9.0809362192165975E-3</v>
      </c>
      <c r="AY17" s="6">
        <f t="shared" si="42"/>
        <v>9.4301297616293522E-3</v>
      </c>
      <c r="AZ17" s="6">
        <f t="shared" si="42"/>
        <v>1.0253103166923648E-2</v>
      </c>
      <c r="BA17" s="6">
        <f t="shared" si="42"/>
        <v>1.0135213219095451E-2</v>
      </c>
      <c r="BB17" s="6">
        <f t="shared" si="42"/>
        <v>9.0692698870617431E-3</v>
      </c>
      <c r="BC17" s="6">
        <f t="shared" si="42"/>
        <v>8.8721942379738298E-3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1.7679026584084033E-3</v>
      </c>
      <c r="AV18" s="6">
        <f t="shared" si="43"/>
        <v>1.7475614374808334E-3</v>
      </c>
      <c r="AW18" s="6">
        <f t="shared" si="43"/>
        <v>1.7121158976229035E-3</v>
      </c>
      <c r="AX18" s="6">
        <f t="shared" si="43"/>
        <v>1.4874066424905997E-3</v>
      </c>
      <c r="AY18" s="6">
        <f t="shared" si="43"/>
        <v>1.9650203756070047E-3</v>
      </c>
      <c r="AZ18" s="6">
        <f t="shared" si="43"/>
        <v>1.9157121923043473E-3</v>
      </c>
      <c r="BA18" s="6">
        <f t="shared" si="43"/>
        <v>1.763431913082088E-3</v>
      </c>
      <c r="BB18" s="6">
        <f t="shared" si="43"/>
        <v>1.6517730828793176E-3</v>
      </c>
      <c r="BC18" s="6">
        <f t="shared" si="43"/>
        <v>1.5086132245327876E-3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8.1961302960780729E-3</v>
      </c>
      <c r="AV19" s="6">
        <f t="shared" si="44"/>
        <v>8.3899671065591156E-3</v>
      </c>
      <c r="AW19" s="6">
        <f t="shared" si="44"/>
        <v>7.8558379941189166E-3</v>
      </c>
      <c r="AX19" s="6">
        <f t="shared" si="44"/>
        <v>8.2227166153575927E-3</v>
      </c>
      <c r="AY19" s="6">
        <f t="shared" si="44"/>
        <v>7.2562429219257072E-3</v>
      </c>
      <c r="AZ19" s="6">
        <f t="shared" si="44"/>
        <v>6.7138027815973186E-3</v>
      </c>
      <c r="BA19" s="6">
        <f t="shared" si="44"/>
        <v>6.1525436138166016E-3</v>
      </c>
      <c r="BB19" s="6">
        <f t="shared" si="44"/>
        <v>5.5160985149777676E-3</v>
      </c>
      <c r="BC19" s="6">
        <f t="shared" si="44"/>
        <v>3.1951343868332513E-3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7.0862459158153295E-3</v>
      </c>
      <c r="AV20" s="6">
        <f t="shared" si="45"/>
        <v>7.4818341696127177E-3</v>
      </c>
      <c r="AW20" s="6">
        <f t="shared" si="45"/>
        <v>6.4053365096378581E-3</v>
      </c>
      <c r="AX20" s="6">
        <f t="shared" si="45"/>
        <v>8.5902480106906098E-3</v>
      </c>
      <c r="AY20" s="6">
        <f t="shared" si="45"/>
        <v>8.2343387761163647E-3</v>
      </c>
      <c r="AZ20" s="6">
        <f t="shared" si="45"/>
        <v>9.5754748242869794E-3</v>
      </c>
      <c r="BA20" s="6">
        <f t="shared" si="45"/>
        <v>1.0889732318474406E-2</v>
      </c>
      <c r="BB20" s="6">
        <f t="shared" si="45"/>
        <v>1.0510402381229954E-2</v>
      </c>
      <c r="BC20" s="6">
        <f t="shared" si="45"/>
        <v>1.0334459522483392E-2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20453.440700514151</v>
      </c>
      <c r="F21" s="39">
        <f>[2]Emissions!F2111</f>
        <v>51624.622138513892</v>
      </c>
      <c r="G21" s="39">
        <f>[2]Emissions!G2111</f>
        <v>71361.507757269748</v>
      </c>
      <c r="H21" s="39">
        <f>[2]Emissions!H2111</f>
        <v>53620.032688072097</v>
      </c>
      <c r="I21" s="39">
        <f>[2]Emissions!I2111</f>
        <v>22978.145085908691</v>
      </c>
      <c r="J21" s="39">
        <f>[2]Emissions!J2111</f>
        <v>3241.2594671528232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5.821721322017246E-2</v>
      </c>
      <c r="AV21" s="6">
        <f t="shared" ref="AV21:BC21" si="47">SUM(AV13:AV20)</f>
        <v>5.9346960143833713E-2</v>
      </c>
      <c r="AW21" s="6">
        <f t="shared" si="47"/>
        <v>5.3159958615642801E-2</v>
      </c>
      <c r="AX21" s="6">
        <f t="shared" si="47"/>
        <v>4.9257391751752144E-2</v>
      </c>
      <c r="AY21" s="6">
        <f t="shared" si="47"/>
        <v>4.4393344641647237E-2</v>
      </c>
      <c r="AZ21" s="6">
        <f t="shared" si="47"/>
        <v>4.1666165103534207E-2</v>
      </c>
      <c r="BA21" s="6">
        <f t="shared" si="47"/>
        <v>3.7545251187517475E-2</v>
      </c>
      <c r="BB21" s="6">
        <f t="shared" si="47"/>
        <v>3.9282698730884726E-2</v>
      </c>
      <c r="BC21" s="6">
        <f t="shared" si="47"/>
        <v>3.4063881368893809E-2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71046.740217663479</v>
      </c>
      <c r="F32" s="39">
        <f>[2]Emissions!F2362</f>
        <v>104536.2492641188</v>
      </c>
      <c r="G32" s="39">
        <f>[2]Emissions!G2362</f>
        <v>93044.948343075463</v>
      </c>
      <c r="H32" s="39">
        <f>[2]Emissions!H2362</f>
        <v>2364.1214845207951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56949.30217485661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48573.443839648207</v>
      </c>
      <c r="F38" s="39">
        <f>[2]Emissions!F2367</f>
        <v>41045.079487182767</v>
      </c>
      <c r="G38" s="39">
        <f>[2]Emissions!G2367</f>
        <v>36438.457542358752</v>
      </c>
      <c r="H38" s="39">
        <f>[2]Emissions!H2367</f>
        <v>22821.523352105029</v>
      </c>
      <c r="I38" s="39">
        <f>[2]Emissions!I2367</f>
        <v>13397.85385715429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10503.72146871427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1517.291588265384</v>
      </c>
      <c r="K45" s="39">
        <f>[2]Emissions!K2356</f>
        <v>1856.868007008434</v>
      </c>
      <c r="L45" s="39">
        <f>[2]Emissions!L2356</f>
        <v>1197.433082117084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1917.8887200000011</v>
      </c>
      <c r="F56" s="39">
        <f>[2]Emissions!F2087</f>
        <v>2271.442008</v>
      </c>
      <c r="G56" s="39">
        <f>[2]Emissions!G2087</f>
        <v>2271.4420080000018</v>
      </c>
      <c r="H56" s="39">
        <f>[2]Emissions!H2087</f>
        <v>1433.82096</v>
      </c>
      <c r="I56" s="39">
        <f>[2]Emissions!I2087</f>
        <v>353.55328799988001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18.647435294117649</v>
      </c>
      <c r="F61" s="39">
        <f>[2]Emissions!F2092</f>
        <v>22.08499764705882</v>
      </c>
      <c r="G61" s="39">
        <f>[2]Emissions!G2092</f>
        <v>22.084997647058849</v>
      </c>
      <c r="H61" s="39">
        <f>[2]Emissions!H2092</f>
        <v>13.94089411764706</v>
      </c>
      <c r="I61" s="39">
        <f>[2]Emissions!I2092</f>
        <v>3.437562352940009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30675.205360576871</v>
      </c>
      <c r="F62" s="39">
        <f>[2]Emissions!F2072</f>
        <v>44942.008070395474</v>
      </c>
      <c r="G62" s="39">
        <f>[2]Emissions!G2072</f>
        <v>57068.834416131882</v>
      </c>
      <c r="H62" s="39">
        <f>[2]Emissions!H2072</f>
        <v>60689.855483943669</v>
      </c>
      <c r="I62" s="39">
        <f>[2]Emissions!I2072</f>
        <v>54928.566161027993</v>
      </c>
      <c r="J62" s="39">
        <f>[2]Emissions!J2072</f>
        <v>40661.763451209757</v>
      </c>
      <c r="K62" s="39">
        <f>[2]Emissions!K2072</f>
        <v>28534.937105473731</v>
      </c>
      <c r="L62" s="39">
        <f>[2]Emissions!L2072</f>
        <v>24913.9160376613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6.6802667197452231E-2</v>
      </c>
      <c r="H64" s="39">
        <f>[2]Emissions!H2058</f>
        <v>2.4670401497349528</v>
      </c>
      <c r="I64" s="39">
        <f>[2]Emissions!I2058</f>
        <v>14.69966727587785</v>
      </c>
      <c r="J64" s="39">
        <f>[2]Emissions!J2058</f>
        <v>62.539557082919643</v>
      </c>
      <c r="K64" s="39">
        <f>[2]Emissions!K2058</f>
        <v>60.139319600385392</v>
      </c>
      <c r="L64" s="39">
        <f>[2]Emissions!L2058</f>
        <v>47.839889807044408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29927.833180572281</v>
      </c>
      <c r="G65" s="39">
        <f>[2]Emissions!G2344</f>
        <v>29927.833180572281</v>
      </c>
      <c r="H65" s="39">
        <f>[2]Emissions!H2344</f>
        <v>58378.672242751672</v>
      </c>
      <c r="I65" s="39">
        <f>[2]Emissions!I2344</f>
        <v>120830.2355404266</v>
      </c>
      <c r="J65" s="39">
        <f>[2]Emissions!J2344</f>
        <v>186042.48321725591</v>
      </c>
      <c r="K65" s="39">
        <f>[2]Emissions!K2344</f>
        <v>186042.48321725591</v>
      </c>
      <c r="L65" s="39">
        <f>[2]Emissions!L2344</f>
        <v>221767.91456552091</v>
      </c>
      <c r="M65" s="39">
        <f>[2]Emissions!M2344</f>
        <v>111746.3108391452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7.4796425933076733</v>
      </c>
      <c r="J67" s="39">
        <f>[2]Emissions!J2270</f>
        <v>44.244352676423667</v>
      </c>
      <c r="K67" s="39">
        <f>[2]Emissions!K2270</f>
        <v>248.0060647409035</v>
      </c>
      <c r="L67" s="39">
        <f>[2]Emissions!L2270</f>
        <v>241.7733396250602</v>
      </c>
      <c r="M67" s="39">
        <f>[2]Emissions!M2270</f>
        <v>463.67857563841119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145638.86749472309</v>
      </c>
      <c r="I71" s="39">
        <f>[2]Emissions!I2280</f>
        <v>136583.38219957121</v>
      </c>
      <c r="J71" s="39">
        <f>[2]Emissions!J2280</f>
        <v>133379.58035644409</v>
      </c>
      <c r="K71" s="39">
        <f>[2]Emissions!K2280</f>
        <v>94363.306064080622</v>
      </c>
      <c r="L71" s="39">
        <f>[2]Emissions!L2280</f>
        <v>84347.230284205885</v>
      </c>
      <c r="M71" s="39">
        <f>[2]Emissions!M2280</f>
        <v>17102.984944805281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16.711566329572651</v>
      </c>
      <c r="I72" s="39">
        <f>[2]Emissions!I2172</f>
        <v>15.76734659624114</v>
      </c>
      <c r="J72" s="39">
        <f>[2]Emissions!J2172</f>
        <v>15.63907665746007</v>
      </c>
      <c r="K72" s="39">
        <f>[2]Emissions!K2172</f>
        <v>14.960089460652</v>
      </c>
      <c r="L72" s="39">
        <f>[2]Emissions!L2172</f>
        <v>13.869535208921899</v>
      </c>
      <c r="M72" s="39">
        <f>[2]Emissions!M2172</f>
        <v>4.5032889772161697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46746.362575862193</v>
      </c>
      <c r="J78" s="39">
        <f>[2]Emissions!J2226</f>
        <v>32819.500768342383</v>
      </c>
      <c r="K78" s="39">
        <f>[2]Emissions!K2226</f>
        <v>14542.1476929897</v>
      </c>
      <c r="L78" s="39">
        <f>[2]Emissions!L2226</f>
        <v>10462.403947495781</v>
      </c>
      <c r="M78" s="39">
        <f>[2]Emissions!M2226</f>
        <v>3274.458936769387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364.20956518294759</v>
      </c>
      <c r="K80" s="39">
        <f>[2]Emissions!K2212</f>
        <v>526.80959818683527</v>
      </c>
      <c r="L80" s="39">
        <f>[2]Emissions!L2212</f>
        <v>526.80959818683516</v>
      </c>
      <c r="M80" s="39">
        <f>[2]Emissions!M2212</f>
        <v>81.300016501943787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5466.0540888461564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1.2915568173697269</v>
      </c>
      <c r="F83" s="39">
        <f>[2]Emissions!F2132</f>
        <v>5.3453234850163014</v>
      </c>
      <c r="G83" s="39">
        <f>[2]Emissions!G2132</f>
        <v>9.6489147956338961</v>
      </c>
      <c r="H83" s="39">
        <f>[2]Emissions!H2132</f>
        <v>11.080713875848179</v>
      </c>
      <c r="I83" s="39">
        <f>[2]Emissions!I2132</f>
        <v>7.7633698468754648</v>
      </c>
      <c r="J83" s="39">
        <f>[2]Emissions!J2132</f>
        <v>5.4096961418394756</v>
      </c>
      <c r="K83" s="39">
        <f>[2]Emissions!K2132</f>
        <v>2.6863402442554758</v>
      </c>
      <c r="L83" s="39">
        <f>[2]Emissions!L2132</f>
        <v>1.949917605581611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0.57214273185536035</v>
      </c>
      <c r="I84" s="39">
        <f>[2]Emissions!I2125</f>
        <v>116.5533667195685</v>
      </c>
      <c r="J84" s="39">
        <f>[2]Emissions!J2125</f>
        <v>116.5533667195685</v>
      </c>
      <c r="K84" s="39">
        <f>[2]Emissions!K2125</f>
        <v>116.5533667195685</v>
      </c>
      <c r="L84" s="39">
        <f>[2]Emissions!L2125</f>
        <v>0</v>
      </c>
      <c r="M84" s="39">
        <f>[2]Emissions!M2125</f>
        <v>0.76202053211036613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3622.5071865071759</v>
      </c>
      <c r="K85" s="39">
        <f>[2]Emissions!K2118</f>
        <v>5227.1528560651641</v>
      </c>
      <c r="L85" s="39">
        <f>[2]Emissions!L2118</f>
        <v>6971.4452418050278</v>
      </c>
      <c r="M85" s="39">
        <f>[2]Emissions!M2118</f>
        <v>7660.3763824561483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1.5541829370495591E-2</v>
      </c>
      <c r="K87" s="39">
        <f>[2]Emissions!K615</f>
        <v>9.2704824470367778E-2</v>
      </c>
      <c r="L87" s="39">
        <f>[2]Emissions!L615</f>
        <v>9.2704824470367736E-2</v>
      </c>
      <c r="M87" s="39">
        <f>[2]Emissions!M615</f>
        <v>1.138651920721232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1917.8887200000011</v>
      </c>
      <c r="F92" s="40">
        <f>[2]Emissions!F2091</f>
        <v>2271.442008</v>
      </c>
      <c r="G92" s="40">
        <f>[2]Emissions!G2091</f>
        <v>2271.4420080000018</v>
      </c>
      <c r="H92" s="40">
        <f>[2]Emissions!H2091</f>
        <v>1433.82096</v>
      </c>
      <c r="I92" s="40">
        <f>[2]Emissions!I2091</f>
        <v>353.55328799988001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183.26071774998951</v>
      </c>
      <c r="J93" s="40">
        <f>[2]Emissions!J2269</f>
        <v>1084.042683419103</v>
      </c>
      <c r="K93" s="40">
        <f>[2]Emissions!K2269</f>
        <v>6076.4627271674744</v>
      </c>
      <c r="L93" s="40">
        <f>[2]Emissions!L2269</f>
        <v>5923.7530670441674</v>
      </c>
      <c r="M93" s="40">
        <f>[2]Emissions!M2269</f>
        <v>11360.71242933688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5.5545170668197246</v>
      </c>
      <c r="H97" s="40">
        <f>[2]Emissions!H2279</f>
        <v>5.9647317745279063</v>
      </c>
      <c r="I97" s="40">
        <f>[2]Emissions!I2279</f>
        <v>5.59385865663773</v>
      </c>
      <c r="J97" s="40">
        <f>[2]Emissions!J2279</f>
        <v>5.4626449292741617</v>
      </c>
      <c r="K97" s="40">
        <f>[2]Emissions!K2279</f>
        <v>3.8647087807814589</v>
      </c>
      <c r="L97" s="40">
        <f>[2]Emissions!L2279</f>
        <v>3.454494073073278</v>
      </c>
      <c r="M97" s="40">
        <f>[2]Emissions!M2279</f>
        <v>0.70046354722751991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4222.7494369700571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4905.5538648484362</v>
      </c>
      <c r="J99" s="40">
        <f>[2]Emissions!J2144</f>
        <v>2630.167317348441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4.6604368932038822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1.818912097327001</v>
      </c>
      <c r="K101" s="40">
        <f>[2]Emissions!K614</f>
        <v>10.849554623848711</v>
      </c>
      <c r="L101" s="40">
        <f>[2]Emissions!L614</f>
        <v>10.849554623848711</v>
      </c>
      <c r="M101" s="40">
        <f>[2]Emissions!M614</f>
        <v>133.26022978840811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295.77430246994533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1338.988696148954</v>
      </c>
      <c r="F122" s="40">
        <f>[2]Emissions!F2361</f>
        <v>1970.1517011707281</v>
      </c>
      <c r="G122" s="40">
        <f>[2]Emissions!G2361</f>
        <v>1753.579878308999</v>
      </c>
      <c r="H122" s="40">
        <f>[2]Emissions!H2361</f>
        <v>44.555625415016863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1073.300078681805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41190.905206024087</v>
      </c>
      <c r="F135" s="40">
        <f>[2]Emissions!F2366</f>
        <v>40611.658224554121</v>
      </c>
      <c r="G135" s="40">
        <f>[2]Emissions!G2366</f>
        <v>38634.58884508357</v>
      </c>
      <c r="H135" s="40">
        <f>[2]Emissions!H2366</f>
        <v>39895.479282362612</v>
      </c>
      <c r="I135" s="40">
        <f>[2]Emissions!I2366</f>
        <v>36556.737336566141</v>
      </c>
      <c r="J135" s="40">
        <f>[2]Emissions!J2366</f>
        <v>31597.737626614391</v>
      </c>
      <c r="K135" s="40">
        <f>[2]Emissions!K2366</f>
        <v>27718.440391023189</v>
      </c>
      <c r="L135" s="40">
        <f>[2]Emissions!L2366</f>
        <v>26499.430470740561</v>
      </c>
      <c r="M135" s="40">
        <f>[2]Emissions!M2366</f>
        <v>20336.053556592611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80590.63925239825</v>
      </c>
      <c r="K140" s="40">
        <f>[2]Emissions!K2355</f>
        <v>98627.172818651568</v>
      </c>
      <c r="L140" s="40">
        <f>[2]Emissions!L2355</f>
        <v>63601.418670032494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9.3237176470588282E-2</v>
      </c>
      <c r="F145" s="40">
        <f>[2]Emissions!F2086</f>
        <v>0.11042498823529411</v>
      </c>
      <c r="G145" s="40">
        <f>[2]Emissions!G2086</f>
        <v>0.1104249882352943</v>
      </c>
      <c r="H145" s="40">
        <f>[2]Emissions!H2086</f>
        <v>6.9704470588235298E-2</v>
      </c>
      <c r="I145" s="40">
        <f>[2]Emissions!I2086</f>
        <v>1.7187811764700051E-2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1256.3224038461519</v>
      </c>
      <c r="F155" s="40">
        <f>[2]Emissions!F2071</f>
        <v>1840.628316876265</v>
      </c>
      <c r="G155" s="40">
        <f>[2]Emissions!G2071</f>
        <v>2337.2901467357769</v>
      </c>
      <c r="H155" s="40">
        <f>[2]Emissions!H2071</f>
        <v>2485.5913508782392</v>
      </c>
      <c r="I155" s="40">
        <f>[2]Emissions!I2071</f>
        <v>2249.6341089840812</v>
      </c>
      <c r="J155" s="40">
        <f>[2]Emissions!J2071</f>
        <v>1665.3281959539829</v>
      </c>
      <c r="K155" s="40">
        <f>[2]Emissions!K2071</f>
        <v>1168.6663660944871</v>
      </c>
      <c r="L155" s="40">
        <f>[2]Emissions!L2071</f>
        <v>1020.3651619519979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0.39117937627955512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13.763591594683559</v>
      </c>
      <c r="M159" s="40">
        <f>[2]Emissions!M2164</f>
        <v>162.25501843504861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1914.5267949158581</v>
      </c>
      <c r="J163" s="40">
        <f>[2]Emissions!J2225</f>
        <v>1344.1433761778451</v>
      </c>
      <c r="K163" s="40">
        <f>[2]Emissions!K2225</f>
        <v>595.58284066852025</v>
      </c>
      <c r="L163" s="40">
        <f>[2]Emissions!L2225</f>
        <v>428.4943596244006</v>
      </c>
      <c r="M163" s="40">
        <f>[2]Emissions!M2225</f>
        <v>134.10753324652779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362.95199227320091</v>
      </c>
      <c r="K165" s="40">
        <f>[2]Emissions!K2211</f>
        <v>524.99058643479225</v>
      </c>
      <c r="L165" s="40">
        <f>[2]Emissions!L2211</f>
        <v>524.99058643479202</v>
      </c>
      <c r="M165" s="40">
        <f>[2]Emissions!M2211</f>
        <v>81.019297080795582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3342.313265914529</v>
      </c>
      <c r="I166" s="40">
        <f>[2]Emissions!I2178</f>
        <v>3153.4693192482268</v>
      </c>
      <c r="J166" s="40">
        <f>[2]Emissions!J2178</f>
        <v>3127.8153314920119</v>
      </c>
      <c r="K166" s="40">
        <f>[2]Emissions!K2178</f>
        <v>2992.0178921304</v>
      </c>
      <c r="L166" s="40">
        <f>[2]Emissions!L2178</f>
        <v>2773.90704178438</v>
      </c>
      <c r="M166" s="40">
        <f>[2]Emissions!M2178</f>
        <v>900.65779544323391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66.959771051472345</v>
      </c>
      <c r="H169" s="40">
        <f>[2]Emissions!H2124</f>
        <v>66.959771051472345</v>
      </c>
      <c r="I169" s="40">
        <f>[2]Emissions!I2124</f>
        <v>13640.6290184135</v>
      </c>
      <c r="J169" s="40">
        <f>[2]Emissions!J2124</f>
        <v>13640.6290184135</v>
      </c>
      <c r="K169" s="40">
        <f>[2]Emissions!K2124</f>
        <v>13640.6290184135</v>
      </c>
      <c r="L169" s="40">
        <f>[2]Emissions!L2124</f>
        <v>0</v>
      </c>
      <c r="M169" s="40">
        <f>[2]Emissions!M2124</f>
        <v>89.181802941316519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6501.2235054308776</v>
      </c>
      <c r="I170" s="40">
        <f>[2]Emissions!I2117</f>
        <v>37262.498324244109</v>
      </c>
      <c r="J170" s="40">
        <f>[2]Emissions!J2117</f>
        <v>85097.282320156461</v>
      </c>
      <c r="K170" s="40">
        <f>[2]Emissions!K2117</f>
        <v>122792.4416492551</v>
      </c>
      <c r="L170" s="40">
        <f>[2]Emissions!L2117</f>
        <v>163768.07922730641</v>
      </c>
      <c r="M170" s="40">
        <f>[2]Emissions!M2117</f>
        <v>179951.94436731271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29712.40463582148</v>
      </c>
      <c r="G171" s="40">
        <f>[2]Emissions!G2343</f>
        <v>29712.40463582148</v>
      </c>
      <c r="H171" s="40">
        <f>[2]Emissions!H2343</f>
        <v>57958.446951803962</v>
      </c>
      <c r="I171" s="40">
        <f>[2]Emissions!I2343</f>
        <v>119960.4671997882</v>
      </c>
      <c r="J171" s="40">
        <f>[2]Emissions!J2343</f>
        <v>184703.29968266789</v>
      </c>
      <c r="K171" s="40">
        <f>[2]Emissions!K2343</f>
        <v>184703.29968266789</v>
      </c>
      <c r="L171" s="40">
        <f>[2]Emissions!L2343</f>
        <v>220171.56982452291</v>
      </c>
      <c r="M171" s="40">
        <f>[2]Emissions!M2343</f>
        <v>110941.9310171882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1.6367499630493629</v>
      </c>
      <c r="H173" s="40">
        <f>[2]Emissions!H2057</f>
        <v>60.445608586029337</v>
      </c>
      <c r="I173" s="40">
        <f>[2]Emissions!I2057</f>
        <v>360.16046783755678</v>
      </c>
      <c r="J173" s="40">
        <f>[2]Emissions!J2057</f>
        <v>1532.2983653038359</v>
      </c>
      <c r="K173" s="40">
        <f>[2]Emissions!K2057</f>
        <v>1473.4895066809361</v>
      </c>
      <c r="L173" s="40">
        <f>[2]Emissions!L2057</f>
        <v>1172.1378974663439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678.37514976123828</v>
      </c>
      <c r="G176" s="39">
        <f>[2]Emissions!G2284</f>
        <v>1110.903413363945</v>
      </c>
      <c r="H176" s="39">
        <f>[2]Emissions!H2284</f>
        <v>1192.9463549055811</v>
      </c>
      <c r="I176" s="39">
        <f>[2]Emissions!I2284</f>
        <v>1118.7717313275459</v>
      </c>
      <c r="J176" s="39">
        <f>[2]Emissions!J2284</f>
        <v>1092.5289858548319</v>
      </c>
      <c r="K176" s="39">
        <f>[2]Emissions!K2284</f>
        <v>772.94175615629183</v>
      </c>
      <c r="L176" s="39">
        <f>[2]Emissions!L2284</f>
        <v>690.89881461465552</v>
      </c>
      <c r="M176" s="39">
        <f>[2]Emissions!M2284</f>
        <v>140.092709445504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408040.74454706552</v>
      </c>
      <c r="I180" s="39">
        <f>[2]Emissions!I2177</f>
        <v>384986.04605822108</v>
      </c>
      <c r="J180" s="39">
        <f>[2]Emissions!J2177</f>
        <v>381854.12171964988</v>
      </c>
      <c r="K180" s="39">
        <f>[2]Emissions!K2177</f>
        <v>365275.51766425307</v>
      </c>
      <c r="L180" s="39">
        <f>[2]Emissions!L2177</f>
        <v>338647.81801784312</v>
      </c>
      <c r="M180" s="39">
        <f>[2]Emissions!M2177</f>
        <v>109955.30586036151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46908.331542712069</v>
      </c>
      <c r="J184" s="39">
        <f>[2]Emissions!J2224</f>
        <v>32933.215297967021</v>
      </c>
      <c r="K184" s="39">
        <f>[2]Emissions!K2224</f>
        <v>14592.53400131026</v>
      </c>
      <c r="L184" s="39">
        <f>[2]Emissions!L2224</f>
        <v>10498.654570320001</v>
      </c>
      <c r="M184" s="39">
        <f>[2]Emissions!M2224</f>
        <v>3285.8044340820429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258.31136347394528</v>
      </c>
      <c r="F186" s="39">
        <f>[2]Emissions!F2137</f>
        <v>1037.165030034158</v>
      </c>
      <c r="G186" s="39">
        <f>[2]Emissions!G2137</f>
        <v>1830.1521468623689</v>
      </c>
      <c r="H186" s="39">
        <f>[2]Emissions!H2137</f>
        <v>2058.198022444873</v>
      </c>
      <c r="I186" s="39">
        <f>[2]Emissions!I2137</f>
        <v>1406.68156875671</v>
      </c>
      <c r="J186" s="39">
        <f>[2]Emissions!J2137</f>
        <v>939.79668092037832</v>
      </c>
      <c r="K186" s="39">
        <f>[2]Emissions!K2137</f>
        <v>453.43944186393122</v>
      </c>
      <c r="L186" s="39">
        <f>[2]Emissions!L2137</f>
        <v>326.10222899188028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582.76683359784249</v>
      </c>
      <c r="J188" s="39">
        <f>[2]Emissions!J2123</f>
        <v>582.76683359784261</v>
      </c>
      <c r="K188" s="39">
        <f>[2]Emissions!K2123</f>
        <v>582.76683359784261</v>
      </c>
      <c r="L188" s="39">
        <f>[2]Emissions!L2123</f>
        <v>0</v>
      </c>
      <c r="M188" s="39">
        <f>[2]Emissions!M2123</f>
        <v>3.810102660551832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6477.8103997706412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122350.2245176319</v>
      </c>
      <c r="L189" s="39">
        <f>[2]Emissions!L2116</f>
        <v>163178.29495984971</v>
      </c>
      <c r="M189" s="39">
        <f>[2]Emissions!M2116</f>
        <v>179303.8765253569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3.1520537273993292</v>
      </c>
      <c r="G191" s="39">
        <f>[2]Emissions!G2342</f>
        <v>3.1520537273993292</v>
      </c>
      <c r="H191" s="39">
        <f>[2]Emissions!H2342</f>
        <v>6.1485477526265182</v>
      </c>
      <c r="I191" s="39">
        <f>[2]Emissions!I2342</f>
        <v>12.7260597858778</v>
      </c>
      <c r="J191" s="39">
        <f>[2]Emissions!J2342</f>
        <v>19.59433211022613</v>
      </c>
      <c r="K191" s="39">
        <f>[2]Emissions!K2342</f>
        <v>19.59433211022613</v>
      </c>
      <c r="L191" s="39">
        <f>[2]Emissions!L2342</f>
        <v>23.356999402736559</v>
      </c>
      <c r="M191" s="39">
        <f>[2]Emissions!M2342</f>
        <v>11.769324343611441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1680.3051405176191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7.7709146852477984E-2</v>
      </c>
      <c r="K204" s="39">
        <f>[2]Emissions!K613</f>
        <v>0.46352412235183887</v>
      </c>
      <c r="L204" s="39">
        <f>[2]Emissions!L613</f>
        <v>0.46352412235183882</v>
      </c>
      <c r="M204" s="39">
        <f>[2]Emissions!M613</f>
        <v>5.6932596036061573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182.62793998659569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5903.299042511886</v>
      </c>
      <c r="M206" s="39">
        <f>[2]Emissions!M2268</f>
        <v>11321.485221837869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93.237176470588238</v>
      </c>
      <c r="F207" s="39">
        <f>[2]Emissions!F2090</f>
        <v>110.42498823529409</v>
      </c>
      <c r="G207" s="39">
        <f>[2]Emissions!G2090</f>
        <v>110.42498823529429</v>
      </c>
      <c r="H207" s="39">
        <f>[2]Emissions!H2090</f>
        <v>69.704470588235296</v>
      </c>
      <c r="I207" s="39">
        <f>[2]Emissions!I2090</f>
        <v>17.187811764700051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83185.303043046355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71120.116798212446</v>
      </c>
      <c r="F228" s="39">
        <f>[2]Emissions!F2360</f>
        <v>104644.21357734301</v>
      </c>
      <c r="G228" s="39">
        <f>[2]Emissions!G2360</f>
        <v>93141.04452040678</v>
      </c>
      <c r="H228" s="39">
        <f>[2]Emissions!H2360</f>
        <v>2366.5631327935371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57008.119019168349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0.2512644807692303</v>
      </c>
      <c r="F239" s="39">
        <f>[2]Emissions!F2070</f>
        <v>0.36812566337525288</v>
      </c>
      <c r="G239" s="39">
        <f>[2]Emissions!G2070</f>
        <v>0.4674580293471553</v>
      </c>
      <c r="H239" s="39">
        <f>[2]Emissions!H2070</f>
        <v>0.49783526662389449</v>
      </c>
      <c r="I239" s="39">
        <f>[2]Emissions!I2070</f>
        <v>0.46075461560313141</v>
      </c>
      <c r="J239" s="39">
        <f>[2]Emissions!J2070</f>
        <v>0.34389343299711178</v>
      </c>
      <c r="K239" s="39">
        <f>[2]Emissions!K2070</f>
        <v>0.24456106702521249</v>
      </c>
      <c r="L239" s="39">
        <f>[2]Emissions!L2070</f>
        <v>0.21418382974846789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13410.848602135051</v>
      </c>
      <c r="F240" s="39">
        <f>[2]Emissions!F2063</f>
        <v>6705.4243010675264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41190.905206024087</v>
      </c>
      <c r="F241" s="39">
        <f>[2]Emissions!F2365</f>
        <v>40611.658224554121</v>
      </c>
      <c r="G241" s="39">
        <f>[2]Emissions!G2365</f>
        <v>38634.58884508357</v>
      </c>
      <c r="H241" s="39">
        <f>[2]Emissions!H2365</f>
        <v>39895.479282362612</v>
      </c>
      <c r="I241" s="39">
        <f>[2]Emissions!I2365</f>
        <v>36556.737336566141</v>
      </c>
      <c r="J241" s="39">
        <f>[2]Emissions!J2365</f>
        <v>31597.737626614391</v>
      </c>
      <c r="K241" s="39">
        <f>[2]Emissions!K2365</f>
        <v>27718.440391023189</v>
      </c>
      <c r="L241" s="39">
        <f>[2]Emissions!L2365</f>
        <v>26499.430470740561</v>
      </c>
      <c r="M241" s="39">
        <f>[2]Emissions!M2365</f>
        <v>20336.053556592611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80507.491673361306</v>
      </c>
      <c r="K246" s="39">
        <f>[2]Emissions!K2354</f>
        <v>98525.41645186751</v>
      </c>
      <c r="L246" s="39">
        <f>[2]Emissions!L2354</f>
        <v>63535.799337132463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1.6310984574044589</v>
      </c>
      <c r="H257" s="39">
        <f>[2]Emissions!H2056</f>
        <v>60.23689698936176</v>
      </c>
      <c r="I257" s="39">
        <f>[2]Emissions!I2056</f>
        <v>358.91687598601749</v>
      </c>
      <c r="J257" s="39">
        <f>[2]Emissions!J2056</f>
        <v>1527.0075187746211</v>
      </c>
      <c r="K257" s="39">
        <f>[2]Emissions!K2056</f>
        <v>1468.4017202427431</v>
      </c>
      <c r="L257" s="39">
        <f>[2]Emissions!L2056</f>
        <v>1168.090642788668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15767.346596241139</v>
      </c>
      <c r="J262" s="39">
        <f>[2]Emissions!J2176</f>
        <v>15639.07665746006</v>
      </c>
      <c r="K262" s="39">
        <f>[2]Emissions!K2176</f>
        <v>14960.089460652</v>
      </c>
      <c r="L262" s="39">
        <f>[2]Emissions!L2176</f>
        <v>13869.5352089219</v>
      </c>
      <c r="M262" s="39">
        <f>[2]Emissions!M2176</f>
        <v>4503.2889772161698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46746.362575862193</v>
      </c>
      <c r="J266" s="39">
        <f>[2]Emissions!J2223</f>
        <v>32819.500768342383</v>
      </c>
      <c r="K266" s="39">
        <f>[2]Emissions!K2223</f>
        <v>14542.1476929897</v>
      </c>
      <c r="L266" s="39">
        <f>[2]Emissions!L2223</f>
        <v>10462.403947495781</v>
      </c>
      <c r="M266" s="39">
        <f>[2]Emissions!M2223</f>
        <v>3274.458936769387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30231.039905234069</v>
      </c>
      <c r="F268" s="39">
        <f>[2]Emissions!F2136</f>
        <v>121382.8806816643</v>
      </c>
      <c r="G268" s="39">
        <f>[2]Emissions!G2136</f>
        <v>214188.80625445931</v>
      </c>
      <c r="H268" s="39">
        <f>[2]Emissions!H2136</f>
        <v>240877.77522679829</v>
      </c>
      <c r="I268" s="39">
        <f>[2]Emissions!I2136</f>
        <v>164628.6329301603</v>
      </c>
      <c r="J268" s="39">
        <f>[2]Emissions!J2136</f>
        <v>109987.5382237149</v>
      </c>
      <c r="K268" s="39">
        <f>[2]Emissions!K2136</f>
        <v>53067.529346142102</v>
      </c>
      <c r="L268" s="39">
        <f>[2]Emissions!L2136</f>
        <v>38164.830866349737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67.201787427047165</v>
      </c>
      <c r="G270" s="39">
        <f>[2]Emissions!G2122</f>
        <v>67.201787427047179</v>
      </c>
      <c r="H270" s="39">
        <f>[2]Emissions!H2122</f>
        <v>67.201787427047165</v>
      </c>
      <c r="I270" s="39">
        <f>[2]Emissions!I2122</f>
        <v>13689.93109253588</v>
      </c>
      <c r="J270" s="39">
        <f>[2]Emissions!J2122</f>
        <v>13689.93109253588</v>
      </c>
      <c r="K270" s="39">
        <f>[2]Emissions!K2122</f>
        <v>13689.93109253588</v>
      </c>
      <c r="L270" s="39">
        <f>[2]Emissions!L2122</f>
        <v>0</v>
      </c>
      <c r="M270" s="39">
        <f>[2]Emissions!M2122</f>
        <v>89.504137626399213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167.5367156356107</v>
      </c>
      <c r="F271" s="39">
        <f>[2]Emissions!F2115</f>
        <v>422.86379908680311</v>
      </c>
      <c r="G271" s="39">
        <f>[2]Emissions!G2115</f>
        <v>584.53112156125383</v>
      </c>
      <c r="H271" s="39">
        <f>[2]Emissions!H2115</f>
        <v>439.20845887840619</v>
      </c>
      <c r="I271" s="39">
        <f>[2]Emissions!I2115</f>
        <v>188.2168880757026</v>
      </c>
      <c r="J271" s="39">
        <f>[2]Emissions!J2115</f>
        <v>26.549565601251778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1.955896881397776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68.817957973417847</v>
      </c>
      <c r="M273" s="39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41.057359620515882</v>
      </c>
      <c r="F277" s="39">
        <f>[2]Emissions!F2148</f>
        <v>66.658467881595797</v>
      </c>
      <c r="G277" s="39">
        <f>[2]Emissions!G2148</f>
        <v>88.781817881595799</v>
      </c>
      <c r="H277" s="39">
        <f>[2]Emissions!H2148</f>
        <v>73.297305294122566</v>
      </c>
      <c r="I277" s="39">
        <f>[2]Emissions!I2148</f>
        <v>47.696197033042637</v>
      </c>
      <c r="J277" s="39">
        <f>[2]Emissions!J2148</f>
        <v>25.572847033042692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27.509125000000001</v>
      </c>
      <c r="J278" s="39">
        <f>[2]Emissions!J2202</f>
        <v>27.509125000000001</v>
      </c>
      <c r="K278" s="39">
        <f>[2]Emissions!K2202</f>
        <v>27.509125000000001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697.75766913096686</v>
      </c>
      <c r="I280" s="39">
        <f>[2]Emissions!I873</f>
        <v>697.78724421201036</v>
      </c>
      <c r="J280" s="39">
        <f>[2]Emissions!J873</f>
        <v>697.73548782018452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3.6180644222020009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18537.29796852636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40380.298223408201</v>
      </c>
      <c r="J287" s="39">
        <f>[2]Emissions!J653</f>
        <v>47820.710756224551</v>
      </c>
      <c r="K287" s="39">
        <f>[2]Emissions!K653</f>
        <v>55261.123289040886</v>
      </c>
      <c r="L287" s="39">
        <f>[2]Emissions!L653</f>
        <v>62701.701562134622</v>
      </c>
      <c r="M287" s="39">
        <f>[2]Emissions!M653</f>
        <v>70142.279835228357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5.6991634682299548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2084.2974823544928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1231.947648039046</v>
      </c>
      <c r="F289" s="39">
        <f>[2]Emissions!F1274</f>
        <v>5240.475733481846</v>
      </c>
      <c r="G289" s="39">
        <f>[2]Emissions!G1274</f>
        <v>8169.5532945686682</v>
      </c>
      <c r="H289" s="39">
        <f>[2]Emissions!H1274</f>
        <v>12828.308567592319</v>
      </c>
      <c r="I289" s="39">
        <f>[2]Emissions!I1274</f>
        <v>16299.54595587778</v>
      </c>
      <c r="J289" s="39">
        <f>[2]Emissions!J1274</f>
        <v>19688.180623910612</v>
      </c>
      <c r="K289" s="39">
        <f>[2]Emissions!K1274</f>
        <v>22808.137915463241</v>
      </c>
      <c r="L289" s="39">
        <f>[2]Emissions!L1274</f>
        <v>22950.01869745164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41801.9112191397</v>
      </c>
      <c r="G290" s="39">
        <f>[2]Emissions!G346</f>
        <v>44390.854913544201</v>
      </c>
      <c r="H290" s="39">
        <f>[2]Emissions!H346</f>
        <v>36977.582142982319</v>
      </c>
      <c r="I290" s="39">
        <f>[2]Emissions!I346</f>
        <v>28999.109697516222</v>
      </c>
      <c r="J290" s="39">
        <f>[2]Emissions!J346</f>
        <v>13492.5465683892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10848.56732017785</v>
      </c>
      <c r="H293" s="39">
        <f>[2]Emissions!H333</f>
        <v>19731.12789892609</v>
      </c>
      <c r="I293" s="39">
        <f>[2]Emissions!I333</f>
        <v>7461.3508861485207</v>
      </c>
      <c r="J293" s="39">
        <f>[2]Emissions!J333</f>
        <v>10422.20441239793</v>
      </c>
      <c r="K293" s="39">
        <f>[2]Emissions!K333</f>
        <v>7461.3508861486998</v>
      </c>
      <c r="L293" s="39">
        <f>[2]Emissions!L333</f>
        <v>10161.649302087821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7.5149848619999529E-2</v>
      </c>
      <c r="F294" s="39">
        <f>[2]Emissions!F689</f>
        <v>6.2883898060555041E-2</v>
      </c>
      <c r="G294" s="39">
        <f>[2]Emissions!G689</f>
        <v>0.26594854376958038</v>
      </c>
      <c r="H294" s="39">
        <f>[2]Emissions!H689</f>
        <v>0.2789904529432069</v>
      </c>
      <c r="I294" s="39">
        <f>[2]Emissions!I689</f>
        <v>0.32551989543430648</v>
      </c>
      <c r="J294" s="39">
        <f>[2]Emissions!J689</f>
        <v>0.26019483221830692</v>
      </c>
      <c r="K294" s="39">
        <f>[2]Emissions!K689</f>
        <v>0.26019483221830642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3.786951521542891E-2</v>
      </c>
      <c r="F297" s="39">
        <f>[2]Emissions!F790</f>
        <v>0.19810033139299141</v>
      </c>
      <c r="G297" s="39">
        <f>[2]Emissions!G790</f>
        <v>0.30521962397045371</v>
      </c>
      <c r="H297" s="39">
        <f>[2]Emissions!H790</f>
        <v>0.53412612860276354</v>
      </c>
      <c r="I297" s="39">
        <f>[2]Emissions!I790</f>
        <v>0.68515061040544345</v>
      </c>
      <c r="J297" s="39">
        <f>[2]Emissions!J790</f>
        <v>0.79265820693843092</v>
      </c>
      <c r="K297" s="39">
        <f>[2]Emissions!K790</f>
        <v>0.80450220683342299</v>
      </c>
      <c r="L297" s="39">
        <f>[2]Emissions!L790</f>
        <v>0.80450220683342277</v>
      </c>
      <c r="M297" s="39">
        <f>[2]Emissions!M790</f>
        <v>0.25091432913379291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3.5029536180374338E-3</v>
      </c>
      <c r="F299" s="39">
        <f>[2]Emissions!F859</f>
        <v>3.6034704936372418E-2</v>
      </c>
      <c r="G299" s="39">
        <f>[2]Emissions!G859</f>
        <v>6.1347819219365003E-2</v>
      </c>
      <c r="H299" s="39">
        <f>[2]Emissions!H859</f>
        <v>6.1347819219364358E-2</v>
      </c>
      <c r="I299" s="39">
        <f>[2]Emissions!I859</f>
        <v>0</v>
      </c>
      <c r="J299" s="39">
        <f>[2]Emissions!J859</f>
        <v>1.6344628088923441E-2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61.427108008534653</v>
      </c>
      <c r="F300" s="39">
        <f>[2]Emissions!F557</f>
        <v>31.84594754369747</v>
      </c>
      <c r="G300" s="39">
        <f>[2]Emissions!G557</f>
        <v>27.801813073739488</v>
      </c>
      <c r="H300" s="39">
        <f>[2]Emissions!H557</f>
        <v>45.148924386272967</v>
      </c>
      <c r="I300" s="39">
        <f>[2]Emissions!I557</f>
        <v>43.572748472696517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30781.490235942259</v>
      </c>
      <c r="F302" s="39">
        <f>[2]Emissions!F2069</f>
        <v>45097.725226003196</v>
      </c>
      <c r="G302" s="39">
        <f>[2]Emissions!G2069</f>
        <v>57266.569162545733</v>
      </c>
      <c r="H302" s="39">
        <f>[2]Emissions!H2069</f>
        <v>60900.13651222796</v>
      </c>
      <c r="I302" s="39">
        <f>[2]Emissions!I2069</f>
        <v>55118.885206648039</v>
      </c>
      <c r="J302" s="39">
        <f>[2]Emissions!J2069</f>
        <v>40802.650216587463</v>
      </c>
      <c r="K302" s="39">
        <f>[2]Emissions!K2069</f>
        <v>28633.806280045319</v>
      </c>
      <c r="L302" s="39">
        <f>[2]Emissions!L2069</f>
        <v>25000.23893036243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3905.450063996293</v>
      </c>
      <c r="F306" s="39">
        <f>[2]Emissions!F372</f>
        <v>1561.5438375497399</v>
      </c>
      <c r="G306" s="39">
        <f>[2]Emissions!G372</f>
        <v>0</v>
      </c>
      <c r="H306" s="39">
        <f>[2]Emissions!H372</f>
        <v>1182.793447953163</v>
      </c>
      <c r="I306" s="39">
        <f>[2]Emissions!I372</f>
        <v>1405.9620230386649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8337.8065833707878</v>
      </c>
      <c r="H307" s="39">
        <f>[2]Emissions!H351</f>
        <v>5558.5377222471916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6.6802667197452223E-5</v>
      </c>
      <c r="H309" s="39">
        <f>[2]Emissions!H2055</f>
        <v>2.4670401497349529E-3</v>
      </c>
      <c r="I309" s="39">
        <f>[2]Emissions!I2055</f>
        <v>1.469966727587785E-2</v>
      </c>
      <c r="J309" s="39">
        <f>[2]Emissions!J2055</f>
        <v>6.2539557082919639E-2</v>
      </c>
      <c r="K309" s="39">
        <f>[2]Emissions!K2055</f>
        <v>6.0139319600385391E-2</v>
      </c>
      <c r="L309" s="39">
        <f>[2]Emissions!L2055</f>
        <v>4.7839889807044393E-2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1.704478526117734</v>
      </c>
      <c r="F310" s="39">
        <f>[2]Emissions!F1076</f>
        <v>1.670088584202688</v>
      </c>
      <c r="G310" s="39">
        <f>[2]Emissions!G1076</f>
        <v>0.39294583457526661</v>
      </c>
      <c r="H310" s="39">
        <f>[2]Emissions!H1076</f>
        <v>0.75407403750598623</v>
      </c>
      <c r="I310" s="39">
        <f>[2]Emissions!I1076</f>
        <v>0.40548745760051352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39.317807754035748</v>
      </c>
      <c r="G312" s="39">
        <f>[2]Emissions!G782</f>
        <v>42.082830908894692</v>
      </c>
      <c r="H312" s="39">
        <f>[2]Emissions!H782</f>
        <v>55.26642688597493</v>
      </c>
      <c r="I312" s="39">
        <f>[2]Emissions!I782</f>
        <v>58.02937819549539</v>
      </c>
      <c r="J312" s="39">
        <f>[2]Emissions!J782</f>
        <v>58.02985246861617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101.44389998421759</v>
      </c>
      <c r="F313" s="39">
        <f>[2]Emissions!F1323</f>
        <v>29.794846035249432</v>
      </c>
      <c r="G313" s="39">
        <f>[2]Emissions!G1323</f>
        <v>0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0.81906953846153818</v>
      </c>
      <c r="I314" s="39">
        <f>[2]Emissions!I851</f>
        <v>0.40953476923076898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5.4622351330741932</v>
      </c>
      <c r="F315" s="39">
        <f>[2]Emissions!F1068</f>
        <v>214.14041383042289</v>
      </c>
      <c r="G315" s="39">
        <f>[2]Emissions!G1068</f>
        <v>394.97363812230782</v>
      </c>
      <c r="H315" s="39">
        <f>[2]Emissions!H1068</f>
        <v>625.0858431905956</v>
      </c>
      <c r="I315" s="39">
        <f>[2]Emissions!I1068</f>
        <v>805.45522194809791</v>
      </c>
      <c r="J315" s="39">
        <f>[2]Emissions!J1068</f>
        <v>837.2247710827121</v>
      </c>
      <c r="K315" s="39">
        <f>[2]Emissions!K1068</f>
        <v>880.38383339811639</v>
      </c>
      <c r="L315" s="39">
        <f>[2]Emissions!L1068</f>
        <v>932.68116445126975</v>
      </c>
      <c r="M315" s="39">
        <f>[2]Emissions!M1068</f>
        <v>839.88532538913159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201.81262692901231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116214.21292750711</v>
      </c>
      <c r="F317" s="39">
        <f>[2]Emissions!F1020</f>
        <v>98934.455285260527</v>
      </c>
      <c r="G317" s="39">
        <f>[2]Emissions!G1020</f>
        <v>79147.564228208415</v>
      </c>
      <c r="H317" s="39">
        <f>[2]Emissions!H1020</f>
        <v>55551.244919673547</v>
      </c>
      <c r="I317" s="39">
        <f>[2]Emissions!I1020</f>
        <v>38149.330325659022</v>
      </c>
      <c r="J317" s="39">
        <f>[2]Emissions!J1020</f>
        <v>18611.93841784617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6608.5476379649272</v>
      </c>
      <c r="I318" s="39">
        <f>[2]Emissions!I1234</f>
        <v>3395.7603044145799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12917.78748780137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25546.329297387751</v>
      </c>
      <c r="K320" s="39">
        <f>[2]Emissions!K1242</f>
        <v>25735.451880690689</v>
      </c>
      <c r="L320" s="39">
        <f>[2]Emissions!L1242</f>
        <v>25956.97626548259</v>
      </c>
      <c r="M320" s="39">
        <f>[2]Emissions!M1242</f>
        <v>26231.146827286761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10.14154971361385</v>
      </c>
      <c r="F325" s="39">
        <f>[2]Emissions!F661</f>
        <v>9.0538058289757917</v>
      </c>
      <c r="G325" s="39">
        <f>[2]Emissions!G661</f>
        <v>0</v>
      </c>
      <c r="H325" s="39">
        <f>[2]Emissions!H661</f>
        <v>9.3267999220473037</v>
      </c>
      <c r="I325" s="39">
        <f>[2]Emissions!I661</f>
        <v>19.024543237347221</v>
      </c>
      <c r="J325" s="39">
        <f>[2]Emissions!J661</f>
        <v>7.8057211955279531</v>
      </c>
      <c r="K325" s="39">
        <f>[2]Emissions!K661</f>
        <v>7.0911575623543843</v>
      </c>
      <c r="L325" s="39">
        <f>[2]Emissions!L661</f>
        <v>7.5569274616412514</v>
      </c>
      <c r="M325" s="39">
        <f>[2]Emissions!M661</f>
        <v>6.768837980595384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3895.4374835254548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9.2401154128267805E-4</v>
      </c>
      <c r="F328" s="39">
        <f>[2]Emissions!F1189</f>
        <v>6.6639725282302423E-4</v>
      </c>
      <c r="G328" s="39">
        <f>[2]Emissions!G1189</f>
        <v>6.1600769418845174E-4</v>
      </c>
      <c r="H328" s="39">
        <f>[2]Emissions!H1189</f>
        <v>4.6200577064133902E-4</v>
      </c>
      <c r="I328" s="39">
        <f>[2]Emissions!I1189</f>
        <v>3.0800384709422538E-4</v>
      </c>
      <c r="J328" s="39">
        <f>[2]Emissions!J1189</f>
        <v>1.5400192354711361E-4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82.728273716237695</v>
      </c>
      <c r="J329" s="39">
        <f>[2]Emissions!J1129</f>
        <v>82.728273716237695</v>
      </c>
      <c r="K329" s="39">
        <f>[2]Emissions!K1129</f>
        <v>139.88224715516981</v>
      </c>
      <c r="L329" s="39">
        <f>[2]Emissions!L1129</f>
        <v>139.64491998180549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0.87719564235029956</v>
      </c>
      <c r="F330" s="39">
        <f>[2]Emissions!F1373</f>
        <v>0</v>
      </c>
      <c r="G330" s="39">
        <f>[2]Emissions!G1373</f>
        <v>0</v>
      </c>
      <c r="H330" s="39">
        <f>[2]Emissions!H1373</f>
        <v>9.232498120170737</v>
      </c>
      <c r="I330" s="39">
        <f>[2]Emissions!I1373</f>
        <v>9.232498120170737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1694.771621214288</v>
      </c>
      <c r="F331" s="39">
        <f>[2]Emissions!F1218</f>
        <v>1694.771621214288</v>
      </c>
      <c r="G331" s="39">
        <f>[2]Emissions!G1218</f>
        <v>1382.3056262370951</v>
      </c>
      <c r="H331" s="39">
        <f>[2]Emissions!H1218</f>
        <v>834.19984998220002</v>
      </c>
      <c r="I331" s="39">
        <f>[2]Emissions!I1218</f>
        <v>417.09992499110018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730.37380141480753</v>
      </c>
      <c r="G332" s="39">
        <f>[2]Emissions!G895</f>
        <v>469.29375329261069</v>
      </c>
      <c r="H332" s="39">
        <f>[2]Emissions!H895</f>
        <v>1152.597857374785</v>
      </c>
      <c r="I332" s="39">
        <f>[2]Emissions!I895</f>
        <v>1359.2480102832069</v>
      </c>
      <c r="J332" s="39">
        <f>[2]Emissions!J895</f>
        <v>1490.5084180469239</v>
      </c>
      <c r="K332" s="39">
        <f>[2]Emissions!K895</f>
        <v>1615.587075497564</v>
      </c>
      <c r="L332" s="39">
        <f>[2]Emissions!L895</f>
        <v>1637.956943790505</v>
      </c>
      <c r="M332" s="39">
        <f>[2]Emissions!M895</f>
        <v>1656.569974455909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1.1606622880041779</v>
      </c>
      <c r="F333" s="39">
        <f>[2]Emissions!F1106</f>
        <v>2.2026476101490129</v>
      </c>
      <c r="G333" s="39">
        <f>[2]Emissions!G1106</f>
        <v>0.1054823925896093</v>
      </c>
      <c r="H333" s="39">
        <f>[2]Emissions!H1106</f>
        <v>1.274866821733414</v>
      </c>
      <c r="I333" s="39">
        <f>[2]Emissions!I1106</f>
        <v>0.84626969445348366</v>
      </c>
      <c r="J333" s="39">
        <f>[2]Emissions!J1106</f>
        <v>0.42313484722674188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12219.343157894729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5090.4455468704846</v>
      </c>
      <c r="I338" s="39">
        <f>[2]Emissions!I377</f>
        <v>5586.7042365492243</v>
      </c>
      <c r="J338" s="39">
        <f>[2]Emissions!J377</f>
        <v>2900.5935002922379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26128.998785515279</v>
      </c>
      <c r="M339" s="39">
        <f>[2]Emissions!M387</f>
        <v>33099.941895491749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19728.92294292742</v>
      </c>
      <c r="F340" s="39">
        <f>[2]Emissions!F382</f>
        <v>11260.00125884286</v>
      </c>
      <c r="G340" s="39">
        <f>[2]Emissions!G382</f>
        <v>14955.4448505532</v>
      </c>
      <c r="H340" s="39">
        <f>[2]Emissions!H382</f>
        <v>5630.0006294214891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1.5311217661565771E-3</v>
      </c>
      <c r="J346" s="39">
        <f>[2]Emissions!J619</f>
        <v>9.8553310898157644E-3</v>
      </c>
      <c r="K346" s="39">
        <f>[2]Emissions!K619</f>
        <v>6.424319432094111E-2</v>
      </c>
      <c r="L346" s="39">
        <f>[2]Emissions!L619</f>
        <v>0.40024120183722323</v>
      </c>
      <c r="M346" s="39">
        <f>[2]Emissions!M619</f>
        <v>0.39444808489735311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48573.443839648207</v>
      </c>
      <c r="F347" s="39">
        <f>[2]Emissions!F2369</f>
        <v>41045.079487182767</v>
      </c>
      <c r="G347" s="39">
        <f>[2]Emissions!G2369</f>
        <v>36438.457542358752</v>
      </c>
      <c r="H347" s="39">
        <f>[2]Emissions!H2369</f>
        <v>22821.523352105029</v>
      </c>
      <c r="I347" s="39">
        <f>[2]Emissions!I2369</f>
        <v>13397.85385715429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10503.72146871427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145638.86749472309</v>
      </c>
      <c r="I352" s="39">
        <f>[2]Emissions!I2283</f>
        <v>136583.38219957121</v>
      </c>
      <c r="J352" s="39">
        <f>[2]Emissions!J2283</f>
        <v>133379.58035644409</v>
      </c>
      <c r="K352" s="39">
        <f>[2]Emissions!K2283</f>
        <v>94363.306064080622</v>
      </c>
      <c r="L352" s="39">
        <f>[2]Emissions!L2283</f>
        <v>84347.230284205885</v>
      </c>
      <c r="M352" s="39">
        <f>[2]Emissions!M2283</f>
        <v>17102.984944805281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458.48054216717492</v>
      </c>
      <c r="G355" s="39">
        <f>[2]Emissions!G2347</f>
        <v>458.48054216717492</v>
      </c>
      <c r="H355" s="39">
        <f>[2]Emissions!H2347</f>
        <v>894.33421856385689</v>
      </c>
      <c r="I355" s="39">
        <f>[2]Emissions!I2347</f>
        <v>1851.0632415822261</v>
      </c>
      <c r="J355" s="39">
        <f>[2]Emissions!J2347</f>
        <v>2850.084670578346</v>
      </c>
      <c r="K355" s="39">
        <f>[2]Emissions!K2347</f>
        <v>2850.084670578346</v>
      </c>
      <c r="L355" s="39">
        <f>[2]Emissions!L2347</f>
        <v>3397.381731307134</v>
      </c>
      <c r="M355" s="39">
        <f>[2]Emissions!M2347</f>
        <v>1711.9017227071181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3.127815331492013</v>
      </c>
      <c r="K359" s="39">
        <f>[2]Emissions!K2175</f>
        <v>2.9920178921303999</v>
      </c>
      <c r="L359" s="39">
        <f>[2]Emissions!L2175</f>
        <v>2.7739070417843799</v>
      </c>
      <c r="M359" s="39">
        <f>[2]Emissions!M2175</f>
        <v>0.90065779544323388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1.9264529032262401</v>
      </c>
      <c r="J363" s="39">
        <f>[2]Emissions!J2222</f>
        <v>1.3764135395539761</v>
      </c>
      <c r="K363" s="39">
        <f>[2]Emissions!K2222</f>
        <v>0.62785300404465105</v>
      </c>
      <c r="L363" s="39">
        <f>[2]Emissions!L2222</f>
        <v>0.45674331950533331</v>
      </c>
      <c r="M363" s="39">
        <f>[2]Emissions!M2222</f>
        <v>0.14427956077940229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2.9729856022378232</v>
      </c>
      <c r="K364" s="39">
        <f>[2]Emissions!K2215</f>
        <v>4.3002641892269668</v>
      </c>
      <c r="L364" s="39">
        <f>[2]Emissions!L2215</f>
        <v>4.3002641892269651</v>
      </c>
      <c r="M364" s="39">
        <f>[2]Emissions!M2215</f>
        <v>0.66363929349457118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5466.0540888461564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1291.556817369727</v>
      </c>
      <c r="F366" s="39">
        <f>[2]Emissions!F2135</f>
        <v>5185.8251501707882</v>
      </c>
      <c r="G366" s="39">
        <f>[2]Emissions!G2135</f>
        <v>9150.7607343118434</v>
      </c>
      <c r="H366" s="39">
        <f>[2]Emissions!H2135</f>
        <v>10290.990112224359</v>
      </c>
      <c r="I366" s="39">
        <f>[2]Emissions!I2135</f>
        <v>7033.4078437835506</v>
      </c>
      <c r="J366" s="39">
        <f>[2]Emissions!J2135</f>
        <v>4698.9834046018923</v>
      </c>
      <c r="K366" s="39">
        <f>[2]Emissions!K2135</f>
        <v>2267.1972093196559</v>
      </c>
      <c r="L366" s="39">
        <f>[2]Emissions!L2135</f>
        <v>1630.5111449594019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66.959771051472345</v>
      </c>
      <c r="H368" s="39">
        <f>[2]Emissions!H2121</f>
        <v>66.959771051472345</v>
      </c>
      <c r="I368" s="39">
        <f>[2]Emissions!I2121</f>
        <v>13640.6290184135</v>
      </c>
      <c r="J368" s="39">
        <f>[2]Emissions!J2121</f>
        <v>13640.6290184135</v>
      </c>
      <c r="K368" s="39">
        <f>[2]Emissions!K2121</f>
        <v>13640.6290184135</v>
      </c>
      <c r="L368" s="39">
        <f>[2]Emissions!L2121</f>
        <v>0</v>
      </c>
      <c r="M368" s="39">
        <f>[2]Emissions!M2121</f>
        <v>89.181802941316519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20453.440700514151</v>
      </c>
      <c r="F369" s="39">
        <f>[2]Emissions!F2114</f>
        <v>51624.622138513892</v>
      </c>
      <c r="G369" s="39">
        <f>[2]Emissions!G2114</f>
        <v>71361.507757269748</v>
      </c>
      <c r="H369" s="39">
        <f>[2]Emissions!H2114</f>
        <v>53620.032688072097</v>
      </c>
      <c r="I369" s="39">
        <f>[2]Emissions!I2114</f>
        <v>22978.145085908691</v>
      </c>
      <c r="J369" s="39">
        <f>[2]Emissions!J2114</f>
        <v>3241.2594671528232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1.4959285186615341</v>
      </c>
      <c r="J378" s="39">
        <f>[2]Emissions!J2272</f>
        <v>8.8488705352847319</v>
      </c>
      <c r="K378" s="39">
        <f>[2]Emissions!K2272</f>
        <v>49.601212948180667</v>
      </c>
      <c r="L378" s="39">
        <f>[2]Emissions!L2272</f>
        <v>48.354667925012009</v>
      </c>
      <c r="M378" s="39">
        <f>[2]Emissions!M2272</f>
        <v>92.735715127682212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1.825486291150721</v>
      </c>
      <c r="K381" s="39">
        <f>[2]Emissions!K612</f>
        <v>10.88876876459967</v>
      </c>
      <c r="L381" s="39">
        <f>[2]Emissions!L612</f>
        <v>10.88876876459967</v>
      </c>
      <c r="M381" s="39">
        <f>[2]Emissions!M612</f>
        <v>133.74187955087319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7.479642593307672E-3</v>
      </c>
      <c r="J383" s="39">
        <f>[2]Emissions!J2267</f>
        <v>4.4244352676423668E-2</v>
      </c>
      <c r="K383" s="39">
        <f>[2]Emissions!K2267</f>
        <v>0.2480060647409035</v>
      </c>
      <c r="L383" s="39">
        <f>[2]Emissions!L2267</f>
        <v>0.24177333962506009</v>
      </c>
      <c r="M383" s="39">
        <f>[2]Emissions!M2267</f>
        <v>0.46367857563841108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1.8647435294117651E-2</v>
      </c>
      <c r="F384" s="39">
        <f>[2]Emissions!F2089</f>
        <v>2.2084997647058811E-2</v>
      </c>
      <c r="G384" s="39">
        <f>[2]Emissions!G2089</f>
        <v>2.208499764705885E-2</v>
      </c>
      <c r="H384" s="39">
        <f>[2]Emissions!H2089</f>
        <v>1.3940894117647059E-2</v>
      </c>
      <c r="I384" s="39">
        <f>[2]Emissions!I2089</f>
        <v>3.43756235294001E-3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0.5125903208995134</v>
      </c>
      <c r="F386" s="39">
        <f>[2]Emissions!F376</f>
        <v>0.20495262867840339</v>
      </c>
      <c r="G386" s="39">
        <f>[2]Emissions!G376</f>
        <v>0</v>
      </c>
      <c r="H386" s="39">
        <f>[2]Emissions!H376</f>
        <v>0.1552416400438526</v>
      </c>
      <c r="I386" s="39">
        <f>[2]Emissions!I376</f>
        <v>0.1845325155238248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1.338749446710094E-3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3.1097078313253022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2.5894211362592241</v>
      </c>
      <c r="F393" s="39">
        <f>[2]Emissions!F386</f>
        <v>1.4778751652231259</v>
      </c>
      <c r="G393" s="39">
        <f>[2]Emissions!G386</f>
        <v>1.962902136635108</v>
      </c>
      <c r="H393" s="39">
        <f>[2]Emissions!H386</f>
        <v>0.73893758261157005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62.319267916224113</v>
      </c>
      <c r="F395" s="39">
        <f>[2]Emissions!F1372</f>
        <v>0</v>
      </c>
      <c r="G395" s="39">
        <f>[2]Emissions!G1372</f>
        <v>0</v>
      </c>
      <c r="H395" s="39">
        <f>[2]Emissions!H1372</f>
        <v>655.91128832487982</v>
      </c>
      <c r="I395" s="39">
        <f>[2]Emissions!I1372</f>
        <v>655.91128832487982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351.92117137447161</v>
      </c>
      <c r="I397" s="39">
        <f>[2]Emissions!I887</f>
        <v>561.09774638508759</v>
      </c>
      <c r="J397" s="39">
        <f>[2]Emissions!J887</f>
        <v>584.16113664611362</v>
      </c>
      <c r="K397" s="39">
        <f>[2]Emissions!K887</f>
        <v>584.1611366461135</v>
      </c>
      <c r="L397" s="39">
        <f>[2]Emissions!L887</f>
        <v>501.94347059728591</v>
      </c>
      <c r="M397" s="39">
        <f>[2]Emissions!M887</f>
        <v>237.92286707014179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0.66812097802675119</v>
      </c>
      <c r="I400" s="39">
        <f>[2]Emissions!I381</f>
        <v>0.73325493104708572</v>
      </c>
      <c r="J400" s="39">
        <f>[2]Emissions!J381</f>
        <v>0.38070289691335629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0.15083060136476389</v>
      </c>
      <c r="H402" s="39">
        <f>[2]Emissions!H675</f>
        <v>1.309822899560676</v>
      </c>
      <c r="I402" s="39">
        <f>[2]Emissions!I675</f>
        <v>1.2778095473613249</v>
      </c>
      <c r="J402" s="39">
        <f>[2]Emissions!J675</f>
        <v>0.60683785128284551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940.31854369035159</v>
      </c>
      <c r="H405" s="39">
        <f>[2]Emissions!H147</f>
        <v>2573.044938501524</v>
      </c>
      <c r="I405" s="39">
        <f>[2]Emissions!I147</f>
        <v>2920.902859627286</v>
      </c>
      <c r="J405" s="39">
        <f>[2]Emissions!J147</f>
        <v>2302.5773786595068</v>
      </c>
      <c r="K405" s="39">
        <f>[2]Emissions!K147</f>
        <v>1861.789148366792</v>
      </c>
      <c r="L405" s="39">
        <f>[2]Emissions!L147</f>
        <v>2063.3019448771229</v>
      </c>
      <c r="M405" s="39">
        <f>[2]Emissions!M147</f>
        <v>2250.2159733999129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341.21149617340978</v>
      </c>
      <c r="G406" s="39">
        <f>[2]Emissions!G133</f>
        <v>350.32453981839529</v>
      </c>
      <c r="H406" s="39">
        <f>[2]Emissions!H133</f>
        <v>50.030578537875002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47.921951063628612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1686.1271397621711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4222.7494369700571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4905.5538648484362</v>
      </c>
      <c r="J411" s="39">
        <f>[2]Emissions!J2147</f>
        <v>2630.167317348441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11043.65935525335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3864.7464894327591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3140.564317273926</v>
      </c>
      <c r="F418" s="39">
        <f>[2]Emissions!F1336</f>
        <v>4254.8179978743137</v>
      </c>
      <c r="G418" s="39">
        <f>[2]Emissions!G1336</f>
        <v>4863.5324910350064</v>
      </c>
      <c r="H418" s="39">
        <f>[2]Emissions!H1336</f>
        <v>5963.3955728281107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971.30462261124558</v>
      </c>
      <c r="F423" s="39">
        <f>[2]Emissions!F1451</f>
        <v>0</v>
      </c>
      <c r="G423" s="39">
        <f>[2]Emissions!G1451</f>
        <v>3239.4294735783019</v>
      </c>
      <c r="H423" s="39">
        <f>[2]Emissions!H1451</f>
        <v>4120.0248076492053</v>
      </c>
      <c r="I423" s="39">
        <f>[2]Emissions!I1451</f>
        <v>3909.0588835921772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8.1000555555555511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911.41562880658421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23.670232845493292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186.86024494281079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86.365413524055768</v>
      </c>
      <c r="J432" s="39">
        <f>[2]Emissions!J1188</f>
        <v>43.182706762028012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145.14202672292549</v>
      </c>
      <c r="F433" s="39">
        <f>[2]Emissions!F938</f>
        <v>145.14202672292549</v>
      </c>
      <c r="G433" s="39">
        <f>[2]Emissions!G938</f>
        <v>68.731315416500721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697.03777335298446</v>
      </c>
      <c r="I435" s="39">
        <f>[2]Emissions!I872</f>
        <v>697.06731792060327</v>
      </c>
      <c r="J435" s="39">
        <f>[2]Emissions!J872</f>
        <v>697.01561492727046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</v>
      </c>
      <c r="G436" s="39">
        <f>[2]Emissions!G519</f>
        <v>1601.144516292504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1159.7592178787061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2.6363031879979242</v>
      </c>
      <c r="L441" s="39">
        <f>[2]Emissions!L1128</f>
        <v>2.6318303803581879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5564.7527726842472</v>
      </c>
      <c r="G444" s="39">
        <f>[2]Emissions!G894</f>
        <v>3575.5714536579858</v>
      </c>
      <c r="H444" s="39">
        <f>[2]Emissions!H894</f>
        <v>8781.6979609507434</v>
      </c>
      <c r="I444" s="39">
        <f>[2]Emissions!I894</f>
        <v>10356.175316443479</v>
      </c>
      <c r="J444" s="39">
        <f>[2]Emissions!J894</f>
        <v>11356.25461369085</v>
      </c>
      <c r="K444" s="39">
        <f>[2]Emissions!K894</f>
        <v>12309.234860933821</v>
      </c>
      <c r="L444" s="39">
        <f>[2]Emissions!L894</f>
        <v>12479.671952689559</v>
      </c>
      <c r="M444" s="39">
        <f>[2]Emissions!M894</f>
        <v>12621.485519664069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901.78839856020556</v>
      </c>
      <c r="F446" s="39">
        <f>[2]Emissions!F226</f>
        <v>11.114690488955141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7747.5670264028531</v>
      </c>
      <c r="G447" s="39">
        <f>[2]Emissions!G25</f>
        <v>5165.0446842685669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3.1449607892848199</v>
      </c>
      <c r="L450" s="39">
        <f>[2]Emissions!L2054</f>
        <v>3.1449607892848199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165.76545333462721</v>
      </c>
      <c r="F451" s="39">
        <f>[2]Emissions!F1105</f>
        <v>298.60155747080142</v>
      </c>
      <c r="G451" s="39">
        <f>[2]Emissions!G1105</f>
        <v>26.624797486910978</v>
      </c>
      <c r="H451" s="39">
        <f>[2]Emissions!H1105</f>
        <v>173.0841794043277</v>
      </c>
      <c r="I451" s="39">
        <f>[2]Emissions!I1105</f>
        <v>114.9832375700362</v>
      </c>
      <c r="J451" s="39">
        <f>[2]Emissions!J1105</f>
        <v>57.49161878501814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786.02941895980302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4119.5243855880144</v>
      </c>
      <c r="F455" s="39">
        <f>[2]Emissions!F7</f>
        <v>5014.7393258264738</v>
      </c>
      <c r="G455" s="39">
        <f>[2]Emissions!G7</f>
        <v>4110.0391191339822</v>
      </c>
      <c r="H455" s="39">
        <f>[2]Emissions!H7</f>
        <v>2308.7129266521529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1936.5182907577901</v>
      </c>
      <c r="L455" s="39">
        <f>[2]Emissions!L7</f>
        <v>1478.7668199366351</v>
      </c>
      <c r="M455" s="39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7.4516289503619202</v>
      </c>
      <c r="K457" s="39">
        <f>[2]Emissions!K1782</f>
        <v>7.4516289503619202</v>
      </c>
      <c r="L457" s="39">
        <f>[2]Emissions!L1782</f>
        <v>1.0032783064244051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4376.3482367284878</v>
      </c>
      <c r="F458" s="39">
        <f>[2]Emissions!F1603</f>
        <v>4369.496320599982</v>
      </c>
      <c r="G458" s="39">
        <f>[2]Emissions!G1603</f>
        <v>4369.4963205999829</v>
      </c>
      <c r="H458" s="39">
        <f>[2]Emissions!H1603</f>
        <v>6128.1230272995226</v>
      </c>
      <c r="I458" s="39">
        <f>[2]Emissions!I1603</f>
        <v>7457.7956561724477</v>
      </c>
      <c r="J458" s="39">
        <f>[2]Emissions!J1603</f>
        <v>7717.8733955693087</v>
      </c>
      <c r="K458" s="39">
        <f>[2]Emissions!K1603</f>
        <v>8060.2990493393336</v>
      </c>
      <c r="L458" s="39">
        <f>[2]Emissions!L1603</f>
        <v>8313.4875090496353</v>
      </c>
      <c r="M458" s="39">
        <f>[2]Emissions!M1603</f>
        <v>8649.9423349896188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0.97349070000000004</v>
      </c>
      <c r="H460" s="39">
        <f>[2]Emissions!H1533</f>
        <v>0.64629300000000001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0.30494913112830357</v>
      </c>
      <c r="I462" s="39">
        <f>[2]Emissions!I1149</f>
        <v>0.48593939505519101</v>
      </c>
      <c r="J462" s="39">
        <f>[2]Emissions!J1149</f>
        <v>0.56076526439968155</v>
      </c>
      <c r="K462" s="39">
        <f>[2]Emissions!K1149</f>
        <v>0.6939837300088475</v>
      </c>
      <c r="L462" s="39">
        <f>[2]Emissions!L1149</f>
        <v>0.69254661442839238</v>
      </c>
      <c r="M462" s="39">
        <f>[2]Emissions!M1149</f>
        <v>0.46315288249476172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3.6509775470682973E-2</v>
      </c>
      <c r="L463" s="39">
        <f>[2]Emissions!L633</f>
        <v>0.26395420554265159</v>
      </c>
      <c r="M463" s="39">
        <f>[2]Emissions!M633</f>
        <v>0.26395420554265159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5827.7941244509284</v>
      </c>
      <c r="F464" s="39">
        <f>[2]Emissions!F529</f>
        <v>3581.2521717147429</v>
      </c>
      <c r="G464" s="39">
        <f>[2]Emissions!G529</f>
        <v>0</v>
      </c>
      <c r="H464" s="39">
        <f>[2]Emissions!H529</f>
        <v>2642.9905326308058</v>
      </c>
      <c r="I464" s="39">
        <f>[2]Emissions!I529</f>
        <v>2642.9905326308058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712.74349943514608</v>
      </c>
      <c r="G465" s="39">
        <f>[2]Emissions!G354</f>
        <v>534.55762457635967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14.080167868096339</v>
      </c>
      <c r="F466" s="39">
        <f>[2]Emissions!F20</f>
        <v>16.823224298212821</v>
      </c>
      <c r="G466" s="39">
        <f>[2]Emissions!G20</f>
        <v>16.823224298212821</v>
      </c>
      <c r="H466" s="39">
        <f>[2]Emissions!H20</f>
        <v>16.823224298212821</v>
      </c>
      <c r="I466" s="39">
        <f>[2]Emissions!I20</f>
        <v>2.743056430116483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7.1775191253781512E-2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2.470066937879694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2.7842714172805212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61600.378905783873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0.71561580882352949</v>
      </c>
      <c r="F472" s="39">
        <f>[2]Emissions!F1805</f>
        <v>0.53671185661764709</v>
      </c>
      <c r="G472" s="39">
        <f>[2]Emissions!G1805</f>
        <v>0.53671185661764709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81.995859053497909</v>
      </c>
      <c r="G473" s="39">
        <f>[2]Emissions!G1457</f>
        <v>65.596687242798339</v>
      </c>
      <c r="H473" s="39">
        <f>[2]Emissions!H1457</f>
        <v>49.197515432098761</v>
      </c>
      <c r="I473" s="39">
        <f>[2]Emissions!I1457</f>
        <v>42.687044223251021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0</v>
      </c>
      <c r="H474" s="39">
        <f>[2]Emissions!H1343</f>
        <v>20.984081765754901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240.15268288192789</v>
      </c>
      <c r="F477" s="39">
        <f>[2]Emissions!F1385</f>
        <v>4339.3652000630318</v>
      </c>
      <c r="G477" s="39">
        <f>[2]Emissions!G1385</f>
        <v>4339.3652000630318</v>
      </c>
      <c r="H477" s="39">
        <f>[2]Emissions!H1385</f>
        <v>4680.338506299091</v>
      </c>
      <c r="I477" s="39">
        <f>[2]Emissions!I1385</f>
        <v>4680.338506299091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71046.740217663479</v>
      </c>
      <c r="F481" s="39">
        <f>[2]Emissions!F2359</f>
        <v>104536.2492641188</v>
      </c>
      <c r="G481" s="39">
        <f>[2]Emissions!G2359</f>
        <v>93044.948343075463</v>
      </c>
      <c r="H481" s="39">
        <f>[2]Emissions!H2359</f>
        <v>2364.1214845207951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56949.30217485661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18523.605718952611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40350.472025324983</v>
      </c>
      <c r="J488" s="39">
        <f>[2]Emissions!J652</f>
        <v>47785.388828100004</v>
      </c>
      <c r="K488" s="39">
        <f>[2]Emissions!K652</f>
        <v>55220.30563087498</v>
      </c>
      <c r="L488" s="39">
        <f>[2]Emissions!L652</f>
        <v>62655.388051506241</v>
      </c>
      <c r="M488" s="39">
        <f>[2]Emissions!M652</f>
        <v>70090.470472137487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191360.72302821229</v>
      </c>
      <c r="F489" s="39">
        <f>[2]Emissions!F434</f>
        <v>202359.01087975831</v>
      </c>
      <c r="G489" s="39">
        <f>[2]Emissions!G434</f>
        <v>146617.6335117635</v>
      </c>
      <c r="H489" s="39">
        <f>[2]Emissions!H434</f>
        <v>25696.965590284999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70.345761977108083</v>
      </c>
      <c r="I493" s="39">
        <f>[2]Emissions!I1962</f>
        <v>182.34792587179481</v>
      </c>
      <c r="J493" s="39">
        <f>[2]Emissions!J1962</f>
        <v>941.68837305656689</v>
      </c>
      <c r="K493" s="39">
        <f>[2]Emissions!K1962</f>
        <v>1299.691575467014</v>
      </c>
      <c r="L493" s="39">
        <f>[2]Emissions!L1962</f>
        <v>1299.691575467014</v>
      </c>
      <c r="M493" s="39">
        <f>[2]Emissions!M1962</f>
        <v>1105.1021082963271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116507.013110379</v>
      </c>
      <c r="F496" s="39">
        <f>[2]Emissions!F1024</f>
        <v>99186.437431547878</v>
      </c>
      <c r="G496" s="39">
        <f>[2]Emissions!G1024</f>
        <v>79349.1499452383</v>
      </c>
      <c r="H496" s="39">
        <f>[2]Emissions!H1024</f>
        <v>55687.885365605667</v>
      </c>
      <c r="I496" s="39">
        <f>[2]Emissions!I1024</f>
        <v>38250.568655012212</v>
      </c>
      <c r="J496" s="39">
        <f>[2]Emissions!J1024</f>
        <v>18657.683806122019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0.2092123937082668</v>
      </c>
      <c r="F497" s="39">
        <f>[2]Emissions!F1273</f>
        <v>0.88995053817179381</v>
      </c>
      <c r="G497" s="39">
        <f>[2]Emissions!G1273</f>
        <v>1.3873737272882889</v>
      </c>
      <c r="H497" s="39">
        <f>[2]Emissions!H1273</f>
        <v>2.1785350594453181</v>
      </c>
      <c r="I497" s="39">
        <f>[2]Emissions!I1273</f>
        <v>2.7680291700828961</v>
      </c>
      <c r="J497" s="39">
        <f>[2]Emissions!J1273</f>
        <v>3.343495482657485</v>
      </c>
      <c r="K497" s="39">
        <f>[2]Emissions!K1273</f>
        <v>3.873334339261723</v>
      </c>
      <c r="L497" s="39">
        <f>[2]Emissions!L1273</f>
        <v>3.8974288842435989</v>
      </c>
      <c r="M497" s="39">
        <f>[2]Emissions!M1273</f>
        <v>3.9179437210544732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1.106204736508972</v>
      </c>
      <c r="F498" s="39">
        <f>[2]Emissions!F1168</f>
        <v>6.8344028371391943</v>
      </c>
      <c r="G498" s="39">
        <f>[2]Emissions!G1168</f>
        <v>1.416881441978334</v>
      </c>
      <c r="H498" s="39">
        <f>[2]Emissions!H1168</f>
        <v>9.1064397373869461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10.320826763201699</v>
      </c>
      <c r="M498" s="39">
        <f>[2]Emissions!M1168</f>
        <v>10.24692754269959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0</v>
      </c>
      <c r="K499" s="39">
        <f>[2]Emissions!K625</f>
        <v>0</v>
      </c>
      <c r="L499" s="39">
        <f>[2]Emissions!L625</f>
        <v>0</v>
      </c>
      <c r="M499" s="39">
        <f>[2]Emissions!M625</f>
        <v>1.6828122145658469E-2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30675.205360576871</v>
      </c>
      <c r="F503" s="39">
        <f>[2]Emissions!F2068</f>
        <v>44942.008070395474</v>
      </c>
      <c r="G503" s="39">
        <f>[2]Emissions!G2068</f>
        <v>57068.834416131882</v>
      </c>
      <c r="H503" s="39">
        <f>[2]Emissions!H2068</f>
        <v>60689.855483943669</v>
      </c>
      <c r="I503" s="39">
        <f>[2]Emissions!I2068</f>
        <v>54928.566161027993</v>
      </c>
      <c r="J503" s="39">
        <f>[2]Emissions!J2068</f>
        <v>40661.763451209757</v>
      </c>
      <c r="K503" s="39">
        <f>[2]Emissions!K2068</f>
        <v>28534.937105473731</v>
      </c>
      <c r="L503" s="39">
        <f>[2]Emissions!L2068</f>
        <v>24913.9160376613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40658.349599999987</v>
      </c>
      <c r="G504" s="39">
        <f>[2]Emissions!G1609</f>
        <v>39451.362079999999</v>
      </c>
      <c r="H504" s="39">
        <f>[2]Emissions!H1609</f>
        <v>39949.005194148733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9361.8038259874484</v>
      </c>
      <c r="G506" s="39">
        <f>[2]Emissions!G1410</f>
        <v>7273.698516867471</v>
      </c>
      <c r="H506" s="39">
        <f>[2]Emissions!H1410</f>
        <v>9361.8038259874484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90.946684588235286</v>
      </c>
      <c r="F513" s="39">
        <f>[2]Emissions!F1519</f>
        <v>72.757347670588217</v>
      </c>
      <c r="G513" s="39">
        <f>[2]Emissions!G1519</f>
        <v>54.568010752941177</v>
      </c>
      <c r="H513" s="39">
        <f>[2]Emissions!H1519</f>
        <v>36.378673835294123</v>
      </c>
      <c r="I513" s="39">
        <f>[2]Emissions!I1519</f>
        <v>18.189336917647069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63.929249997365787</v>
      </c>
      <c r="F514" s="39">
        <f>[2]Emissions!F1404</f>
        <v>74.007031964005591</v>
      </c>
      <c r="G514" s="39">
        <f>[2]Emissions!G1404</f>
        <v>79.945075795855274</v>
      </c>
      <c r="H514" s="39">
        <f>[2]Emissions!H1404</f>
        <v>97.917950226738725</v>
      </c>
      <c r="I514" s="39">
        <f>[2]Emissions!I1404</f>
        <v>139.32820457571191</v>
      </c>
      <c r="J514" s="39">
        <f>[2]Emissions!J1404</f>
        <v>18.455804123213831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1.850260678303145E-2</v>
      </c>
      <c r="F515" s="39">
        <f>[2]Emissions!F1254</f>
        <v>1.541883898585953E-2</v>
      </c>
      <c r="G515" s="39">
        <f>[2]Emissions!G1254</f>
        <v>1.2335071188687581E-2</v>
      </c>
      <c r="H515" s="39">
        <f>[2]Emissions!H1254</f>
        <v>9.2513033915157285E-3</v>
      </c>
      <c r="I515" s="39">
        <f>[2]Emissions!I1254</f>
        <v>2.9242625662836939E-2</v>
      </c>
      <c r="J515" s="39">
        <f>[2]Emissions!J1254</f>
        <v>3.0837677971718982E-3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5955.6696285981407</v>
      </c>
      <c r="J518" s="39">
        <f>[2]Emissions!J137</f>
        <v>5956.2979002066086</v>
      </c>
      <c r="K518" s="39">
        <f>[2]Emissions!K137</f>
        <v>5956.3741717057264</v>
      </c>
      <c r="L518" s="39">
        <f>[2]Emissions!L137</f>
        <v>5957.7117280104612</v>
      </c>
      <c r="M518" s="39">
        <f>[2]Emissions!M137</f>
        <v>5956.5413206602479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15.02996972399991</v>
      </c>
      <c r="F519" s="39">
        <f>[2]Emissions!F688</f>
        <v>12.576779612111009</v>
      </c>
      <c r="G519" s="39">
        <f>[2]Emissions!G688</f>
        <v>53.189708753916079</v>
      </c>
      <c r="H519" s="39">
        <f>[2]Emissions!H688</f>
        <v>55.798090588641386</v>
      </c>
      <c r="I519" s="39">
        <f>[2]Emissions!I688</f>
        <v>65.103979086861315</v>
      </c>
      <c r="J519" s="39">
        <f>[2]Emissions!J688</f>
        <v>52.038966443661387</v>
      </c>
      <c r="K519" s="39">
        <f>[2]Emissions!K688</f>
        <v>52.038966443661273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</v>
      </c>
      <c r="H520" s="39">
        <f>[2]Emissions!H681</f>
        <v>12.12569214705883</v>
      </c>
      <c r="I520" s="39">
        <f>[2]Emissions!I681</f>
        <v>6.0628460735294114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517032.47012321418</v>
      </c>
      <c r="F524" s="39">
        <f>[2]Emissions!F440</f>
        <v>517032.47012321418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10975.379143611221</v>
      </c>
      <c r="G525" s="39">
        <f>[2]Emissions!G1720</f>
        <v>10975.379143611221</v>
      </c>
      <c r="H525" s="39">
        <f>[2]Emissions!H1720</f>
        <v>23807.93149944707</v>
      </c>
      <c r="I525" s="39">
        <f>[2]Emissions!I1720</f>
        <v>25872.71760589135</v>
      </c>
      <c r="J525" s="39">
        <f>[2]Emissions!J1720</f>
        <v>25872.698004227259</v>
      </c>
      <c r="K525" s="39">
        <f>[2]Emissions!K1720</f>
        <v>25872.698004227259</v>
      </c>
      <c r="L525" s="39">
        <f>[2]Emissions!L1720</f>
        <v>25872.675085713239</v>
      </c>
      <c r="M525" s="39">
        <f>[2]Emissions!M1720</f>
        <v>25870.60418356377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3635.4642266319579</v>
      </c>
      <c r="F526" s="39">
        <f>[2]Emissions!F1463</f>
        <v>3298.5224793168718</v>
      </c>
      <c r="G526" s="39">
        <f>[2]Emissions!G1463</f>
        <v>3957.2560334471832</v>
      </c>
      <c r="H526" s="39">
        <f>[2]Emissions!H1463</f>
        <v>5354.4953948446246</v>
      </c>
      <c r="I526" s="39">
        <f>[2]Emissions!I1463</f>
        <v>9692.8770939626866</v>
      </c>
      <c r="J526" s="39">
        <f>[2]Emissions!J1463</f>
        <v>594.30779262252963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2.825037821482602</v>
      </c>
      <c r="K527" s="39">
        <f>[2]Emissions!K1980</f>
        <v>17.556732223903179</v>
      </c>
      <c r="L527" s="39">
        <f>[2]Emissions!L1980</f>
        <v>109.3305597579425</v>
      </c>
      <c r="M527" s="39">
        <f>[2]Emissions!M1980</f>
        <v>109.3305597579425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692.5332448800001</v>
      </c>
      <c r="G536" s="39">
        <f>[2]Emissions!G1615</f>
        <v>349.0297286101947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</v>
      </c>
      <c r="F538" s="39">
        <f>[2]Emissions!F1416</f>
        <v>11110.478980954569</v>
      </c>
      <c r="G538" s="39">
        <f>[2]Emissions!G1416</f>
        <v>11110.478980954569</v>
      </c>
      <c r="H538" s="39">
        <f>[2]Emissions!H1416</f>
        <v>14090.155415703621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8.3119030405405407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4.1559515202702677</v>
      </c>
      <c r="I542" s="39">
        <f>[2]Emissions!I1155</f>
        <v>11.778723946527171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41190.905206024087</v>
      </c>
      <c r="F545" s="39">
        <f>[2]Emissions!F2364</f>
        <v>40611.658224554121</v>
      </c>
      <c r="G545" s="39">
        <f>[2]Emissions!G2364</f>
        <v>38634.58884508357</v>
      </c>
      <c r="H545" s="39">
        <f>[2]Emissions!H2364</f>
        <v>39895.479282362612</v>
      </c>
      <c r="I545" s="39">
        <f>[2]Emissions!I2364</f>
        <v>36556.737336566141</v>
      </c>
      <c r="J545" s="39">
        <f>[2]Emissions!J2364</f>
        <v>31597.737626614391</v>
      </c>
      <c r="K545" s="39">
        <f>[2]Emissions!K2364</f>
        <v>27718.440391023189</v>
      </c>
      <c r="L545" s="39">
        <f>[2]Emissions!L2364</f>
        <v>26499.430470740561</v>
      </c>
      <c r="M545" s="39">
        <f>[2]Emissions!M2364</f>
        <v>20336.053556592611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13.44888992233456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0.1577344366213031</v>
      </c>
      <c r="F554" s="39">
        <f>[2]Emissions!F1990</f>
        <v>0.202529291090526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3133.4911074386359</v>
      </c>
      <c r="K555" s="39">
        <f>[2]Emissions!K1836</f>
        <v>14668.89250036892</v>
      </c>
      <c r="L555" s="39">
        <f>[2]Emissions!L1836</f>
        <v>25132.296874901469</v>
      </c>
      <c r="M555" s="39">
        <f>[2]Emissions!M1836</f>
        <v>19612.00934737959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3.2411831483769957E-2</v>
      </c>
      <c r="H560" s="39">
        <f>[2]Emissions!H1909</f>
        <v>5.3757748434589712E-2</v>
      </c>
      <c r="I560" s="39">
        <f>[2]Emissions!I1909</f>
        <v>0.12655179436338221</v>
      </c>
      <c r="J560" s="39">
        <f>[2]Emissions!J1909</f>
        <v>0.1422336050040354</v>
      </c>
      <c r="K560" s="39">
        <f>[2]Emissions!K1909</f>
        <v>0.14386188854529711</v>
      </c>
      <c r="L560" s="39">
        <f>[2]Emissions!L1909</f>
        <v>0.142209370898395</v>
      </c>
      <c r="M560" s="39">
        <f>[2]Emissions!M1909</f>
        <v>0.1209126109705639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6943.8793326639689</v>
      </c>
      <c r="H562" s="39">
        <f>[2]Emissions!H1846</f>
        <v>13660.094788422261</v>
      </c>
      <c r="I562" s="39">
        <f>[2]Emissions!I1846</f>
        <v>13660.094788422261</v>
      </c>
      <c r="J562" s="39">
        <f>[2]Emissions!J1846</f>
        <v>16419.905502697769</v>
      </c>
      <c r="K562" s="39">
        <f>[2]Emissions!K1846</f>
        <v>17616.502836289179</v>
      </c>
      <c r="L562" s="39">
        <f>[2]Emissions!L1846</f>
        <v>17616.44175079538</v>
      </c>
      <c r="M562" s="39">
        <f>[2]Emissions!M1846</f>
        <v>17615.92766734802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9.5298601005867543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3851.3491608368181</v>
      </c>
      <c r="F568" s="39">
        <f>[2]Emissions!F1995</f>
        <v>4945.0901907936777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3909.6554847480129</v>
      </c>
      <c r="G569" s="39">
        <f>[2]Emissions!G1939</f>
        <v>6533.0909855245854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47894.377676313721</v>
      </c>
      <c r="F571" s="39">
        <f>[2]Emissions!F1841</f>
        <v>40639.435911054257</v>
      </c>
      <c r="G571" s="39">
        <f>[2]Emissions!G1841</f>
        <v>25425.926775303829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91.840828339285721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0.38327302416721087</v>
      </c>
      <c r="L575" s="39">
        <f>[2]Emissions!L1954</f>
        <v>0.38327302416721087</v>
      </c>
      <c r="M575" s="39">
        <f>[2]Emissions!M1954</f>
        <v>0.38327302416721087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-18141.542836347529</v>
      </c>
      <c r="F577" s="39">
        <f>[2]Emissions!F1884</f>
        <v>-16195.750246912539</v>
      </c>
      <c r="G577" s="39">
        <f>[2]Emissions!G1884</f>
        <v>-14436.983504056259</v>
      </c>
      <c r="H577" s="39">
        <f>[2]Emissions!H1884</f>
        <v>-16684.091198086739</v>
      </c>
      <c r="I577" s="39">
        <f>[2]Emissions!I1884</f>
        <v>-21646.01513127259</v>
      </c>
      <c r="J577" s="39">
        <f>[2]Emissions!J1884</f>
        <v>-13963.13477092798</v>
      </c>
      <c r="K577" s="39">
        <f>[2]Emissions!K1884</f>
        <v>-12684.899478829309</v>
      </c>
      <c r="L577" s="39">
        <f>[2]Emissions!L1884</f>
        <v>-13518.08423050992</v>
      </c>
      <c r="M577" s="39">
        <f>[2]Emissions!M1884</f>
        <v>-12108.323446112619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615.80293293750015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0.26160268228208428</v>
      </c>
      <c r="H582" s="39">
        <f>[2]Emissions!H1934</f>
        <v>0.28264234562107088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316.58593921346193</v>
      </c>
      <c r="L585" s="39">
        <f>[2]Emissions!L2040</f>
        <v>318.28740460592809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40.712441891027083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21.45734713593486</v>
      </c>
      <c r="L587" s="39">
        <f>[2]Emissions!L1949</f>
        <v>21.45734713593486</v>
      </c>
      <c r="M587" s="39">
        <f>[2]Emissions!M1949</f>
        <v>21.45734713593486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-111.3006352211745</v>
      </c>
      <c r="F589" s="39">
        <f>[2]Emissions!F1879</f>
        <v>0</v>
      </c>
      <c r="G589" s="39">
        <f>[2]Emissions!G1879</f>
        <v>0</v>
      </c>
      <c r="H589" s="39">
        <f>[2]Emissions!H1879</f>
        <v>-191.01297330499989</v>
      </c>
      <c r="I589" s="39">
        <f>[2]Emissions!I1879</f>
        <v>-242.44918813499979</v>
      </c>
      <c r="J589" s="39">
        <f>[2]Emissions!J1879</f>
        <v>-287.12250798000002</v>
      </c>
      <c r="K589" s="39">
        <f>[2]Emissions!K1879</f>
        <v>0</v>
      </c>
      <c r="L589" s="39">
        <f>[2]Emissions!L1879</f>
        <v>-376.47014279874992</v>
      </c>
      <c r="M589" s="39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4117.5349766817953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-28.82489093081676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-459.78476433750012</v>
      </c>
      <c r="J593" s="39">
        <f>[2]Emissions!J1894</f>
        <v>-459.78476433750012</v>
      </c>
      <c r="K593" s="39">
        <f>[2]Emissions!K1894</f>
        <v>-1070.3983931666669</v>
      </c>
      <c r="L593" s="39">
        <f>[2]Emissions!L1894</f>
        <v>0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310.23329999999999</v>
      </c>
      <c r="F595" s="39">
        <f>[2]Emissions!F747</f>
        <v>258.52775000000003</v>
      </c>
      <c r="G595" s="39">
        <f>[2]Emissions!G747</f>
        <v>252.0959917397376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4434.1399731944894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974.32213692592597</v>
      </c>
      <c r="M598" s="39">
        <f>[2]Emissions!M735</f>
        <v>66022.095334968515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15.50410214466423</v>
      </c>
      <c r="F599" s="39">
        <f>[2]Emissions!F705</f>
        <v>12.40328171573146</v>
      </c>
      <c r="G599" s="39">
        <f>[2]Emissions!G705</f>
        <v>9.3024612867985326</v>
      </c>
      <c r="H599" s="39">
        <f>[2]Emissions!H705</f>
        <v>6.201640857865689</v>
      </c>
      <c r="I599" s="39">
        <f>[2]Emissions!I705</f>
        <v>3.1008204289327739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5127.6017633140327</v>
      </c>
      <c r="G600" s="39">
        <f>[2]Emissions!G699</f>
        <v>4818.2740017134693</v>
      </c>
      <c r="H600" s="39">
        <f>[2]Emissions!H699</f>
        <v>4508.7081125058239</v>
      </c>
      <c r="I600" s="39">
        <f>[2]Emissions!I699</f>
        <v>4199.6184785123423</v>
      </c>
      <c r="J600" s="39">
        <f>[2]Emissions!J699</f>
        <v>4199.6184785123432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6.8086097560975611</v>
      </c>
      <c r="F605" s="39">
        <f>[2]Emissions!F1499</f>
        <v>5.446887804878048</v>
      </c>
      <c r="G605" s="39">
        <f>[2]Emissions!G1499</f>
        <v>4.0851658536585358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276.73580882352951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0</v>
      </c>
      <c r="L607" s="39">
        <f>[2]Emissions!L998</f>
        <v>0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7.5739030430857834</v>
      </c>
      <c r="F609" s="39">
        <f>[2]Emissions!F789</f>
        <v>39.62006627859828</v>
      </c>
      <c r="G609" s="39">
        <f>[2]Emissions!G789</f>
        <v>61.043924794090742</v>
      </c>
      <c r="H609" s="39">
        <f>[2]Emissions!H789</f>
        <v>106.82522572055269</v>
      </c>
      <c r="I609" s="39">
        <f>[2]Emissions!I789</f>
        <v>137.03012208108871</v>
      </c>
      <c r="J609" s="39">
        <f>[2]Emissions!J789</f>
        <v>158.53164138768611</v>
      </c>
      <c r="K609" s="39">
        <f>[2]Emissions!K789</f>
        <v>160.9004413666845</v>
      </c>
      <c r="L609" s="39">
        <f>[2]Emissions!L789</f>
        <v>160.9004413666845</v>
      </c>
      <c r="M609" s="39">
        <f>[2]Emissions!M789</f>
        <v>50.182865826758579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38611.997601454234</v>
      </c>
      <c r="G612" s="39">
        <f>[2]Emissions!G1633</f>
        <v>52936.759412681218</v>
      </c>
      <c r="H612" s="39">
        <f>[2]Emissions!H1633</f>
        <v>65187.946306236277</v>
      </c>
      <c r="I612" s="39">
        <f>[2]Emissions!I1633</f>
        <v>75527.379114532203</v>
      </c>
      <c r="J612" s="39">
        <f>[2]Emissions!J1633</f>
        <v>36915.381513077657</v>
      </c>
      <c r="K612" s="39">
        <f>[2]Emissions!K1633</f>
        <v>21424.908178806629</v>
      </c>
      <c r="L612" s="39">
        <f>[2]Emissions!L1633</f>
        <v>5074.0740483224236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2924.4821005980798</v>
      </c>
      <c r="F614" s="39">
        <f>[2]Emissions!F1493</f>
        <v>4567.1015640010319</v>
      </c>
      <c r="G614" s="39">
        <f>[2]Emissions!G1493</f>
        <v>5225.192824684339</v>
      </c>
      <c r="H614" s="39">
        <f>[2]Emissions!H1493</f>
        <v>5732.7528457457829</v>
      </c>
      <c r="I614" s="39">
        <f>[2]Emissions!I1493</f>
        <v>3615.147211719353</v>
      </c>
      <c r="J614" s="39">
        <f>[2]Emissions!J1493</f>
        <v>1852.3446187682171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-919.29886671814199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0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0.16299367659704611</v>
      </c>
      <c r="J620" s="39">
        <f>[2]Emissions!J1036</f>
        <v>1.299957002457002</v>
      </c>
      <c r="K620" s="39">
        <f>[2]Emissions!K1036</f>
        <v>7.6280723369778833</v>
      </c>
      <c r="L620" s="39">
        <f>[2]Emissions!L1036</f>
        <v>47.38409373464372</v>
      </c>
      <c r="M620" s="39">
        <f>[2]Emissions!M1036</f>
        <v>191.5925836470237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14.50650731707317</v>
      </c>
      <c r="H621" s="39">
        <f>[2]Emissions!H1487</f>
        <v>9.6710048780487803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1650.6572370645861</v>
      </c>
      <c r="F622" s="39">
        <f>[2]Emissions!F986</f>
        <v>3134.1706289128879</v>
      </c>
      <c r="G622" s="39">
        <f>[2]Emissions!G986</f>
        <v>3402.311434513078</v>
      </c>
      <c r="H622" s="39">
        <f>[2]Emissions!H986</f>
        <v>4270.0498371412205</v>
      </c>
      <c r="I622" s="39">
        <f>[2]Emissions!I986</f>
        <v>4744.3289566382464</v>
      </c>
      <c r="J622" s="39">
        <f>[2]Emissions!J986</f>
        <v>5279.6849450907448</v>
      </c>
      <c r="K622" s="39">
        <f>[2]Emissions!K986</f>
        <v>5248.6370805340648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235.48655068871031</v>
      </c>
      <c r="I625" s="39">
        <f>[2]Emissions!I1422</f>
        <v>688.73799123542688</v>
      </c>
      <c r="J625" s="39">
        <f>[2]Emissions!J1422</f>
        <v>3018.2842161332051</v>
      </c>
      <c r="K625" s="39">
        <f>[2]Emissions!K1422</f>
        <v>4215.1073915313355</v>
      </c>
      <c r="L625" s="39">
        <f>[2]Emissions!L1422</f>
        <v>4181.2028767309439</v>
      </c>
      <c r="M625" s="39">
        <f>[2]Emissions!M1422</f>
        <v>4312.597911990566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36153.208535277881</v>
      </c>
      <c r="G627" s="39">
        <f>[2]Emissions!G1621</f>
        <v>27242.991294681091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159.07532304942811</v>
      </c>
      <c r="F628" s="39">
        <f>[2]Emissions!F1551</f>
        <v>490.87231324250013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278.74698801036578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111.4987952041464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</v>
      </c>
      <c r="F631" s="39">
        <f>[2]Emissions!F980</f>
        <v>97.219963821694833</v>
      </c>
      <c r="G631" s="39">
        <f>[2]Emissions!G980</f>
        <v>17.854043837456619</v>
      </c>
      <c r="H631" s="39">
        <f>[2]Emissions!H980</f>
        <v>46.285721442382183</v>
      </c>
      <c r="I631" s="39">
        <f>[2]Emissions!I980</f>
        <v>46.024804298667853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0.70059072360748653</v>
      </c>
      <c r="F632" s="39">
        <f>[2]Emissions!F858</f>
        <v>7.2069409872744838</v>
      </c>
      <c r="G632" s="39">
        <f>[2]Emissions!G858</f>
        <v>12.269563843873</v>
      </c>
      <c r="H632" s="39">
        <f>[2]Emissions!H858</f>
        <v>12.26956384387287</v>
      </c>
      <c r="I632" s="39">
        <f>[2]Emissions!I858</f>
        <v>0</v>
      </c>
      <c r="J632" s="39">
        <f>[2]Emissions!J858</f>
        <v>3.2689256177846882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67842.410732367352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1881.9022480532569</v>
      </c>
      <c r="H638" s="39">
        <f>[2]Emissions!H1475</f>
        <v>6825.1589254491846</v>
      </c>
      <c r="I638" s="39">
        <f>[2]Emissions!I1475</f>
        <v>2468.6523037792599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81.347600101605479</v>
      </c>
      <c r="F639" s="39">
        <f>[2]Emissions!F1266</f>
        <v>67.789666751337933</v>
      </c>
      <c r="G639" s="39">
        <f>[2]Emissions!G1266</f>
        <v>54.231733401070343</v>
      </c>
      <c r="H639" s="39">
        <f>[2]Emissions!H1266</f>
        <v>40.67380005080274</v>
      </c>
      <c r="I639" s="39">
        <f>[2]Emissions!I1266</f>
        <v>27.115866700535161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5.0985971659919018</v>
      </c>
      <c r="F640" s="39">
        <f>[2]Emissions!F1161</f>
        <v>4.0788777327935222</v>
      </c>
      <c r="G640" s="39">
        <f>[2]Emissions!G1161</f>
        <v>3.0591582995951421</v>
      </c>
      <c r="H640" s="39">
        <f>[2]Emissions!H1161</f>
        <v>2.039438866396762</v>
      </c>
      <c r="I640" s="39">
        <f>[2]Emissions!I1161</f>
        <v>2.4707036069193928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5434.7294190817292</v>
      </c>
      <c r="F641" s="39">
        <f>[2]Emissions!F974</f>
        <v>0</v>
      </c>
      <c r="G641" s="39">
        <f>[2]Emissions!G974</f>
        <v>5434.7294190817292</v>
      </c>
      <c r="H641" s="39">
        <f>[2]Emissions!H974</f>
        <v>914.18420566833936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549.01732816402637</v>
      </c>
      <c r="H643" s="39">
        <f>[2]Emissions!H723</f>
        <v>5014.5758033733664</v>
      </c>
      <c r="I643" s="39">
        <f>[2]Emissions!I723</f>
        <v>5129.1145306672224</v>
      </c>
      <c r="J643" s="39">
        <f>[2]Emissions!J723</f>
        <v>2436.8164773655858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1524.883127221716</v>
      </c>
      <c r="F646" s="39">
        <f>[2]Emissions!F1581</f>
        <v>36977.947993736023</v>
      </c>
      <c r="G646" s="39">
        <f>[2]Emissions!G1581</f>
        <v>38475.967231544208</v>
      </c>
      <c r="H646" s="39">
        <f>[2]Emissions!H1581</f>
        <v>45273.584893599698</v>
      </c>
      <c r="I646" s="39">
        <f>[2]Emissions!I1581</f>
        <v>45789.188485061059</v>
      </c>
      <c r="J646" s="39">
        <f>[2]Emissions!J1581</f>
        <v>64186.351054904488</v>
      </c>
      <c r="K646" s="39">
        <f>[2]Emissions!K1581</f>
        <v>64513.338126316237</v>
      </c>
      <c r="L646" s="39">
        <f>[2]Emissions!L1581</f>
        <v>64606.652061820401</v>
      </c>
      <c r="M646" s="39">
        <f>[2]Emissions!M1581</f>
        <v>64699.934393674339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3.2741180483968103E-2</v>
      </c>
      <c r="F647" s="39">
        <f>[2]Emissions!F1260</f>
        <v>0</v>
      </c>
      <c r="G647" s="39">
        <f>[2]Emissions!G1260</f>
        <v>3.2741180483968103E-2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82.147849139437824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468.25678728000003</v>
      </c>
      <c r="F649" s="39">
        <f>[2]Emissions!F1639</f>
        <v>351.19259046000002</v>
      </c>
      <c r="G649" s="39">
        <f>[2]Emissions!G1639</f>
        <v>234.1283936399999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556.11476500000003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70.25909259259258</v>
      </c>
      <c r="F651" s="39">
        <f>[2]Emissions!F1469</f>
        <v>58.549243827160467</v>
      </c>
      <c r="G651" s="39">
        <f>[2]Emissions!G1469</f>
        <v>46.839395061728389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56064.670708716738</v>
      </c>
      <c r="F654" s="39">
        <f>[2]Emissions!F771</f>
        <v>47495.17822062099</v>
      </c>
      <c r="G654" s="39">
        <f>[2]Emissions!G771</f>
        <v>43742.513977724651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3164.9193067450478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174.07623923129469</v>
      </c>
      <c r="F656" s="39">
        <f>[2]Emissions!F717</f>
        <v>174.0173371157787</v>
      </c>
      <c r="G656" s="39">
        <f>[2]Emissions!G717</f>
        <v>2.9592749999999999</v>
      </c>
      <c r="H656" s="39">
        <f>[2]Emissions!H717</f>
        <v>4134.753406692158</v>
      </c>
      <c r="I656" s="39">
        <f>[2]Emissions!I717</f>
        <v>2315.556381561832</v>
      </c>
      <c r="J656" s="39">
        <f>[2]Emissions!J717</f>
        <v>492.17126372214062</v>
      </c>
      <c r="K656" s="39">
        <f>[2]Emissions!K717</f>
        <v>2198.169654725963</v>
      </c>
      <c r="L656" s="39">
        <f>[2]Emissions!L717</f>
        <v>2228.6061235536158</v>
      </c>
      <c r="M656" s="39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51.12921837909964</v>
      </c>
      <c r="F657" s="39">
        <f>[2]Emissions!F765</f>
        <v>524.88376137995147</v>
      </c>
      <c r="G657" s="39">
        <f>[2]Emissions!G765</f>
        <v>893.23523850413949</v>
      </c>
      <c r="H657" s="39">
        <f>[2]Emissions!H765</f>
        <v>20889.608318517741</v>
      </c>
      <c r="I657" s="39">
        <f>[2]Emissions!I765</f>
        <v>32565.391915218279</v>
      </c>
      <c r="J657" s="39">
        <f>[2]Emissions!J765</f>
        <v>34144.184602476853</v>
      </c>
      <c r="K657" s="39">
        <f>[2]Emissions!K765</f>
        <v>33906.340778430043</v>
      </c>
      <c r="L657" s="39">
        <f>[2]Emissions!L765</f>
        <v>29139.79667153113</v>
      </c>
      <c r="M657" s="39">
        <f>[2]Emissions!M765</f>
        <v>13833.2827272551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94.508711655827994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177715.7752767069</v>
      </c>
      <c r="F659" s="39">
        <f>[2]Emissions!F1743</f>
        <v>75870.705404230946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559.94804774125839</v>
      </c>
      <c r="F660" s="39">
        <f>[2]Emissions!F850</f>
        <v>447.95843819300683</v>
      </c>
      <c r="G660" s="39">
        <f>[2]Emissions!G850</f>
        <v>335.96882864475481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170.06476213535049</v>
      </c>
      <c r="F661" s="39">
        <f>[2]Emissions!F1322</f>
        <v>0</v>
      </c>
      <c r="G661" s="39">
        <f>[2]Emissions!G1322</f>
        <v>1247.248063054639</v>
      </c>
      <c r="H661" s="39">
        <f>[2]Emissions!H1322</f>
        <v>1761.255938219068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1030.8436882504011</v>
      </c>
      <c r="F664" s="39">
        <f>[2]Emissions!F1114</f>
        <v>5899.3906133221744</v>
      </c>
      <c r="G664" s="39">
        <f>[2]Emissions!G1114</f>
        <v>9476.8604087445074</v>
      </c>
      <c r="H664" s="39">
        <f>[2]Emissions!H1114</f>
        <v>14781.0574252439</v>
      </c>
      <c r="I664" s="39">
        <f>[2]Emissions!I1114</f>
        <v>15956.75518812297</v>
      </c>
      <c r="J664" s="39">
        <f>[2]Emissions!J1114</f>
        <v>19462.336211027599</v>
      </c>
      <c r="K664" s="39">
        <f>[2]Emissions!K1114</f>
        <v>22381.463387834181</v>
      </c>
      <c r="L664" s="39">
        <f>[2]Emissions!L1114</f>
        <v>22740.334121824249</v>
      </c>
      <c r="M664" s="39">
        <f>[2]Emissions!M1114</f>
        <v>23739.725348575859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200.4866319444445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241.54032679474639</v>
      </c>
      <c r="F669" s="39">
        <f>[2]Emissions!F1075</f>
        <v>189.7761728733241</v>
      </c>
      <c r="G669" s="39">
        <f>[2]Emissions!G1075</f>
        <v>153.4568782466491</v>
      </c>
      <c r="H669" s="39">
        <f>[2]Emissions!H1075</f>
        <v>95.088331911309353</v>
      </c>
      <c r="I669" s="39">
        <f>[2]Emissions!I1075</f>
        <v>47.599789698604432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2577.069339506173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0.51075618984026139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41.208892249334163</v>
      </c>
      <c r="I674" s="39">
        <f>[2]Emissions!I1241</f>
        <v>43.634004563348739</v>
      </c>
      <c r="J674" s="39">
        <f>[2]Emissions!J1241</f>
        <v>48.146116278529483</v>
      </c>
      <c r="K674" s="39">
        <f>[2]Emissions!K1241</f>
        <v>48.502547833943979</v>
      </c>
      <c r="L674" s="39">
        <f>[2]Emissions!L1241</f>
        <v>48.920045732157163</v>
      </c>
      <c r="M674" s="39">
        <f>[2]Emissions!M1241</f>
        <v>49.436763715203092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42.613560000000007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5.3098897637795259E-4</v>
      </c>
      <c r="L677" s="39">
        <f>[2]Emissions!L1051</f>
        <v>3.298910236220472E-3</v>
      </c>
      <c r="M677" s="39">
        <f>[2]Emissions!M1051</f>
        <v>4.2233939146706524E-3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136.94286189683851</v>
      </c>
      <c r="G681" s="39">
        <f>[2]Emissions!G1121</f>
        <v>102.70714642262899</v>
      </c>
      <c r="H681" s="39">
        <f>[2]Emissions!H1121</f>
        <v>83.850114385892653</v>
      </c>
      <c r="I681" s="39">
        <f>[2]Emissions!I1121</f>
        <v>54.221031613976763</v>
      </c>
      <c r="J681" s="39">
        <f>[2]Emissions!J1121</f>
        <v>33.808903206428347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1704.190464647611</v>
      </c>
      <c r="F683" s="39">
        <f>[2]Emissions!F1196</f>
        <v>1989.696495918819</v>
      </c>
      <c r="G683" s="39">
        <f>[2]Emissions!G1196</f>
        <v>2593.2325693561938</v>
      </c>
      <c r="H683" s="39">
        <f>[2]Emissions!H1196</f>
        <v>4775.2314879967553</v>
      </c>
      <c r="I683" s="39">
        <f>[2]Emissions!I1196</f>
        <v>5357.7431225575201</v>
      </c>
      <c r="J683" s="39">
        <f>[2]Emissions!J1196</f>
        <v>5949.2852174247028</v>
      </c>
      <c r="K683" s="39">
        <f>[2]Emissions!K1196</f>
        <v>5842.6897338815024</v>
      </c>
      <c r="L683" s="39">
        <f>[2]Emissions!L1196</f>
        <v>5894.1068373877924</v>
      </c>
      <c r="M683" s="39">
        <f>[2]Emissions!M1196</f>
        <v>5893.6388573444538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4.2814845540874898E-2</v>
      </c>
      <c r="F684" s="39">
        <f>[2]Emissions!F880</f>
        <v>3.7484453319393651E-2</v>
      </c>
      <c r="G684" s="39">
        <f>[2]Emissions!G880</f>
        <v>2.513515473054256E-2</v>
      </c>
      <c r="H684" s="39">
        <f>[2]Emissions!H880</f>
        <v>2.4279702718243579E-2</v>
      </c>
      <c r="I684" s="39">
        <f>[2]Emissions!I880</f>
        <v>1.21398513591218E-2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1511.0408771529769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132288.1640341398</v>
      </c>
      <c r="G690" s="39">
        <f>[2]Emissions!G1747</f>
        <v>164652.58231567289</v>
      </c>
      <c r="H690" s="39">
        <f>[2]Emissions!H1747</f>
        <v>198322.4452664585</v>
      </c>
      <c r="I690" s="39">
        <f>[2]Emissions!I1747</f>
        <v>212522.38588209459</v>
      </c>
      <c r="J690" s="39">
        <f>[2]Emissions!J1747</f>
        <v>217445.95650473691</v>
      </c>
      <c r="K690" s="39">
        <f>[2]Emissions!K1747</f>
        <v>207142.3114888806</v>
      </c>
      <c r="L690" s="39">
        <f>[2]Emissions!L1747</f>
        <v>199479.47674470351</v>
      </c>
      <c r="M690" s="39">
        <f>[2]Emissions!M1747</f>
        <v>201306.40749898329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8.8836576428571609E-2</v>
      </c>
      <c r="H691" s="39">
        <f>[2]Emissions!H1596</f>
        <v>4.4418288214285721E-2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4155.0766553441899</v>
      </c>
      <c r="F692" s="39">
        <f>[2]Emissions!F1019</f>
        <v>3557.1042744752572</v>
      </c>
      <c r="G692" s="39">
        <f>[2]Emissions!G1019</f>
        <v>2845.6834195802062</v>
      </c>
      <c r="H692" s="39">
        <f>[2]Emissions!H1019</f>
        <v>1961.775459683357</v>
      </c>
      <c r="I692" s="39">
        <f>[2]Emissions!I1019</f>
        <v>1467.5460069907081</v>
      </c>
      <c r="J692" s="39">
        <f>[2]Emissions!J1019</f>
        <v>661.86807183271276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530.76008512315286</v>
      </c>
      <c r="F694" s="39">
        <f>[2]Emissions!F1233</f>
        <v>424.60806809852181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114.52223527093589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2.2610652874937259E-3</v>
      </c>
      <c r="H696" s="39">
        <f>[2]Emissions!H821</f>
        <v>2.261065287493725E-3</v>
      </c>
      <c r="I696" s="39">
        <f>[2]Emissions!I821</f>
        <v>2.2610652874937259E-3</v>
      </c>
      <c r="J696" s="39">
        <f>[2]Emissions!J821</f>
        <v>2.2610652874937259E-3</v>
      </c>
      <c r="K696" s="39">
        <f>[2]Emissions!K821</f>
        <v>2.2610652874937259E-3</v>
      </c>
      <c r="L696" s="39">
        <f>[2]Emissions!L821</f>
        <v>2.2610652874937259E-3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6309.8878399975638</v>
      </c>
      <c r="F697" s="39">
        <f>[2]Emissions!F660</f>
        <v>5633.1133721373026</v>
      </c>
      <c r="G697" s="39">
        <f>[2]Emissions!G660</f>
        <v>0</v>
      </c>
      <c r="H697" s="39">
        <f>[2]Emissions!H660</f>
        <v>5802.9653333174329</v>
      </c>
      <c r="I697" s="39">
        <f>[2]Emissions!I660</f>
        <v>11836.72490149131</v>
      </c>
      <c r="J697" s="39">
        <f>[2]Emissions!J660</f>
        <v>4856.5778056539384</v>
      </c>
      <c r="K697" s="39">
        <f>[2]Emissions!K660</f>
        <v>4411.9893051594008</v>
      </c>
      <c r="L697" s="39">
        <f>[2]Emissions!L660</f>
        <v>4701.7828679520653</v>
      </c>
      <c r="M697" s="39">
        <f>[2]Emissions!M660</f>
        <v>4211.4479217449834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0.85457214451711949</v>
      </c>
      <c r="L701" s="39">
        <f>[2]Emissions!L631</f>
        <v>6.1782881044016653</v>
      </c>
      <c r="M701" s="39">
        <f>[2]Emissions!M631</f>
        <v>6.1782881044016662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5.4865008475120867</v>
      </c>
      <c r="G705" s="39">
        <f>[2]Emissions!G350</f>
        <v>5.8262997074026774</v>
      </c>
      <c r="H705" s="39">
        <f>[2]Emissions!H350</f>
        <v>4.8533076562664297</v>
      </c>
      <c r="I705" s="39">
        <f>[2]Emissions!I350</f>
        <v>3.806133147799005</v>
      </c>
      <c r="J705" s="39">
        <f>[2]Emissions!J350</f>
        <v>1.7708967371010831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7631.2943849269559</v>
      </c>
      <c r="F709" s="39">
        <f>[2]Emissions!F556</f>
        <v>3956.3282165120172</v>
      </c>
      <c r="G709" s="39">
        <f>[2]Emissions!G556</f>
        <v>3453.9119108609038</v>
      </c>
      <c r="H709" s="39">
        <f>[2]Emissions!H556</f>
        <v>5609.0013729213124</v>
      </c>
      <c r="I709" s="39">
        <f>[2]Emissions!I556</f>
        <v>5413.1877852579992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150671.6381030131</v>
      </c>
      <c r="F710" s="39">
        <f>[2]Emissions!F393</f>
        <v>98214.875178951304</v>
      </c>
      <c r="G710" s="39">
        <f>[2]Emissions!G393</f>
        <v>71375.919446290893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3079.7277004799998</v>
      </c>
      <c r="F713" s="39">
        <f>[2]Emissions!F404</f>
        <v>1586.389696261682</v>
      </c>
      <c r="G713" s="39">
        <f>[2]Emissions!G404</f>
        <v>1627.376165272942</v>
      </c>
      <c r="H713" s="39">
        <f>[2]Emissions!H404</f>
        <v>793.19484813084125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53292.929994279883</v>
      </c>
      <c r="F716" s="39">
        <f>[2]Emissions!F539</f>
        <v>46749.248161394578</v>
      </c>
      <c r="G716" s="39">
        <f>[2]Emissions!G539</f>
        <v>38364.00008507882</v>
      </c>
      <c r="H716" s="39">
        <f>[2]Emissions!H539</f>
        <v>53292.929994279883</v>
      </c>
      <c r="I716" s="39">
        <f>[2]Emissions!I539</f>
        <v>53292.929994279883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991.98768744068957</v>
      </c>
      <c r="F719" s="39">
        <f>[2]Emissions!F468</f>
        <v>1745.890984396055</v>
      </c>
      <c r="G719" s="39">
        <f>[2]Emissions!G468</f>
        <v>2973.4938141027442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528.01277906976748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16961.444235512561</v>
      </c>
      <c r="F723" s="39">
        <f>[2]Emissions!F549</f>
        <v>20602.48559211371</v>
      </c>
      <c r="G723" s="39">
        <f>[2]Emissions!G549</f>
        <v>20602.48559211371</v>
      </c>
      <c r="H723" s="39">
        <f>[2]Emissions!H549</f>
        <v>20602.48559211371</v>
      </c>
      <c r="I723" s="39">
        <f>[2]Emissions!I549</f>
        <v>20602.48559211372</v>
      </c>
      <c r="J723" s="39">
        <f>[2]Emissions!J549</f>
        <v>2398.632647572515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6143.483249499367</v>
      </c>
      <c r="F724" s="39">
        <f>[2]Emissions!F534</f>
        <v>5389.143044622303</v>
      </c>
      <c r="G724" s="39">
        <f>[2]Emissions!G534</f>
        <v>4422.5114275340329</v>
      </c>
      <c r="H724" s="39">
        <f>[2]Emissions!H534</f>
        <v>6143.483249499368</v>
      </c>
      <c r="I724" s="39">
        <f>[2]Emissions!I534</f>
        <v>6143.483249499367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7931.2735385854812</v>
      </c>
      <c r="F727" s="39">
        <f>[2]Emissions!F544</f>
        <v>8748.3974297426466</v>
      </c>
      <c r="G727" s="39">
        <f>[2]Emissions!G544</f>
        <v>7193.8989012113179</v>
      </c>
      <c r="H727" s="39">
        <f>[2]Emissions!H544</f>
        <v>4434.875578402708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64.222349297368396</v>
      </c>
      <c r="G728" s="39">
        <f>[2]Emissions!G515</f>
        <v>64.222349297368382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165.64173576923079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16.978100238732061</v>
      </c>
      <c r="F738" s="39">
        <f>[2]Emissions!F222</f>
        <v>0.20925788083462871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228.16851602645761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627.71078565616324</v>
      </c>
      <c r="F743" s="39">
        <f>[2]Emissions!F70</f>
        <v>470.78308924212251</v>
      </c>
      <c r="G743" s="39">
        <f>[2]Emissions!G70</f>
        <v>313.85539282808168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0.74572269230769228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17846.254167269792</v>
      </c>
      <c r="H745" s="39">
        <f>[2]Emissions!H237</f>
        <v>23004.173683008961</v>
      </c>
      <c r="I745" s="39">
        <f>[2]Emissions!I237</f>
        <v>23712.600823387249</v>
      </c>
      <c r="J745" s="39">
        <f>[2]Emissions!J237</f>
        <v>23712.600823387249</v>
      </c>
      <c r="K745" s="39">
        <f>[2]Emissions!K237</f>
        <v>19741.453513515709</v>
      </c>
      <c r="L745" s="39">
        <f>[2]Emissions!L237</f>
        <v>10648.009604515821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144.17640429248399</v>
      </c>
      <c r="G752" s="39">
        <f>[2]Emissions!G182</f>
        <v>0</v>
      </c>
      <c r="H752" s="39">
        <f>[2]Emissions!H182</f>
        <v>187.3955106072905</v>
      </c>
      <c r="I752" s="39">
        <f>[2]Emissions!I182</f>
        <v>209.00506376469369</v>
      </c>
      <c r="J752" s="39">
        <f>[2]Emissions!J182</f>
        <v>209.05129605179991</v>
      </c>
      <c r="K752" s="39">
        <f>[2]Emissions!K182</f>
        <v>209.05397574026151</v>
      </c>
      <c r="L752" s="39">
        <f>[2]Emissions!L182</f>
        <v>209.05397574026151</v>
      </c>
      <c r="M752" s="39">
        <f>[2]Emissions!M182</f>
        <v>209.03192792693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28374.278333217429</v>
      </c>
      <c r="F759" s="39">
        <f>[2]Emissions!F80</f>
        <v>30905.463729230542</v>
      </c>
      <c r="G759" s="39">
        <f>[2]Emissions!G80</f>
        <v>33670.941184745992</v>
      </c>
      <c r="H759" s="39">
        <f>[2]Emissions!H80</f>
        <v>39725.489951843061</v>
      </c>
      <c r="I759" s="39">
        <f>[2]Emissions!I80</f>
        <v>43308.148503866258</v>
      </c>
      <c r="J759" s="39">
        <f>[2]Emissions!J80</f>
        <v>44748.869421446943</v>
      </c>
      <c r="K759" s="39">
        <f>[2]Emissions!K80</f>
        <v>45955.073993798949</v>
      </c>
      <c r="L759" s="39">
        <f>[2]Emissions!L80</f>
        <v>47072.97782999718</v>
      </c>
      <c r="M759" s="39">
        <f>[2]Emissions!M80</f>
        <v>48036.420467243719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0.12701778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469.02338173678248</v>
      </c>
      <c r="F764" s="39">
        <f>[2]Emissions!F297</f>
        <v>379.15883019082418</v>
      </c>
      <c r="G764" s="39">
        <f>[2]Emissions!G297</f>
        <v>181.86824794185341</v>
      </c>
      <c r="H764" s="39">
        <f>[2]Emissions!H297</f>
        <v>58.575495703125007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0.9015728571428574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4304.0283574658606</v>
      </c>
      <c r="F767" s="39">
        <f>[2]Emissions!F129</f>
        <v>4304.0283574658606</v>
      </c>
      <c r="G767" s="39">
        <f>[2]Emissions!G129</f>
        <v>4304.0283574658606</v>
      </c>
      <c r="H767" s="39">
        <f>[2]Emissions!H129</f>
        <v>4304.0283574658606</v>
      </c>
      <c r="I767" s="39">
        <f>[2]Emissions!I129</f>
        <v>4304.0283574658606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7658.0682581016245</v>
      </c>
      <c r="F768" s="39">
        <f>[2]Emissions!F75</f>
        <v>5283.7704653622413</v>
      </c>
      <c r="G768" s="39">
        <f>[2]Emissions!G75</f>
        <v>3522.5136435748268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354.05187829733001</v>
      </c>
      <c r="F770" s="39">
        <f>[2]Emissions!F207</f>
        <v>641.32861981633437</v>
      </c>
      <c r="G770" s="39">
        <f>[2]Emissions!G207</f>
        <v>914.04997548909989</v>
      </c>
      <c r="H770" s="39">
        <f>[2]Emissions!H207</f>
        <v>1000.558033139836</v>
      </c>
      <c r="I770" s="39">
        <f>[2]Emissions!I207</f>
        <v>190.6778449947501</v>
      </c>
      <c r="J770" s="39">
        <f>[2]Emissions!J207</f>
        <v>729.5167290588555</v>
      </c>
      <c r="K770" s="39">
        <f>[2]Emissions!K207</f>
        <v>736.63173901568075</v>
      </c>
      <c r="L770" s="39">
        <f>[2]Emissions!L207</f>
        <v>731.08992206965695</v>
      </c>
      <c r="M770" s="39">
        <f>[2]Emissions!M207</f>
        <v>708.88977844253145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128.86053795567929</v>
      </c>
      <c r="K771" s="39">
        <f>[2]Emissions!K172</f>
        <v>128.86053795567929</v>
      </c>
      <c r="L771" s="39">
        <f>[2]Emissions!L172</f>
        <v>128.86053795567929</v>
      </c>
      <c r="M771" s="39">
        <f>[2]Emissions!M172</f>
        <v>128.86053795567929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61.590764646565709</v>
      </c>
      <c r="F773" s="39">
        <f>[2]Emissions!F18</f>
        <v>59.751830166954541</v>
      </c>
      <c r="G773" s="39">
        <f>[2]Emissions!G18</f>
        <v>39.834553444636363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48362.045500409658</v>
      </c>
      <c r="H774" s="39">
        <f>[2]Emissions!H56</f>
        <v>48826.87574408103</v>
      </c>
      <c r="I774" s="39">
        <f>[2]Emissions!I56</f>
        <v>50551.971094387693</v>
      </c>
      <c r="J774" s="39">
        <f>[2]Emissions!J56</f>
        <v>51985.852456187233</v>
      </c>
      <c r="K774" s="39">
        <f>[2]Emissions!K56</f>
        <v>53086.517032389871</v>
      </c>
      <c r="L774" s="39">
        <f>[2]Emissions!L56</f>
        <v>54002.17866523088</v>
      </c>
      <c r="M774" s="39">
        <f>[2]Emissions!M56</f>
        <v>54661.051397386407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30.265360854166669</v>
      </c>
      <c r="F775" s="39">
        <f>[2]Emissions!F35</f>
        <v>43.128139217187488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657.09379432770436</v>
      </c>
      <c r="F776" s="39">
        <f>[2]Emissions!F50</f>
        <v>1095.298478719192</v>
      </c>
      <c r="G776" s="39">
        <f>[2]Emissions!G50</f>
        <v>1994.527924574207</v>
      </c>
      <c r="H776" s="39">
        <f>[2]Emissions!H50</f>
        <v>3044.2844007878398</v>
      </c>
      <c r="I776" s="39">
        <f>[2]Emissions!I50</f>
        <v>3450.3429092791739</v>
      </c>
      <c r="J776" s="39">
        <f>[2]Emissions!J50</f>
        <v>3616.9999382764481</v>
      </c>
      <c r="K776" s="39">
        <f>[2]Emissions!K50</f>
        <v>3711.2391161836322</v>
      </c>
      <c r="L776" s="39">
        <f>[2]Emissions!L50</f>
        <v>3849.8796429222471</v>
      </c>
      <c r="M776" s="39">
        <f>[2]Emissions!M50</f>
        <v>4656.458039651272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909.33018366829481</v>
      </c>
      <c r="F777" s="39">
        <f>[2]Emissions!F30</f>
        <v>1515.673178058915</v>
      </c>
      <c r="G777" s="39">
        <f>[2]Emissions!G30</f>
        <v>2759.8271580312539</v>
      </c>
      <c r="H777" s="39">
        <f>[2]Emissions!H30</f>
        <v>3871.8732470367481</v>
      </c>
      <c r="I777" s="39">
        <f>[2]Emissions!I30</f>
        <v>4456.7842645255596</v>
      </c>
      <c r="J777" s="39">
        <f>[2]Emissions!J30</f>
        <v>3894.5561680627761</v>
      </c>
      <c r="K777" s="39">
        <f>[2]Emissions!K30</f>
        <v>3267.5747929653262</v>
      </c>
      <c r="L777" s="39">
        <f>[2]Emissions!L30</f>
        <v>2547.8829720194658</v>
      </c>
      <c r="M777" s="39">
        <f>[2]Emissions!M30</f>
        <v>4255.0737230877767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8062.5940685827381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8.0700843913112887</v>
      </c>
      <c r="G780" s="39">
        <f>[2]Emissions!G60</f>
        <v>5.3800562608741922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1186.0938452818129</v>
      </c>
      <c r="G781" s="39">
        <f>[2]Emissions!G40</f>
        <v>790.72923018787503</v>
      </c>
      <c r="H781" s="39">
        <f>[2]Emissions!H40</f>
        <v>395.36461509393769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83185.303043046355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151.72915882653851</v>
      </c>
      <c r="K785" s="39">
        <f>[2]Emissions!K2358</f>
        <v>185.68680070084341</v>
      </c>
      <c r="L785" s="39">
        <f>[2]Emissions!L2358</f>
        <v>119.7433082117084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0</v>
      </c>
      <c r="K790" s="39">
        <f>[2]Emissions!K624</f>
        <v>0</v>
      </c>
      <c r="L790" s="39">
        <f>[2]Emissions!L624</f>
        <v>0</v>
      </c>
      <c r="M790" s="39">
        <f>[2]Emissions!M624</f>
        <v>1.9694512284468959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133.8988696148954</v>
      </c>
      <c r="F796" s="39">
        <f>[2]Emissions!F2363</f>
        <v>197.01517011707281</v>
      </c>
      <c r="G796" s="39">
        <f>[2]Emissions!G2363</f>
        <v>175.35798783089979</v>
      </c>
      <c r="H796" s="39">
        <f>[2]Emissions!H2363</f>
        <v>4.4555625415016866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107.3300078681806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48573.443839648207</v>
      </c>
      <c r="F801" s="39">
        <f>[2]Emissions!F2368</f>
        <v>41045.079487182767</v>
      </c>
      <c r="G801" s="39">
        <f>[2]Emissions!G2368</f>
        <v>36438.457542358752</v>
      </c>
      <c r="H801" s="39">
        <f>[2]Emissions!H2368</f>
        <v>22821.523352105029</v>
      </c>
      <c r="I801" s="39">
        <f>[2]Emissions!I2368</f>
        <v>13397.85385715429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10503.72146871427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29712.40463582148</v>
      </c>
      <c r="G811" s="39">
        <f>[2]Emissions!G2346</f>
        <v>29712.40463582148</v>
      </c>
      <c r="H811" s="39">
        <f>[2]Emissions!H2346</f>
        <v>57958.446951803962</v>
      </c>
      <c r="I811" s="39">
        <f>[2]Emissions!I2346</f>
        <v>119960.4671997882</v>
      </c>
      <c r="J811" s="39">
        <f>[2]Emissions!J2346</f>
        <v>184703.29968266789</v>
      </c>
      <c r="K811" s="39">
        <f>[2]Emissions!K2346</f>
        <v>184703.29968266789</v>
      </c>
      <c r="L811" s="39">
        <f>[2]Emissions!L2346</f>
        <v>220171.56982452291</v>
      </c>
      <c r="M811" s="39">
        <f>[2]Emissions!M2346</f>
        <v>110941.9310171882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5554.5170668197252</v>
      </c>
      <c r="H815" s="39">
        <f>[2]Emissions!H2282</f>
        <v>5964.7317745279061</v>
      </c>
      <c r="I815" s="39">
        <f>[2]Emissions!I2282</f>
        <v>5593.8586566377289</v>
      </c>
      <c r="J815" s="39">
        <f>[2]Emissions!J2282</f>
        <v>5462.6449292741609</v>
      </c>
      <c r="K815" s="39">
        <f>[2]Emissions!K2282</f>
        <v>3864.7087807814601</v>
      </c>
      <c r="L815" s="39">
        <f>[2]Emissions!L2282</f>
        <v>3454.4940730732792</v>
      </c>
      <c r="M815" s="39">
        <f>[2]Emissions!M2282</f>
        <v>700.46354722752005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362.95199227320091</v>
      </c>
      <c r="K820" s="39">
        <f>[2]Emissions!K2214</f>
        <v>524.99058643479225</v>
      </c>
      <c r="L820" s="39">
        <f>[2]Emissions!L2214</f>
        <v>524.99058643479202</v>
      </c>
      <c r="M820" s="39">
        <f>[2]Emissions!M2214</f>
        <v>81.019297080795582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30340.305611983549</v>
      </c>
      <c r="F822" s="39">
        <f>[2]Emissions!F2134</f>
        <v>121821.6014893687</v>
      </c>
      <c r="G822" s="39">
        <f>[2]Emissions!G2134</f>
        <v>214962.96061258201</v>
      </c>
      <c r="H822" s="39">
        <f>[2]Emissions!H2134</f>
        <v>241748.3929902924</v>
      </c>
      <c r="I822" s="39">
        <f>[2]Emissions!I2134</f>
        <v>165223.6592337444</v>
      </c>
      <c r="J822" s="39">
        <f>[2]Emissions!J2134</f>
        <v>110385.0722197443</v>
      </c>
      <c r="K822" s="39">
        <f>[2]Emissions!K2134</f>
        <v>53259.334230050532</v>
      </c>
      <c r="L822" s="39">
        <f>[2]Emissions!L2134</f>
        <v>38302.772109213292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724.50143730143509</v>
      </c>
      <c r="K824" s="39">
        <f>[2]Emissions!K2120</f>
        <v>1045.4305712130331</v>
      </c>
      <c r="L824" s="39">
        <f>[2]Emissions!L2120</f>
        <v>1394.2890483610049</v>
      </c>
      <c r="M824" s="39">
        <f>[2]Emissions!M2120</f>
        <v>1532.075276491229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1925.7765851294121</v>
      </c>
      <c r="F831" s="39">
        <f>[2]Emissions!F2088</f>
        <v>2280.7839620047048</v>
      </c>
      <c r="G831" s="39">
        <f>[2]Emissions!G2088</f>
        <v>2280.783962004708</v>
      </c>
      <c r="H831" s="39">
        <f>[2]Emissions!H2088</f>
        <v>1439.7179582117651</v>
      </c>
      <c r="I831" s="39">
        <f>[2]Emissions!I2088</f>
        <v>355.00737687517358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257.28586537548188</v>
      </c>
      <c r="H835" s="39">
        <f>[2]Emissions!H820</f>
        <v>257.28586537548171</v>
      </c>
      <c r="I835" s="39">
        <f>[2]Emissions!I820</f>
        <v>257.28586537548188</v>
      </c>
      <c r="J835" s="39">
        <f>[2]Emissions!J820</f>
        <v>257.28586537548188</v>
      </c>
      <c r="K835" s="39">
        <f>[2]Emissions!K820</f>
        <v>257.28586537548188</v>
      </c>
      <c r="L835" s="39">
        <f>[2]Emissions!L820</f>
        <v>257.28586537548188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383177.187604871</v>
      </c>
      <c r="K838" s="39">
        <f>[2]Emissions!K2174</f>
        <v>366541.14123262418</v>
      </c>
      <c r="L838" s="39">
        <f>[2]Emissions!L2174</f>
        <v>339821.18069651781</v>
      </c>
      <c r="M838" s="39">
        <f>[2]Emissions!M2174</f>
        <v>110336.284107834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271.00723432924258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12917.78748780137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25546.329297387751</v>
      </c>
      <c r="K841" s="39">
        <f>[2]Emissions!K1240</f>
        <v>25735.451880690689</v>
      </c>
      <c r="L841" s="39">
        <f>[2]Emissions!L1240</f>
        <v>25956.97626548259</v>
      </c>
      <c r="M841" s="39">
        <f>[2]Emissions!M1240</f>
        <v>26231.146827286761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101.4154971361385</v>
      </c>
      <c r="F842" s="39">
        <f>[2]Emissions!F659</f>
        <v>90.538058289757942</v>
      </c>
      <c r="G842" s="39">
        <f>[2]Emissions!G659</f>
        <v>0</v>
      </c>
      <c r="H842" s="39">
        <f>[2]Emissions!H659</f>
        <v>93.267999220473058</v>
      </c>
      <c r="I842" s="39">
        <f>[2]Emissions!I659</f>
        <v>190.24543237347231</v>
      </c>
      <c r="J842" s="39">
        <f>[2]Emissions!J659</f>
        <v>78.057211955279541</v>
      </c>
      <c r="K842" s="39">
        <f>[2]Emissions!K659</f>
        <v>70.91157562354384</v>
      </c>
      <c r="L842" s="39">
        <f>[2]Emissions!L659</f>
        <v>75.569274616412528</v>
      </c>
      <c r="M842" s="39">
        <f>[2]Emissions!M659</f>
        <v>67.688379805953844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656.41585258775319</v>
      </c>
      <c r="F844" s="39">
        <f>[2]Emissions!F49</f>
        <v>1094.168429154216</v>
      </c>
      <c r="G844" s="39">
        <f>[2]Emissions!G49</f>
        <v>1992.470115258034</v>
      </c>
      <c r="H844" s="39">
        <f>[2]Emissions!H49</f>
        <v>3041.1435288432381</v>
      </c>
      <c r="I844" s="39">
        <f>[2]Emissions!I49</f>
        <v>3446.783095603354</v>
      </c>
      <c r="J844" s="39">
        <f>[2]Emissions!J49</f>
        <v>3613.2681799601678</v>
      </c>
      <c r="K844" s="39">
        <f>[2]Emissions!K49</f>
        <v>3707.4101287156032</v>
      </c>
      <c r="L844" s="39">
        <f>[2]Emissions!L49</f>
        <v>3845.907616209689</v>
      </c>
      <c r="M844" s="39">
        <f>[2]Emissions!M49</f>
        <v>4651.6538438231246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906.19037320114865</v>
      </c>
      <c r="F845" s="39">
        <f>[2]Emissions!F29</f>
        <v>1510.4397363512569</v>
      </c>
      <c r="G845" s="39">
        <f>[2]Emissions!G29</f>
        <v>2750.29779855993</v>
      </c>
      <c r="H845" s="39">
        <f>[2]Emissions!H29</f>
        <v>3858.5041228540799</v>
      </c>
      <c r="I845" s="39">
        <f>[2]Emissions!I29</f>
        <v>4441.3955112048243</v>
      </c>
      <c r="J845" s="39">
        <f>[2]Emissions!J29</f>
        <v>3881.108722414328</v>
      </c>
      <c r="K845" s="39">
        <f>[2]Emissions!K29</f>
        <v>3256.2922404652568</v>
      </c>
      <c r="L845" s="39">
        <f>[2]Emissions!L29</f>
        <v>2539.085430963104</v>
      </c>
      <c r="M845" s="39">
        <f>[2]Emissions!M29</f>
        <v>4240.3814526076148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8054.2756685330678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</v>
      </c>
      <c r="F849" s="39">
        <f>[2]Emissions!F236</f>
        <v>2122.3692663461529</v>
      </c>
      <c r="G849" s="39">
        <f>[2]Emissions!G236</f>
        <v>2073.611448610623</v>
      </c>
      <c r="H849" s="39">
        <f>[2]Emissions!H236</f>
        <v>2672.9260643614512</v>
      </c>
      <c r="I849" s="39">
        <f>[2]Emissions!I236</f>
        <v>2755.2404041117538</v>
      </c>
      <c r="J849" s="39">
        <f>[2]Emissions!J236</f>
        <v>2755.2404041117529</v>
      </c>
      <c r="K849" s="39">
        <f>[2]Emissions!K236</f>
        <v>2293.820520214143</v>
      </c>
      <c r="L849" s="39">
        <f>[2]Emissions!L236</f>
        <v>1237.22515738538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296.07328108160021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6.7465239811439996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24912.083116272861</v>
      </c>
      <c r="F858" s="39">
        <f>[2]Emissions!F301</f>
        <v>20138.945433819579</v>
      </c>
      <c r="G858" s="39">
        <f>[2]Emissions!G301</f>
        <v>9659.8956157819557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28345.003809870639</v>
      </c>
      <c r="F863" s="39">
        <f>[2]Emissions!F79</f>
        <v>30873.577712294369</v>
      </c>
      <c r="G863" s="39">
        <f>[2]Emissions!G79</f>
        <v>33636.201948658803</v>
      </c>
      <c r="H863" s="39">
        <f>[2]Emissions!H79</f>
        <v>39684.504071271898</v>
      </c>
      <c r="I863" s="39">
        <f>[2]Emissions!I79</f>
        <v>43263.466295931517</v>
      </c>
      <c r="J863" s="39">
        <f>[2]Emissions!J79</f>
        <v>44702.700782116743</v>
      </c>
      <c r="K863" s="39">
        <f>[2]Emissions!K79</f>
        <v>45907.660880036681</v>
      </c>
      <c r="L863" s="39">
        <f>[2]Emissions!L79</f>
        <v>47024.411344100889</v>
      </c>
      <c r="M863" s="39">
        <f>[2]Emissions!M79</f>
        <v>47986.859971080601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1.818912097327001</v>
      </c>
      <c r="K866" s="39">
        <f>[2]Emissions!K611</f>
        <v>10.849554623848711</v>
      </c>
      <c r="L866" s="39">
        <f>[2]Emissions!L611</f>
        <v>10.849554623848711</v>
      </c>
      <c r="M866" s="39">
        <f>[2]Emissions!M611</f>
        <v>133.26022978840811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16943.944646996631</v>
      </c>
      <c r="F867" s="39">
        <f>[2]Emissions!F548</f>
        <v>20581.229441088992</v>
      </c>
      <c r="G867" s="39">
        <f>[2]Emissions!G548</f>
        <v>20581.229441088999</v>
      </c>
      <c r="H867" s="39">
        <f>[2]Emissions!H548</f>
        <v>20581.229441088999</v>
      </c>
      <c r="I867" s="39">
        <f>[2]Emissions!I548</f>
        <v>20581.229441088992</v>
      </c>
      <c r="J867" s="39">
        <f>[2]Emissions!J548</f>
        <v>2396.157912299353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83499.590764332272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9.5298601005867553E-3</v>
      </c>
      <c r="F870" s="39">
        <f>[2]Emissions!F2014</f>
        <v>7.6238880804694034E-3</v>
      </c>
      <c r="G870" s="39">
        <f>[2]Emissions!G2014</f>
        <v>5.7179160603520523E-3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-126.5929363402206</v>
      </c>
      <c r="F872" s="39">
        <f>[2]Emissions!F1888</f>
        <v>-113.0150615349921</v>
      </c>
      <c r="G872" s="39">
        <f>[2]Emissions!G1888</f>
        <v>-100.7422659781767</v>
      </c>
      <c r="H872" s="39">
        <f>[2]Emissions!H1888</f>
        <v>-116.4227383517873</v>
      </c>
      <c r="I872" s="39">
        <f>[2]Emissions!I1888</f>
        <v>-151.04738556427759</v>
      </c>
      <c r="J872" s="39">
        <f>[2]Emissions!J1888</f>
        <v>-97.435716857799918</v>
      </c>
      <c r="K872" s="39">
        <f>[2]Emissions!K1888</f>
        <v>-88.516102885593241</v>
      </c>
      <c r="L872" s="39">
        <f>[2]Emissions!L1888</f>
        <v>-94.330123511105938</v>
      </c>
      <c r="M872" s="39">
        <f>[2]Emissions!M1888</f>
        <v>-84.492715588082888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837.68357817805395</v>
      </c>
      <c r="F875" s="39">
        <f>[2]Emissions!F2113</f>
        <v>2114.318995434016</v>
      </c>
      <c r="G875" s="39">
        <f>[2]Emissions!G2113</f>
        <v>2922.6556078062699</v>
      </c>
      <c r="H875" s="39">
        <f>[2]Emissions!H2113</f>
        <v>2196.0422943920321</v>
      </c>
      <c r="I875" s="39">
        <f>[2]Emissions!I2113</f>
        <v>941.08444037851336</v>
      </c>
      <c r="J875" s="39">
        <f>[2]Emissions!J2113</f>
        <v>132.747828006259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157.7344366213031</v>
      </c>
      <c r="F877" s="39">
        <f>[2]Emissions!F1994</f>
        <v>202.52929109052599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261.60268228208429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902.64564033761258</v>
      </c>
      <c r="F880" s="39">
        <f>[2]Emissions!F1840</f>
        <v>765.91473635609213</v>
      </c>
      <c r="G880" s="39">
        <f>[2]Emissions!G1840</f>
        <v>479.19198596501741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708.33876090220656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2.5931954065266498</v>
      </c>
      <c r="L884" s="39">
        <f>[2]Emissions!L2044</f>
        <v>2.607132324417158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40.712441891027083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21.45734713593486</v>
      </c>
      <c r="L886" s="39">
        <f>[2]Emissions!L1953</f>
        <v>21.45734713593486</v>
      </c>
      <c r="M886" s="39">
        <f>[2]Emissions!M1953</f>
        <v>21.45734713593486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-331.79582782499989</v>
      </c>
      <c r="L888" s="39">
        <f>[2]Emissions!L1883</f>
        <v>0</v>
      </c>
      <c r="M888" s="39">
        <f>[2]Emissions!M1883</f>
        <v>-421.14445777249989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89.810831250000007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5.309889763779526E-2</v>
      </c>
      <c r="L891" s="39">
        <f>[2]Emissions!L1050</f>
        <v>0.32989102362204731</v>
      </c>
      <c r="M891" s="39">
        <f>[2]Emissions!M1050</f>
        <v>0.42233939146706517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983.34860250874965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2248.1464951150442</v>
      </c>
      <c r="F893" s="39">
        <f>[2]Emissions!F1364</f>
        <v>2248.1464951150442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5874.0742091954326</v>
      </c>
      <c r="F900" s="39">
        <f>[2]Emissions!F533</f>
        <v>3609.6918609795071</v>
      </c>
      <c r="G900" s="39">
        <f>[2]Emissions!G533</f>
        <v>0</v>
      </c>
      <c r="H900" s="39">
        <f>[2]Emissions!H533</f>
        <v>2663.9792331952071</v>
      </c>
      <c r="I900" s="39">
        <f>[2]Emissions!I533</f>
        <v>2663.9792331952071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251.2644807692302</v>
      </c>
      <c r="F901" s="39">
        <f>[2]Emissions!F2073</f>
        <v>368.12566337525288</v>
      </c>
      <c r="G901" s="39">
        <f>[2]Emissions!G2073</f>
        <v>467.45802934715527</v>
      </c>
      <c r="H901" s="39">
        <f>[2]Emissions!H2073</f>
        <v>497.11827017564758</v>
      </c>
      <c r="I901" s="39">
        <f>[2]Emissions!I2073</f>
        <v>449.92682179681623</v>
      </c>
      <c r="J901" s="39">
        <f>[2]Emissions!J2073</f>
        <v>333.06563919079662</v>
      </c>
      <c r="K901" s="39">
        <f>[2]Emissions!K2073</f>
        <v>233.73327321889741</v>
      </c>
      <c r="L901" s="39">
        <f>[2]Emissions!L2073</f>
        <v>204.07303239039959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-5.4325086563921522E-2</v>
      </c>
      <c r="F905" s="39">
        <f>[2]Emissions!F1898</f>
        <v>-6.7906358204901901E-2</v>
      </c>
      <c r="G905" s="39">
        <f>[2]Emissions!G1898</f>
        <v>0</v>
      </c>
      <c r="H905" s="39">
        <f>[2]Emissions!H1898</f>
        <v>-0.9169708333333334</v>
      </c>
      <c r="I905" s="39">
        <f>[2]Emissions!I1898</f>
        <v>-0.86653743750000012</v>
      </c>
      <c r="J905" s="39">
        <f>[2]Emissions!J1898</f>
        <v>-0.86653743750000012</v>
      </c>
      <c r="K905" s="39">
        <f>[2]Emissions!K1898</f>
        <v>-2.017335833333334</v>
      </c>
      <c r="L905" s="39">
        <f>[2]Emissions!L1898</f>
        <v>0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6.0307200411583102</v>
      </c>
      <c r="F907" s="39">
        <f>[2]Emissions!F1371</f>
        <v>0</v>
      </c>
      <c r="G907" s="39">
        <f>[2]Emissions!G1371</f>
        <v>0</v>
      </c>
      <c r="H907" s="39">
        <f>[2]Emissions!H1371</f>
        <v>63.473424576173819</v>
      </c>
      <c r="I907" s="39">
        <f>[2]Emissions!I1371</f>
        <v>63.473424576173819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42163.572639343918</v>
      </c>
      <c r="F908" s="39">
        <f>[2]Emissions!F1202</f>
        <v>48354.271101412858</v>
      </c>
      <c r="G908" s="39">
        <f>[2]Emissions!G1202</f>
        <v>59497.435686241821</v>
      </c>
      <c r="H908" s="39">
        <f>[2]Emissions!H1202</f>
        <v>92374.680780407187</v>
      </c>
      <c r="I908" s="39">
        <f>[2]Emissions!I1202</f>
        <v>99062.832428741473</v>
      </c>
      <c r="J908" s="39">
        <f>[2]Emissions!J1202</f>
        <v>105854.66799410019</v>
      </c>
      <c r="K908" s="39">
        <f>[2]Emissions!K1202</f>
        <v>82034.003671602026</v>
      </c>
      <c r="L908" s="39">
        <f>[2]Emissions!L1202</f>
        <v>79711.713813806229</v>
      </c>
      <c r="M908" s="39">
        <f>[2]Emissions!M1202</f>
        <v>71580.492169087418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5329.929645554932</v>
      </c>
      <c r="I909" s="39">
        <f>[2]Emissions!I1195</f>
        <v>2694.3440109759399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5112.1141544869279</v>
      </c>
      <c r="F910" s="39">
        <f>[2]Emissions!F886</f>
        <v>8821.220154340499</v>
      </c>
      <c r="G910" s="39">
        <f>[2]Emissions!G886</f>
        <v>8704.8792475334758</v>
      </c>
      <c r="H910" s="39">
        <f>[2]Emissions!H886</f>
        <v>6151.3121803145896</v>
      </c>
      <c r="I910" s="39">
        <f>[2]Emissions!I886</f>
        <v>5968.5679871034718</v>
      </c>
      <c r="J910" s="39">
        <f>[2]Emissions!J886</f>
        <v>8900.4160809349742</v>
      </c>
      <c r="K910" s="39">
        <f>[2]Emissions!K886</f>
        <v>8856.6224819623385</v>
      </c>
      <c r="L910" s="39">
        <f>[2]Emissions!L886</f>
        <v>9603.5657124002555</v>
      </c>
      <c r="M910" s="39">
        <f>[2]Emissions!M886</f>
        <v>11057.094804730819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7363.718787758763</v>
      </c>
      <c r="F911" s="39">
        <f>[2]Emissions!F879</f>
        <v>4483.1919214785139</v>
      </c>
      <c r="G911" s="39">
        <f>[2]Emissions!G879</f>
        <v>4551.7007797445449</v>
      </c>
      <c r="H911" s="39">
        <f>[2]Emissions!H879</f>
        <v>4253.4976322827279</v>
      </c>
      <c r="I911" s="39">
        <f>[2]Emissions!I879</f>
        <v>2129.7579097672219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18805.394705387022</v>
      </c>
      <c r="F913" s="39">
        <f>[2]Emissions!F211</f>
        <v>34064.041375820627</v>
      </c>
      <c r="G913" s="39">
        <f>[2]Emissions!G211</f>
        <v>48549.581638108437</v>
      </c>
      <c r="H913" s="39">
        <f>[2]Emissions!H211</f>
        <v>53144.43981861577</v>
      </c>
      <c r="I913" s="39">
        <f>[2]Emissions!I211</f>
        <v>10127.815601327149</v>
      </c>
      <c r="J913" s="39">
        <f>[2]Emissions!J211</f>
        <v>38748.135160615297</v>
      </c>
      <c r="K913" s="39">
        <f>[2]Emissions!K211</f>
        <v>39126.047491470083</v>
      </c>
      <c r="L913" s="39">
        <f>[2]Emissions!L211</f>
        <v>38831.694992745412</v>
      </c>
      <c r="M913" s="39">
        <f>[2]Emissions!M211</f>
        <v>37652.538804019372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3228.978769390882</v>
      </c>
      <c r="K914" s="39">
        <f>[2]Emissions!K176</f>
        <v>3228.978769390882</v>
      </c>
      <c r="L914" s="39">
        <f>[2]Emissions!L176</f>
        <v>3228.978769390882</v>
      </c>
      <c r="M914" s="39">
        <f>[2]Emissions!M176</f>
        <v>3228.978769390882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6.2989968721783281E-3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1.9163651208360551E-3</v>
      </c>
      <c r="L919" s="39">
        <f>[2]Emissions!L1948</f>
        <v>1.9163651208360551E-3</v>
      </c>
      <c r="M919" s="39">
        <f>[2]Emissions!M1948</f>
        <v>1.9163651208360551E-3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-16638.30924479802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-36243.679654874977</v>
      </c>
      <c r="J921" s="39">
        <f>[2]Emissions!J1878</f>
        <v>-42921.885121500003</v>
      </c>
      <c r="K921" s="39">
        <f>[2]Emissions!K1878</f>
        <v>0</v>
      </c>
      <c r="L921" s="39">
        <f>[2]Emissions!L1878</f>
        <v>-56278.444816343748</v>
      </c>
      <c r="M921" s="39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4113.2868025999542</v>
      </c>
      <c r="F922" s="39">
        <f>[2]Emissions!F1752</f>
        <v>2790.0678629279159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1505.1827386473769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5.7595365240299068E-2</v>
      </c>
      <c r="I924" s="39">
        <f>[2]Emissions!I1224</f>
        <v>2.8797682620149551E-2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7923.0906255383734</v>
      </c>
      <c r="F928" s="39">
        <f>[2]Emissions!F543</f>
        <v>8739.3714675033116</v>
      </c>
      <c r="G928" s="39">
        <f>[2]Emissions!G543</f>
        <v>7186.4767578579349</v>
      </c>
      <c r="H928" s="39">
        <f>[2]Emissions!H543</f>
        <v>4430.2999952941109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4299.5877730338543</v>
      </c>
      <c r="F932" s="39">
        <f>[2]Emissions!F128</f>
        <v>4299.5877730338543</v>
      </c>
      <c r="G932" s="39">
        <f>[2]Emissions!G128</f>
        <v>4299.5877730338543</v>
      </c>
      <c r="H932" s="39">
        <f>[2]Emissions!H128</f>
        <v>4299.5877730338543</v>
      </c>
      <c r="I932" s="39">
        <f>[2]Emissions!I128</f>
        <v>4299.5877730338543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7650.1672184564804</v>
      </c>
      <c r="F933" s="39">
        <f>[2]Emissions!F74</f>
        <v>5278.3190540512342</v>
      </c>
      <c r="G933" s="39">
        <f>[2]Emissions!G74</f>
        <v>3518.8793693674888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787.4904507937498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343.67837665704673</v>
      </c>
      <c r="H938" s="39">
        <f>[2]Emissions!H1767</f>
        <v>692.8413603955288</v>
      </c>
      <c r="I938" s="39">
        <f>[2]Emissions!I1767</f>
        <v>692.84136039552868</v>
      </c>
      <c r="J938" s="39">
        <f>[2]Emissions!J1767</f>
        <v>692.79451986399567</v>
      </c>
      <c r="K938" s="39">
        <f>[2]Emissions!K1767</f>
        <v>692.83470395201221</v>
      </c>
      <c r="L938" s="39">
        <f>[2]Emissions!L1767</f>
        <v>692.83470395201221</v>
      </c>
      <c r="M938" s="39">
        <f>[2]Emissions!M1767</f>
        <v>692.70668409630389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10.692962582785739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8901.6187594564999</v>
      </c>
      <c r="F940" s="39">
        <f>[2]Emissions!F1018</f>
        <v>10490.250696395469</v>
      </c>
      <c r="G940" s="39">
        <f>[2]Emissions!G1018</f>
        <v>5601.8997641784044</v>
      </c>
      <c r="H940" s="39">
        <f>[2]Emissions!H1018</f>
        <v>17261.499056985322</v>
      </c>
      <c r="I940" s="39">
        <f>[2]Emissions!I1018</f>
        <v>19033.431099537309</v>
      </c>
      <c r="J940" s="39">
        <f>[2]Emissions!J1018</f>
        <v>35185.251908391147</v>
      </c>
      <c r="K940" s="39">
        <f>[2]Emissions!K1018</f>
        <v>49307.301974384412</v>
      </c>
      <c r="L940" s="39">
        <f>[2]Emissions!L1018</f>
        <v>27774.332883499541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27.022678628884609</v>
      </c>
      <c r="G944" s="39">
        <f>[2]Emissions!G276</f>
        <v>18.015119085923079</v>
      </c>
      <c r="H944" s="39">
        <f>[2]Emissions!H276</f>
        <v>9.0075595429615394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3970.654631694551</v>
      </c>
      <c r="H953" s="39">
        <f>[2]Emissions!H1908</f>
        <v>6585.6646489773248</v>
      </c>
      <c r="I953" s="39">
        <f>[2]Emissions!I1908</f>
        <v>15503.396304211959</v>
      </c>
      <c r="J953" s="39">
        <f>[2]Emissions!J1908</f>
        <v>17424.517425826019</v>
      </c>
      <c r="K953" s="39">
        <f>[2]Emissions!K1908</f>
        <v>17623.99247209301</v>
      </c>
      <c r="L953" s="39">
        <f>[2]Emissions!L1908</f>
        <v>17421.548594402411</v>
      </c>
      <c r="M953" s="39">
        <f>[2]Emissions!M1908</f>
        <v>14812.560623763549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130.86843823339561</v>
      </c>
      <c r="H955" s="39">
        <f>[2]Emissions!H1845</f>
        <v>257.44618900155041</v>
      </c>
      <c r="I955" s="39">
        <f>[2]Emissions!I1845</f>
        <v>257.44618900155029</v>
      </c>
      <c r="J955" s="39">
        <f>[2]Emissions!J1845</f>
        <v>309.45920660945671</v>
      </c>
      <c r="K955" s="39">
        <f>[2]Emissions!K1845</f>
        <v>332.01098447586111</v>
      </c>
      <c r="L955" s="39">
        <f>[2]Emissions!L1845</f>
        <v>332.0098332226795</v>
      </c>
      <c r="M955" s="39">
        <f>[2]Emissions!M1845</f>
        <v>332.00014450335499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</v>
      </c>
      <c r="F957" s="39">
        <f>[2]Emissions!F1247</f>
        <v>2.0668022927488878</v>
      </c>
      <c r="G957" s="39">
        <f>[2]Emissions!G1247</f>
        <v>2.7207571813638141</v>
      </c>
      <c r="H957" s="39">
        <f>[2]Emissions!H1247</f>
        <v>5.0115975244023847</v>
      </c>
      <c r="I957" s="39">
        <f>[2]Emissions!I1247</f>
        <v>6.3616683297997474</v>
      </c>
      <c r="J957" s="39">
        <f>[2]Emissions!J1247</f>
        <v>7.7256037951038978</v>
      </c>
      <c r="K957" s="39">
        <f>[2]Emissions!K1247</f>
        <v>8.8932865059808108</v>
      </c>
      <c r="L957" s="39">
        <f>[2]Emissions!L1247</f>
        <v>8.971444558746823</v>
      </c>
      <c r="M957" s="39">
        <f>[2]Emissions!M1247</f>
        <v>9.0029796320790378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1.433354949152825</v>
      </c>
      <c r="G958" s="39">
        <f>[2]Emissions!G1142</f>
        <v>1.5323010769192551</v>
      </c>
      <c r="H958" s="39">
        <f>[2]Emissions!H1142</f>
        <v>1.69589603927469</v>
      </c>
      <c r="I958" s="39">
        <f>[2]Emissions!I1142</f>
        <v>1.546999360642773</v>
      </c>
      <c r="J958" s="39">
        <f>[2]Emissions!J1142</f>
        <v>1.523104155613157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-26.445919791913049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2977.9059600995388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4316.9159900342429</v>
      </c>
      <c r="J964" s="39">
        <f>[2]Emissions!J186</f>
        <v>4317.8708994315048</v>
      </c>
      <c r="K964" s="39">
        <f>[2]Emissions!K186</f>
        <v>4317.9262473248054</v>
      </c>
      <c r="L964" s="39">
        <f>[2]Emissions!L186</f>
        <v>4317.9262473248054</v>
      </c>
      <c r="M964" s="39">
        <f>[2]Emissions!M186</f>
        <v>4317.470858559569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23038.995390568962</v>
      </c>
      <c r="H965" s="39">
        <f>[2]Emissions!H151</f>
        <v>63042.860183542769</v>
      </c>
      <c r="I965" s="39">
        <f>[2]Emissions!I151</f>
        <v>71565.819871157379</v>
      </c>
      <c r="J965" s="39">
        <f>[2]Emissions!J151</f>
        <v>56416.062375170914</v>
      </c>
      <c r="K965" s="39">
        <f>[2]Emissions!K151</f>
        <v>45616.192401241024</v>
      </c>
      <c r="L965" s="39">
        <f>[2]Emissions!L151</f>
        <v>50553.511165286378</v>
      </c>
      <c r="M965" s="39">
        <f>[2]Emissions!M151</f>
        <v>55133.14162186419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625.13972001139109</v>
      </c>
      <c r="F968" s="39">
        <f>[2]Emissions!F69</f>
        <v>468.85479000854332</v>
      </c>
      <c r="G968" s="39">
        <f>[2]Emissions!G69</f>
        <v>312.5698600056956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42.977106406249987</v>
      </c>
      <c r="G969" s="39">
        <f>[2]Emissions!G34</f>
        <v>28.651404270833339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21.938996562147469</v>
      </c>
      <c r="H970" s="39">
        <f>[2]Emissions!H674</f>
        <v>190.5196944815529</v>
      </c>
      <c r="I970" s="39">
        <f>[2]Emissions!I674</f>
        <v>185.86320688891999</v>
      </c>
      <c r="J970" s="39">
        <f>[2]Emissions!J674</f>
        <v>88.267323822959355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0.449056843601567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5.9188924185335967</v>
      </c>
      <c r="F975" s="39">
        <f>[2]Emissions!F1335</f>
        <v>8.0188805086210202</v>
      </c>
      <c r="G975" s="39">
        <f>[2]Emissions!G1335</f>
        <v>9.1660996815586238</v>
      </c>
      <c r="H975" s="39">
        <f>[2]Emissions!H1335</f>
        <v>11.23896640186225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968.02532698938342</v>
      </c>
      <c r="F979" s="39">
        <f>[2]Emissions!F1450</f>
        <v>0</v>
      </c>
      <c r="G979" s="39">
        <f>[2]Emissions!G1450</f>
        <v>3228.4925886477249</v>
      </c>
      <c r="H979" s="39">
        <f>[2]Emissions!H1450</f>
        <v>4106.1148776445843</v>
      </c>
      <c r="I979" s="39">
        <f>[2]Emissions!I1450</f>
        <v>3895.8612117350181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258.55750913522672</v>
      </c>
      <c r="F982" s="39">
        <f>[2]Emissions!F1187</f>
        <v>186.47171175513171</v>
      </c>
      <c r="G982" s="39">
        <f>[2]Emissions!G1187</f>
        <v>172.37167275681759</v>
      </c>
      <c r="H982" s="39">
        <f>[2]Emissions!H1187</f>
        <v>129.2787545676133</v>
      </c>
      <c r="I982" s="39">
        <f>[2]Emissions!I1187</f>
        <v>86.185836378408823</v>
      </c>
      <c r="J982" s="39">
        <f>[2]Emissions!J1187</f>
        <v>43.092918189204539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2112.7868308900029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1.419156256878203E-2</v>
      </c>
      <c r="I985" s="39">
        <f>[2]Emissions!I871</f>
        <v>1.419216409081708E-2</v>
      </c>
      <c r="J985" s="39">
        <f>[2]Emissions!J871</f>
        <v>1.4191111427255749E-2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2955.623074640595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2.0680457570715481E-2</v>
      </c>
      <c r="F989" s="39">
        <f>[2]Emissions!F1127</f>
        <v>1.6544366056572359E-2</v>
      </c>
      <c r="G989" s="39">
        <f>[2]Emissions!G1127</f>
        <v>1.2408274542429281E-2</v>
      </c>
      <c r="H989" s="39">
        <f>[2]Emissions!H1127</f>
        <v>1.0130115342052E-2</v>
      </c>
      <c r="I989" s="39">
        <f>[2]Emissions!I1127</f>
        <v>7.333742096505831E-3</v>
      </c>
      <c r="J989" s="39">
        <f>[2]Emissions!J1127</f>
        <v>4.0845273924517509E-3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7.0384234274894319E-2</v>
      </c>
      <c r="I992" s="39">
        <f>[2]Emissions!I893</f>
        <v>0.11221954927701749</v>
      </c>
      <c r="J992" s="39">
        <f>[2]Emissions!J893</f>
        <v>0.1168322273292227</v>
      </c>
      <c r="K992" s="39">
        <f>[2]Emissions!K893</f>
        <v>0.1168322273292227</v>
      </c>
      <c r="L992" s="39">
        <f>[2]Emissions!L893</f>
        <v>0.10038869411945719</v>
      </c>
      <c r="M992" s="39">
        <f>[2]Emissions!M893</f>
        <v>4.7584573414028351E-2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5147.210390791668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1.256322403846152</v>
      </c>
      <c r="F997" s="39">
        <f>[2]Emissions!F2067</f>
        <v>1.8406283168762649</v>
      </c>
      <c r="G997" s="39">
        <f>[2]Emissions!G2067</f>
        <v>2.3372901467357772</v>
      </c>
      <c r="H997" s="39">
        <f>[2]Emissions!H2067</f>
        <v>2.4855913508782388</v>
      </c>
      <c r="I997" s="39">
        <f>[2]Emissions!I2067</f>
        <v>2.2496341089840821</v>
      </c>
      <c r="J997" s="39">
        <f>[2]Emissions!J2067</f>
        <v>1.665328195953983</v>
      </c>
      <c r="K997" s="39">
        <f>[2]Emissions!K2067</f>
        <v>1.1686663660944869</v>
      </c>
      <c r="L997" s="39">
        <f>[2]Emissions!L2067</f>
        <v>1.020365161951998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368.06524437263352</v>
      </c>
      <c r="L998" s="39">
        <f>[2]Emissions!L2053</f>
        <v>368.06524437263352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7294.3863152221056</v>
      </c>
      <c r="F999" s="39">
        <f>[2]Emissions!F1104</f>
        <v>5183.8612973338713</v>
      </c>
      <c r="G999" s="39">
        <f>[2]Emissions!G1104</f>
        <v>6893.9981005171167</v>
      </c>
      <c r="H999" s="39">
        <f>[2]Emissions!H1104</f>
        <v>3139.7512130640998</v>
      </c>
      <c r="I999" s="39">
        <f>[2]Emissions!I1104</f>
        <v>2131.2296092491988</v>
      </c>
      <c r="J999" s="39">
        <f>[2]Emissions!J1104</f>
        <v>1065.6148046245989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52689.227620874728</v>
      </c>
      <c r="F1001" s="39">
        <f>[2]Emissions!F472</f>
        <v>92732.650457999567</v>
      </c>
      <c r="G1001" s="39">
        <f>[2]Emissions!G472</f>
        <v>157936.52923730441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4106.8595245930101</v>
      </c>
      <c r="F1003" s="39">
        <f>[2]Emissions!F6</f>
        <v>4998.8326445588891</v>
      </c>
      <c r="G1003" s="39">
        <f>[2]Emissions!G6</f>
        <v>4095.0098085681461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1928.586428247836</v>
      </c>
      <c r="L1003" s="39">
        <f>[2]Emissions!L6</f>
        <v>1477.241135537324</v>
      </c>
      <c r="M1003" s="39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1083.8733018708249</v>
      </c>
      <c r="K1005" s="39">
        <f>[2]Emissions!K1781</f>
        <v>1083.8733018708249</v>
      </c>
      <c r="L1005" s="39">
        <f>[2]Emissions!L1781</f>
        <v>145.93139002536799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516.53416542000002</v>
      </c>
      <c r="H1006" s="39">
        <f>[2]Emissions!H1532</f>
        <v>342.92306580000002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44.392449712872057</v>
      </c>
      <c r="I1008" s="39">
        <f>[2]Emissions!I1148</f>
        <v>70.739798728643919</v>
      </c>
      <c r="J1008" s="39">
        <f>[2]Emissions!J1148</f>
        <v>81.632447052667715</v>
      </c>
      <c r="K1008" s="39">
        <f>[2]Emissions!K1148</f>
        <v>101.02549799693379</v>
      </c>
      <c r="L1008" s="39">
        <f>[2]Emissions!L1148</f>
        <v>100.816292347123</v>
      </c>
      <c r="M1008" s="39">
        <f>[2]Emissions!M1148</f>
        <v>67.422691022096672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677.14941765036667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307.09724156479211</v>
      </c>
      <c r="I1009" s="39">
        <f>[2]Emissions!I528</f>
        <v>307.09724156479211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1680.3051405176191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0.62045804195804188</v>
      </c>
      <c r="F1013" s="39">
        <f>[2]Emissions!F2153</f>
        <v>0.310229020979021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238.4809851652133</v>
      </c>
      <c r="J1014" s="39">
        <f>[2]Emissions!J2146</f>
        <v>127.8642351652135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1436.8938711113069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22234.794056304381</v>
      </c>
      <c r="F1020" s="39">
        <f>[2]Emissions!F433</f>
        <v>23512.719126199871</v>
      </c>
      <c r="G1020" s="39">
        <f>[2]Emissions!G433</f>
        <v>17035.956149037691</v>
      </c>
      <c r="H1020" s="39">
        <f>[2]Emissions!H433</f>
        <v>2985.8098816217912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260.68017662962973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1.923272954206577</v>
      </c>
      <c r="F1025" s="39">
        <f>[2]Emissions!F1384</f>
        <v>34.751990390253852</v>
      </c>
      <c r="G1025" s="39">
        <f>[2]Emissions!G1384</f>
        <v>34.751990390253852</v>
      </c>
      <c r="H1025" s="39">
        <f>[2]Emissions!H1384</f>
        <v>37.482689585951071</v>
      </c>
      <c r="I1025" s="39">
        <f>[2]Emissions!I1384</f>
        <v>37.482689585951071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1517.1404055555549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4371.833037888</v>
      </c>
      <c r="F1042" s="39">
        <f>[2]Emissions!F1602</f>
        <v>4364.9881910698159</v>
      </c>
      <c r="G1042" s="39">
        <f>[2]Emissions!G1602</f>
        <v>4364.9881910698159</v>
      </c>
      <c r="H1042" s="39">
        <f>[2]Emissions!H1602</f>
        <v>6121.8004742277617</v>
      </c>
      <c r="I1042" s="39">
        <f>[2]Emissions!I1602</f>
        <v>7450.1012432789003</v>
      </c>
      <c r="J1042" s="39">
        <f>[2]Emissions!J1602</f>
        <v>7709.9106533189906</v>
      </c>
      <c r="K1042" s="39">
        <f>[2]Emissions!K1602</f>
        <v>8051.9830171241356</v>
      </c>
      <c r="L1042" s="39">
        <f>[2]Emissions!L1602</f>
        <v>8304.9102553369994</v>
      </c>
      <c r="M1042" s="39">
        <f>[2]Emissions!M1602</f>
        <v>8641.0179515793916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512.64923257599992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128.16230814400001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8.4539011764705862E-3</v>
      </c>
      <c r="G1044" s="39">
        <f>[2]Emissions!G1518</f>
        <v>6.3404258823529427E-3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14.203561036235101</v>
      </c>
      <c r="F1045" s="39">
        <f>[2]Emissions!F1253</f>
        <v>11.836300863529249</v>
      </c>
      <c r="G1045" s="39">
        <f>[2]Emissions!G1253</f>
        <v>9.4690406908233893</v>
      </c>
      <c r="H1045" s="39">
        <f>[2]Emissions!H1253</f>
        <v>7.1017805181175477</v>
      </c>
      <c r="I1045" s="39">
        <f>[2]Emissions!I1253</f>
        <v>8.5803686901605527</v>
      </c>
      <c r="J1045" s="39">
        <f>[2]Emissions!J1253</f>
        <v>2.3672601727058482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0.85766087152193948</v>
      </c>
      <c r="L1046" s="39">
        <f>[2]Emissions!L632</f>
        <v>6.2006186301905748</v>
      </c>
      <c r="M1046" s="39">
        <f>[2]Emissions!M632</f>
        <v>6.2006186301905748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7478.0068311838213</v>
      </c>
      <c r="F1050" s="39">
        <f>[2]Emissions!F680</f>
        <v>5982.405464947059</v>
      </c>
      <c r="G1050" s="39">
        <f>[2]Emissions!G680</f>
        <v>4486.8040987102941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60075.601260751617</v>
      </c>
      <c r="F1051" s="39">
        <f>[2]Emissions!F439</f>
        <v>60075.601260751617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1560.472066947108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1703.897567710789</v>
      </c>
      <c r="F1053" s="39">
        <f>[2]Emissions!F687</f>
        <v>1425.787582026318</v>
      </c>
      <c r="G1053" s="39">
        <f>[2]Emissions!G687</f>
        <v>6029.9399824022867</v>
      </c>
      <c r="H1053" s="39">
        <f>[2]Emissions!H687</f>
        <v>6325.6435363989767</v>
      </c>
      <c r="I1053" s="39">
        <f>[2]Emissions!I687</f>
        <v>7380.6210958138436</v>
      </c>
      <c r="J1053" s="39">
        <f>[2]Emissions!J687</f>
        <v>5899.484162496412</v>
      </c>
      <c r="K1053" s="39">
        <f>[2]Emissions!K687</f>
        <v>5899.4841624963983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31.870661993104179</v>
      </c>
      <c r="K1055" s="39">
        <f>[2]Emissions!K1979</f>
        <v>198.06626097409369</v>
      </c>
      <c r="L1055" s="39">
        <f>[2]Emissions!L1979</f>
        <v>1233.4126251568559</v>
      </c>
      <c r="M1055" s="39">
        <f>[2]Emissions!M1979</f>
        <v>1233.4126251568559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369.39556278650099</v>
      </c>
      <c r="L1060" s="39">
        <f>[2]Emissions!L2051</f>
        <v>369.39556278650099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368.06524437263352</v>
      </c>
      <c r="L1066" s="39">
        <f>[2]Emissions!L2050</f>
        <v>368.06524437263352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953.85453504273494</v>
      </c>
      <c r="I1067" s="39">
        <f>[2]Emissions!I1974</f>
        <v>991.42876048440428</v>
      </c>
      <c r="J1067" s="39">
        <f>[2]Emissions!J1974</f>
        <v>375.51695681439531</v>
      </c>
      <c r="K1067" s="39">
        <f>[2]Emissions!K1974</f>
        <v>0</v>
      </c>
      <c r="L1067" s="39">
        <f>[2]Emissions!L1974</f>
        <v>0</v>
      </c>
      <c r="M1067" s="39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59.055618308304481</v>
      </c>
      <c r="K1069" s="39">
        <f>[2]Emissions!K1835</f>
        <v>276.45858462813658</v>
      </c>
      <c r="L1069" s="39">
        <f>[2]Emissions!L1835</f>
        <v>473.65806398231189</v>
      </c>
      <c r="M1069" s="39">
        <f>[2]Emissions!M1835</f>
        <v>369.61947507311697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1.336053343949044E-2</v>
      </c>
      <c r="H1070" s="39">
        <f>[2]Emissions!H2060</f>
        <v>0.49340802994699062</v>
      </c>
      <c r="I1070" s="39">
        <f>[2]Emissions!I2060</f>
        <v>2.93993345517557</v>
      </c>
      <c r="J1070" s="39">
        <f>[2]Emissions!J2060</f>
        <v>12.50791141658393</v>
      </c>
      <c r="K1070" s="39">
        <f>[2]Emissions!K2060</f>
        <v>12.027863920077079</v>
      </c>
      <c r="L1070" s="39">
        <f>[2]Emissions!L2060</f>
        <v>9.5679779614088805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1002.95899025918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754.76401663479749</v>
      </c>
      <c r="G1074" s="39">
        <f>[2]Emissions!G1544</f>
        <v>566.07301247609803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1497.1185587897669</v>
      </c>
      <c r="F1075" s="39">
        <f>[2]Emissions!F1415</f>
        <v>11072.777466051381</v>
      </c>
      <c r="G1075" s="39">
        <f>[2]Emissions!G1415</f>
        <v>11072.777466051381</v>
      </c>
      <c r="H1075" s="39">
        <f>[2]Emissions!H1415</f>
        <v>14042.34287717094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29.511107398640029</v>
      </c>
      <c r="F1076" s="39">
        <f>[2]Emissions!F1272</f>
        <v>125.53475177043261</v>
      </c>
      <c r="G1076" s="39">
        <f>[2]Emissions!G1272</f>
        <v>195.7003327687579</v>
      </c>
      <c r="H1076" s="39">
        <f>[2]Emissions!H1272</f>
        <v>307.30006464455948</v>
      </c>
      <c r="I1076" s="39">
        <f>[2]Emissions!I1272</f>
        <v>390.45299694239361</v>
      </c>
      <c r="J1076" s="39">
        <f>[2]Emissions!J1272</f>
        <v>471.62719438678232</v>
      </c>
      <c r="K1076" s="39">
        <f>[2]Emissions!K1272</f>
        <v>546.36526857097192</v>
      </c>
      <c r="L1076" s="39">
        <f>[2]Emissions!L1272</f>
        <v>549.76399984151521</v>
      </c>
      <c r="M1076" s="39">
        <f>[2]Emissions!M1272</f>
        <v>552.65778419941262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269.42892747756599</v>
      </c>
      <c r="F1077" s="39">
        <f>[2]Emissions!F1167</f>
        <v>248.3446922569326</v>
      </c>
      <c r="G1077" s="39">
        <f>[2]Emissions!G1167</f>
        <v>345.09782382584632</v>
      </c>
      <c r="H1077" s="39">
        <f>[2]Emissions!H1167</f>
        <v>330.90469321593542</v>
      </c>
      <c r="I1077" s="39">
        <f>[2]Emissions!I1167</f>
        <v>364.16478905212801</v>
      </c>
      <c r="J1077" s="39">
        <f>[2]Emissions!J1167</f>
        <v>401.7645856745566</v>
      </c>
      <c r="K1077" s="39">
        <f>[2]Emissions!K1167</f>
        <v>378.66639259689453</v>
      </c>
      <c r="L1077" s="39">
        <f>[2]Emissions!L1167</f>
        <v>375.03240698895291</v>
      </c>
      <c r="M1077" s="39">
        <f>[2]Emissions!M1167</f>
        <v>372.3470986144016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75.356617864132915</v>
      </c>
      <c r="G1078" s="39">
        <f>[2]Emissions!G1409</f>
        <v>58.548686746987947</v>
      </c>
      <c r="H1078" s="39">
        <f>[2]Emissions!H1409</f>
        <v>75.356617864132915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33920.860048602277</v>
      </c>
      <c r="F1081" s="39">
        <f>[2]Emissions!F1403</f>
        <v>39268.131160101373</v>
      </c>
      <c r="G1081" s="39">
        <f>[2]Emissions!G1403</f>
        <v>42418.857217280813</v>
      </c>
      <c r="H1081" s="39">
        <f>[2]Emissions!H1403</f>
        <v>51955.26439030758</v>
      </c>
      <c r="I1081" s="39">
        <f>[2]Emissions!I1403</f>
        <v>73927.545347872714</v>
      </c>
      <c r="J1081" s="39">
        <f>[2]Emissions!J1403</f>
        <v>9792.6496677772557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533.56242798304402</v>
      </c>
      <c r="G1082" s="39">
        <f>[2]Emissions!G1719</f>
        <v>533.56242798304402</v>
      </c>
      <c r="H1082" s="39">
        <f>[2]Emissions!H1719</f>
        <v>1157.4103791661189</v>
      </c>
      <c r="I1082" s="39">
        <f>[2]Emissions!I1719</f>
        <v>1257.788896737547</v>
      </c>
      <c r="J1082" s="39">
        <f>[2]Emissions!J1719</f>
        <v>1257.7879438127011</v>
      </c>
      <c r="K1082" s="39">
        <f>[2]Emissions!K1719</f>
        <v>1257.7879438127011</v>
      </c>
      <c r="L1082" s="39">
        <f>[2]Emissions!L1719</f>
        <v>1257.786829640896</v>
      </c>
      <c r="M1082" s="39">
        <f>[2]Emissions!M1719</f>
        <v>1257.6861537950299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68.516099258046708</v>
      </c>
      <c r="F1084" s="39">
        <f>[2]Emissions!F1462</f>
        <v>62.165896707818924</v>
      </c>
      <c r="G1084" s="39">
        <f>[2]Emissions!G1462</f>
        <v>74.580777109822534</v>
      </c>
      <c r="H1084" s="39">
        <f>[2]Emissions!H1462</f>
        <v>100.91397276375091</v>
      </c>
      <c r="I1084" s="39">
        <f>[2]Emissions!I1462</f>
        <v>182.67766856318659</v>
      </c>
      <c r="J1084" s="39">
        <f>[2]Emissions!J1462</f>
        <v>11.200674568837719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4415.3377463484621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96.637801796344377</v>
      </c>
      <c r="G1086" s="39">
        <f>[2]Emissions!G698</f>
        <v>90.808028679107963</v>
      </c>
      <c r="H1086" s="39">
        <f>[2]Emissions!H698</f>
        <v>84.973767668786735</v>
      </c>
      <c r="I1086" s="39">
        <f>[2]Emissions!I698</f>
        <v>79.148482444635164</v>
      </c>
      <c r="J1086" s="39">
        <f>[2]Emissions!J698</f>
        <v>79.148482444635192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7.9807956608266943</v>
      </c>
      <c r="M1087" s="39">
        <f>[2]Emissions!M734</f>
        <v>540.79532014991264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1201.83569995164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1581.3787413564869</v>
      </c>
      <c r="G1091" s="39">
        <f>[2]Emissions!G1632</f>
        <v>2168.0584059801181</v>
      </c>
      <c r="H1091" s="39">
        <f>[2]Emissions!H1632</f>
        <v>2669.8135005967079</v>
      </c>
      <c r="I1091" s="39">
        <f>[2]Emissions!I1632</f>
        <v>3093.271499571284</v>
      </c>
      <c r="J1091" s="39">
        <f>[2]Emissions!J1632</f>
        <v>1511.892758214784</v>
      </c>
      <c r="K1091" s="39">
        <f>[2]Emissions!K1632</f>
        <v>877.47064213542467</v>
      </c>
      <c r="L1091" s="39">
        <f>[2]Emissions!L1632</f>
        <v>207.8119064159354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55.116511507690902</v>
      </c>
      <c r="F1093" s="39">
        <f>[2]Emissions!F1492</f>
        <v>86.074285035827955</v>
      </c>
      <c r="G1093" s="39">
        <f>[2]Emissions!G1492</f>
        <v>98.47706039736785</v>
      </c>
      <c r="H1093" s="39">
        <f>[2]Emissions!H1492</f>
        <v>108.04283538910261</v>
      </c>
      <c r="I1093" s="39">
        <f>[2]Emissions!I1492</f>
        <v>68.13319283300703</v>
      </c>
      <c r="J1093" s="39">
        <f>[2]Emissions!J1492</f>
        <v>34.910377285492217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2.3234376522418731E-2</v>
      </c>
      <c r="F1095" s="39">
        <f>[2]Emissions!F991</f>
        <v>4.4116064100119833E-2</v>
      </c>
      <c r="G1095" s="39">
        <f>[2]Emissions!G991</f>
        <v>4.7890369448587371E-2</v>
      </c>
      <c r="H1095" s="39">
        <f>[2]Emissions!H991</f>
        <v>6.0104510771759927E-2</v>
      </c>
      <c r="I1095" s="39">
        <f>[2]Emissions!I991</f>
        <v>6.678038471559071E-2</v>
      </c>
      <c r="J1095" s="39">
        <f>[2]Emissions!J991</f>
        <v>7.4315966500793459E-2</v>
      </c>
      <c r="K1095" s="39">
        <f>[2]Emissions!K991</f>
        <v>7.3878941927109198E-2</v>
      </c>
      <c r="L1095" s="39">
        <f>[2]Emissions!L991</f>
        <v>7.3754217350706294E-2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0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159.73633859162879</v>
      </c>
      <c r="F1100" s="39">
        <f>[2]Emissions!F985</f>
        <v>303.29794068832371</v>
      </c>
      <c r="G1100" s="39">
        <f>[2]Emissions!G985</f>
        <v>329.24628995903811</v>
      </c>
      <c r="H1100" s="39">
        <f>[2]Emissions!H985</f>
        <v>413.21851155584949</v>
      </c>
      <c r="I1100" s="39">
        <f>[2]Emissions!I985</f>
        <v>459.11514491968592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564.31019379474469</v>
      </c>
      <c r="F1101" s="39">
        <f>[2]Emissions!F776</f>
        <v>509.93145153850628</v>
      </c>
      <c r="G1101" s="39">
        <f>[2]Emissions!G776</f>
        <v>3033.8278628818389</v>
      </c>
      <c r="H1101" s="39">
        <f>[2]Emissions!H776</f>
        <v>3335.5648806116328</v>
      </c>
      <c r="I1101" s="39">
        <f>[2]Emissions!I776</f>
        <v>4014.5846670679712</v>
      </c>
      <c r="J1101" s="39">
        <f>[2]Emissions!J776</f>
        <v>3349.4360471451232</v>
      </c>
      <c r="K1101" s="39">
        <f>[2]Emissions!K776</f>
        <v>3349.436047145115</v>
      </c>
      <c r="L1101" s="39">
        <f>[2]Emissions!L776</f>
        <v>742.38603370919986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7264.1023629166666</v>
      </c>
      <c r="F1104" s="39">
        <f>[2]Emissions!F1620</f>
        <v>4200.7530779344743</v>
      </c>
      <c r="G1104" s="39">
        <f>[2]Emissions!G1620</f>
        <v>3165.447388206318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2.9980271965591418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222.08420568292681</v>
      </c>
      <c r="G1107" s="39">
        <f>[2]Emissions!G1480</f>
        <v>166.5631542621951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1794.1832433425541</v>
      </c>
      <c r="I1108" s="39">
        <f>[2]Emissions!I1421</f>
        <v>5247.5275522699176</v>
      </c>
      <c r="J1108" s="39">
        <f>[2]Emissions!J1421</f>
        <v>22996.451170538701</v>
      </c>
      <c r="K1108" s="39">
        <f>[2]Emissions!K1421</f>
        <v>32115.10393547684</v>
      </c>
      <c r="L1108" s="39">
        <f>[2]Emissions!L1421</f>
        <v>31856.78382271195</v>
      </c>
      <c r="M1108" s="39">
        <f>[2]Emissions!M1421</f>
        <v>32857.888853261451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5895.5929514352456</v>
      </c>
      <c r="G1109" s="39">
        <f>[2]Emissions!G979</f>
        <v>1163.808369102765</v>
      </c>
      <c r="H1109" s="39">
        <f>[2]Emissions!H979</f>
        <v>3218.5713175392102</v>
      </c>
      <c r="I1109" s="39">
        <f>[2]Emissions!I979</f>
        <v>3234.9047378019691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72.055755923030006</v>
      </c>
      <c r="F1110" s="39">
        <f>[2]Emissions!F857</f>
        <v>741.23388054118072</v>
      </c>
      <c r="G1110" s="39">
        <f>[2]Emissions!G857</f>
        <v>1261.924641342338</v>
      </c>
      <c r="H1110" s="39">
        <f>[2]Emissions!H857</f>
        <v>1261.924641342325</v>
      </c>
      <c r="I1110" s="39">
        <f>[2]Emissions!I857</f>
        <v>0</v>
      </c>
      <c r="J1110" s="39">
        <f>[2]Emissions!J857</f>
        <v>336.2089997891552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555.70575343918642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15.148126493586711</v>
      </c>
      <c r="H1115" s="39">
        <f>[2]Emissions!H1474</f>
        <v>54.938225855507241</v>
      </c>
      <c r="I1115" s="39">
        <f>[2]Emissions!I1474</f>
        <v>19.871094476355719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9907.9248498761244</v>
      </c>
      <c r="F1116" s="39">
        <f>[2]Emissions!F1265</f>
        <v>8256.6040415634361</v>
      </c>
      <c r="G1116" s="39">
        <f>[2]Emissions!G1265</f>
        <v>6605.2832332507487</v>
      </c>
      <c r="H1116" s="39">
        <f>[2]Emissions!H1265</f>
        <v>4953.9624249380613</v>
      </c>
      <c r="I1116" s="39">
        <f>[2]Emissions!I1265</f>
        <v>3302.6416166253748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798.53939960434275</v>
      </c>
      <c r="F1117" s="39">
        <f>[2]Emissions!F1160</f>
        <v>638.83151968347397</v>
      </c>
      <c r="G1117" s="39">
        <f>[2]Emissions!G1160</f>
        <v>479.12363976260571</v>
      </c>
      <c r="H1117" s="39">
        <f>[2]Emissions!H1160</f>
        <v>319.41575984173699</v>
      </c>
      <c r="I1117" s="39">
        <f>[2]Emissions!I1160</f>
        <v>218.33731376702221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102.4261104237039</v>
      </c>
      <c r="F1118" s="39">
        <f>[2]Emissions!F973</f>
        <v>0</v>
      </c>
      <c r="G1118" s="39">
        <f>[2]Emissions!G973</f>
        <v>102.4261104237039</v>
      </c>
      <c r="H1118" s="39">
        <f>[2]Emissions!H973</f>
        <v>17.22925378191367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63.792020807059153</v>
      </c>
      <c r="H1120" s="39">
        <f>[2]Emissions!H722</f>
        <v>582.65906662202417</v>
      </c>
      <c r="I1120" s="39">
        <f>[2]Emissions!I722</f>
        <v>595.96767547628019</v>
      </c>
      <c r="J1120" s="39">
        <f>[2]Emissions!J722</f>
        <v>283.14124063611968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28.738845217145041</v>
      </c>
      <c r="F1123" s="39">
        <f>[2]Emissions!F1580</f>
        <v>696.90817930147045</v>
      </c>
      <c r="G1123" s="39">
        <f>[2]Emissions!G1580</f>
        <v>725.14073184214487</v>
      </c>
      <c r="H1123" s="39">
        <f>[2]Emissions!H1580</f>
        <v>853.25263651714465</v>
      </c>
      <c r="I1123" s="39">
        <f>[2]Emissions!I1580</f>
        <v>862.97000537242855</v>
      </c>
      <c r="J1123" s="39">
        <f>[2]Emissions!J1580</f>
        <v>1209.6937628138801</v>
      </c>
      <c r="K1123" s="39">
        <f>[2]Emissions!K1580</f>
        <v>1215.856353681045</v>
      </c>
      <c r="L1123" s="39">
        <f>[2]Emissions!L1580</f>
        <v>1217.6150030497629</v>
      </c>
      <c r="M1123" s="39">
        <f>[2]Emissions!M1580</f>
        <v>1219.373056797481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3.2741180483968102</v>
      </c>
      <c r="F1124" s="39">
        <f>[2]Emissions!F1259</f>
        <v>0</v>
      </c>
      <c r="G1124" s="39">
        <f>[2]Emissions!G1259</f>
        <v>3.2741180483968102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57166.349447100001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7273.7677247942393</v>
      </c>
      <c r="G1128" s="39">
        <f>[2]Emissions!G1468</f>
        <v>5819.0141798353916</v>
      </c>
      <c r="H1128" s="39">
        <f>[2]Emissions!H1468</f>
        <v>4364.2606348765439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55856.256742804893</v>
      </c>
      <c r="F1131" s="39">
        <f>[2]Emissions!F770</f>
        <v>47318.620357540371</v>
      </c>
      <c r="G1131" s="39">
        <f>[2]Emissions!G770</f>
        <v>43579.9062124099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59.647932656333353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676.68502829268311</v>
      </c>
      <c r="G1137" s="39">
        <f>[2]Emissions!G1498</f>
        <v>507.51377121951231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3520.302592669861</v>
      </c>
      <c r="F1138" s="39">
        <f>[2]Emissions!F1396</f>
        <v>4004.146480068212</v>
      </c>
      <c r="G1138" s="39">
        <f>[2]Emissions!G1396</f>
        <v>3338.3887479845912</v>
      </c>
      <c r="H1138" s="39">
        <f>[2]Emissions!H1396</f>
        <v>2067.9119556869759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0</v>
      </c>
      <c r="L1139" s="39">
        <f>[2]Emissions!L997</f>
        <v>0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752.34103561318784</v>
      </c>
      <c r="F1141" s="39">
        <f>[2]Emissions!F788</f>
        <v>3935.5932503407639</v>
      </c>
      <c r="G1141" s="39">
        <f>[2]Emissions!G788</f>
        <v>6063.696529546346</v>
      </c>
      <c r="H1141" s="39">
        <f>[2]Emissions!H788</f>
        <v>10611.30575490823</v>
      </c>
      <c r="I1141" s="39">
        <f>[2]Emissions!I788</f>
        <v>13611.658793388149</v>
      </c>
      <c r="J1141" s="39">
        <f>[2]Emissions!J788</f>
        <v>15747.47637784349</v>
      </c>
      <c r="K1141" s="39">
        <f>[2]Emissions!K788</f>
        <v>15982.77717575733</v>
      </c>
      <c r="L1141" s="39">
        <f>[2]Emissions!L788</f>
        <v>15982.77717575733</v>
      </c>
      <c r="M1141" s="39">
        <f>[2]Emissions!M788</f>
        <v>4984.8313387913513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0.49712414564024932</v>
      </c>
      <c r="F1142" s="39">
        <f>[2]Emissions!F764</f>
        <v>5.103390971122522</v>
      </c>
      <c r="G1142" s="39">
        <f>[2]Emissions!G764</f>
        <v>8.6848345989707258</v>
      </c>
      <c r="H1142" s="39">
        <f>[2]Emissions!H764</f>
        <v>203.10751889662359</v>
      </c>
      <c r="I1142" s="39">
        <f>[2]Emissions!I764</f>
        <v>316.62996514553492</v>
      </c>
      <c r="J1142" s="39">
        <f>[2]Emissions!J764</f>
        <v>331.98040449661482</v>
      </c>
      <c r="K1142" s="39">
        <f>[2]Emissions!K764</f>
        <v>329.66787339261089</v>
      </c>
      <c r="L1142" s="39">
        <f>[2]Emissions!L764</f>
        <v>283.32325397696769</v>
      </c>
      <c r="M1142" s="39">
        <f>[2]Emissions!M764</f>
        <v>134.4995889864374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1574.411069407867</v>
      </c>
      <c r="F1143" s="39">
        <f>[2]Emissions!F746</f>
        <v>7671.2163796058276</v>
      </c>
      <c r="G1143" s="39">
        <f>[2]Emissions!G746</f>
        <v>11555.18309131736</v>
      </c>
      <c r="H1143" s="39">
        <f>[2]Emissions!H746</f>
        <v>20432.61744965698</v>
      </c>
      <c r="I1143" s="39">
        <f>[2]Emissions!I746</f>
        <v>27854.915700903999</v>
      </c>
      <c r="J1143" s="39">
        <f>[2]Emissions!J746</f>
        <v>32322.26354308462</v>
      </c>
      <c r="K1143" s="39">
        <f>[2]Emissions!K746</f>
        <v>32789.845054553822</v>
      </c>
      <c r="L1143" s="39">
        <f>[2]Emissions!L746</f>
        <v>32789.845054553807</v>
      </c>
      <c r="M1143" s="39">
        <f>[2]Emissions!M746</f>
        <v>10438.38613873358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9720.2209938019096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177532.42102355781</v>
      </c>
      <c r="F1146" s="39">
        <f>[2]Emissions!F1742</f>
        <v>75792.427510759619</v>
      </c>
      <c r="G1146" s="39">
        <f>[2]Emissions!G1742</f>
        <v>50528.285007173079</v>
      </c>
      <c r="H1146" s="39">
        <f>[2]Emissions!H1742</f>
        <v>25264.142503586529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2114.8478978812132</v>
      </c>
      <c r="F1147" s="39">
        <f>[2]Emissions!F704</f>
        <v>1691.878318304982</v>
      </c>
      <c r="G1147" s="39">
        <f>[2]Emissions!G704</f>
        <v>1268.908738728727</v>
      </c>
      <c r="H1147" s="39">
        <f>[2]Emissions!H704</f>
        <v>845.93915915248385</v>
      </c>
      <c r="I1147" s="39">
        <f>[2]Emissions!I704</f>
        <v>422.96957957623471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169.49059352035499</v>
      </c>
      <c r="F1148" s="39">
        <f>[2]Emissions!F1321</f>
        <v>0</v>
      </c>
      <c r="G1148" s="39">
        <f>[2]Emissions!G1321</f>
        <v>1243.037133736136</v>
      </c>
      <c r="H1148" s="39">
        <f>[2]Emissions!H1321</f>
        <v>1755.309627707692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9.7842544137404523</v>
      </c>
      <c r="J1149" s="39">
        <f>[2]Emissions!J1035</f>
        <v>78.163285847665847</v>
      </c>
      <c r="K1149" s="39">
        <f>[2]Emissions!K1035</f>
        <v>454.34102152135063</v>
      </c>
      <c r="L1149" s="39">
        <f>[2]Emissions!L1035</f>
        <v>2818.8227981572459</v>
      </c>
      <c r="M1149" s="39">
        <f>[2]Emissions!M1035</f>
        <v>11397.61257789392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1030.174040608955</v>
      </c>
      <c r="F1151" s="39">
        <f>[2]Emissions!F1113</f>
        <v>5895.5583028999354</v>
      </c>
      <c r="G1151" s="39">
        <f>[2]Emissions!G1113</f>
        <v>9470.7041337501869</v>
      </c>
      <c r="H1151" s="39">
        <f>[2]Emissions!H1113</f>
        <v>14771.45548427486</v>
      </c>
      <c r="I1151" s="39">
        <f>[2]Emissions!I1113</f>
        <v>15946.38950067816</v>
      </c>
      <c r="J1151" s="39">
        <f>[2]Emissions!J1113</f>
        <v>19449.693258765012</v>
      </c>
      <c r="K1151" s="39">
        <f>[2]Emissions!K1113</f>
        <v>22366.92413776106</v>
      </c>
      <c r="L1151" s="39">
        <f>[2]Emissions!L1113</f>
        <v>22725.561745290412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1.9401363168724279E-2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13.873918297690009</v>
      </c>
      <c r="F1155" s="39">
        <f>[2]Emissions!F1074</f>
        <v>13.41890819672135</v>
      </c>
      <c r="G1155" s="39">
        <f>[2]Emissions!G1074</f>
        <v>3.5646107302534058</v>
      </c>
      <c r="H1155" s="39">
        <f>[2]Emissions!H1074</f>
        <v>6.0934364309944344</v>
      </c>
      <c r="I1155" s="39">
        <f>[2]Emissions!I1074</f>
        <v>3.2637330633376358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7.3019550941365941E-3</v>
      </c>
      <c r="L1157" s="39">
        <f>[2]Emissions!L635</f>
        <v>5.2790841108530308E-2</v>
      </c>
      <c r="M1157" s="39">
        <f>[2]Emissions!M635</f>
        <v>5.2790841108530322E-2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1.400266578182207E-3</v>
      </c>
      <c r="K1159" s="39">
        <f>[2]Emissions!K630</f>
        <v>1.4002665781822059E-3</v>
      </c>
      <c r="L1159" s="39">
        <f>[2]Emissions!L630</f>
        <v>1.400266578182207E-3</v>
      </c>
      <c r="M1159" s="39">
        <f>[2]Emissions!M630</f>
        <v>0.26602691652278571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217.8637423634826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17507.00347663615</v>
      </c>
      <c r="F1169" s="39">
        <f>[2]Emissions!F392</f>
        <v>11411.890007060991</v>
      </c>
      <c r="G1169" s="39">
        <f>[2]Emissions!G392</f>
        <v>8293.3887599999998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52873.05083910047</v>
      </c>
      <c r="F1170" s="39">
        <f>[2]Emissions!F538</f>
        <v>46380.924730399398</v>
      </c>
      <c r="G1170" s="39">
        <f>[2]Emissions!G538</f>
        <v>38061.741531331543</v>
      </c>
      <c r="H1170" s="39">
        <f>[2]Emissions!H538</f>
        <v>52873.050839100462</v>
      </c>
      <c r="I1170" s="39">
        <f>[2]Emissions!I538</f>
        <v>52873.05083910047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13798.606127782219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163579.1208654551</v>
      </c>
      <c r="F1173" s="39">
        <f>[2]Emissions!F408</f>
        <v>84260.771438999975</v>
      </c>
      <c r="G1173" s="39">
        <f>[2]Emissions!G408</f>
        <v>86437.759543239241</v>
      </c>
      <c r="H1173" s="39">
        <f>[2]Emissions!H408</f>
        <v>42130.385719500002</v>
      </c>
      <c r="I1173" s="39">
        <f>[2]Emissions!I408</f>
        <v>21065.19285974999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17987.976084275739</v>
      </c>
      <c r="H1177" s="39">
        <f>[2]Emissions!H241</f>
        <v>23186.856029844141</v>
      </c>
      <c r="I1177" s="39">
        <f>[2]Emissions!I241</f>
        <v>23900.90898118827</v>
      </c>
      <c r="J1177" s="39">
        <f>[2]Emissions!J241</f>
        <v>23900.90898118827</v>
      </c>
      <c r="K1177" s="39">
        <f>[2]Emissions!K241</f>
        <v>19898.225719615439</v>
      </c>
      <c r="L1177" s="39">
        <f>[2]Emissions!L241</f>
        <v>10732.56832027239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48194.382084282493</v>
      </c>
      <c r="H1178" s="39">
        <f>[2]Emissions!H55</f>
        <v>48657.603998788669</v>
      </c>
      <c r="I1178" s="39">
        <f>[2]Emissions!I55</f>
        <v>50376.740802277629</v>
      </c>
      <c r="J1178" s="39">
        <f>[2]Emissions!J55</f>
        <v>51805.670474946623</v>
      </c>
      <c r="K1178" s="39">
        <f>[2]Emissions!K55</f>
        <v>52902.535250437591</v>
      </c>
      <c r="L1178" s="39">
        <f>[2]Emissions!L55</f>
        <v>53815.037205972883</v>
      </c>
      <c r="M1178" s="39">
        <f>[2]Emissions!M55</f>
        <v>54471.638252719327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6.5413917665476084E-5</v>
      </c>
      <c r="J1188" s="39">
        <f>[2]Emissions!J618</f>
        <v>4.2104803858512239E-4</v>
      </c>
      <c r="K1188" s="39">
        <f>[2]Emissions!K618</f>
        <v>2.744653702119387E-3</v>
      </c>
      <c r="L1188" s="39">
        <f>[2]Emissions!L618</f>
        <v>1.7099453225742949E-2</v>
      </c>
      <c r="M1188" s="39">
        <f>[2]Emissions!M618</f>
        <v>1.6851954638166609E-2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1.7034533046357609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80507.491673361306</v>
      </c>
      <c r="K1198" s="39">
        <f>[2]Emissions!K2357</f>
        <v>98525.41645186751</v>
      </c>
      <c r="L1198" s="39">
        <f>[2]Emissions!L2357</f>
        <v>63535.799337132463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3.429431090598881</v>
      </c>
      <c r="M1203" s="39">
        <f>[2]Emissions!M391</f>
        <v>4.3443673737832924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63.731038599501133</v>
      </c>
      <c r="F1207" s="39">
        <f>[2]Emissions!F1073</f>
        <v>2520.1739891641719</v>
      </c>
      <c r="G1207" s="39">
        <f>[2]Emissions!G1073</f>
        <v>4648.3625925447122</v>
      </c>
      <c r="H1207" s="39">
        <f>[2]Emissions!H1073</f>
        <v>7240.9344337311322</v>
      </c>
      <c r="I1207" s="39">
        <f>[2]Emissions!I1073</f>
        <v>9422.7274609607812</v>
      </c>
      <c r="J1207" s="39">
        <f>[2]Emissions!J1073</f>
        <v>9853.1241881200549</v>
      </c>
      <c r="K1207" s="39">
        <f>[2]Emissions!K1073</f>
        <v>10231.59253796572</v>
      </c>
      <c r="L1207" s="39">
        <f>[2]Emissions!L1073</f>
        <v>10821.660574990359</v>
      </c>
      <c r="M1207" s="39">
        <f>[2]Emissions!M1073</f>
        <v>9744.974230956921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1.357372612282608</v>
      </c>
      <c r="F1208" s="39">
        <f>[2]Emissions!F1320</f>
        <v>0</v>
      </c>
      <c r="G1208" s="39">
        <f>[2]Emissions!G1320</f>
        <v>9.9549156465787725</v>
      </c>
      <c r="H1208" s="39">
        <f>[2]Emissions!H1320</f>
        <v>14.057471658096841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1264.870572178434</v>
      </c>
      <c r="F1209" s="39">
        <f>[2]Emissions!F385</f>
        <v>721.9068307075629</v>
      </c>
      <c r="G1209" s="39">
        <f>[2]Emissions!G385</f>
        <v>958.83095798109218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382.90535898317142</v>
      </c>
      <c r="J1213" s="39">
        <f>[2]Emissions!J2227</f>
        <v>268.82867523556899</v>
      </c>
      <c r="K1213" s="39">
        <f>[2]Emissions!K2227</f>
        <v>119.11656813370401</v>
      </c>
      <c r="L1213" s="39">
        <f>[2]Emissions!L2227</f>
        <v>85.698871924880123</v>
      </c>
      <c r="M1213" s="39">
        <f>[2]Emissions!M2227</f>
        <v>26.821506649305562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14.86492801118912</v>
      </c>
      <c r="K1215" s="39">
        <f>[2]Emissions!K2213</f>
        <v>21.50132094613484</v>
      </c>
      <c r="L1215" s="39">
        <f>[2]Emissions!L2213</f>
        <v>21.501320946134829</v>
      </c>
      <c r="M1215" s="39">
        <f>[2]Emissions!M2213</f>
        <v>3.3181964674728568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5488.5347974468523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30231.039905234069</v>
      </c>
      <c r="F1218" s="39">
        <f>[2]Emissions!F2133</f>
        <v>121382.8806816643</v>
      </c>
      <c r="G1218" s="39">
        <f>[2]Emissions!G2133</f>
        <v>214188.80625445931</v>
      </c>
      <c r="H1218" s="39">
        <f>[2]Emissions!H2133</f>
        <v>240877.77522679829</v>
      </c>
      <c r="I1218" s="39">
        <f>[2]Emissions!I2133</f>
        <v>164628.6329301603</v>
      </c>
      <c r="J1218" s="39">
        <f>[2]Emissions!J2133</f>
        <v>109987.5382237149</v>
      </c>
      <c r="K1218" s="39">
        <f>[2]Emissions!K2133</f>
        <v>53067.529346142102</v>
      </c>
      <c r="L1218" s="39">
        <f>[2]Emissions!L2133</f>
        <v>38164.830866349737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4.6058974755747126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6477.8103997706412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122350.2245176319</v>
      </c>
      <c r="L1220" s="39">
        <f>[2]Emissions!L2119</f>
        <v>163178.29495984971</v>
      </c>
      <c r="M1220" s="39">
        <f>[2]Emissions!M2119</f>
        <v>179303.8765253569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1.291530907103287</v>
      </c>
      <c r="F1222" s="39">
        <f>[2]Emissions!F1112</f>
        <v>7.3912712441518318</v>
      </c>
      <c r="G1222" s="39">
        <f>[2]Emissions!G1112</f>
        <v>11.87343751502304</v>
      </c>
      <c r="H1222" s="39">
        <f>[2]Emissions!H1112</f>
        <v>18.518998294272791</v>
      </c>
      <c r="I1222" s="39">
        <f>[2]Emissions!I1112</f>
        <v>19.992015023654609</v>
      </c>
      <c r="J1222" s="39">
        <f>[2]Emissions!J1112</f>
        <v>24.384112768483899</v>
      </c>
      <c r="K1222" s="39">
        <f>[2]Emissions!K1112</f>
        <v>28.04144997060591</v>
      </c>
      <c r="L1222" s="39">
        <f>[2]Emissions!L1112</f>
        <v>28.491074535305611</v>
      </c>
      <c r="M1222" s="39">
        <f>[2]Emissions!M1112</f>
        <v>29.743199054618799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123796.40455915259</v>
      </c>
      <c r="J1224" s="39">
        <f>[2]Emissions!J1973</f>
        <v>46889.550674224171</v>
      </c>
      <c r="K1224" s="39">
        <f>[2]Emissions!K1973</f>
        <v>0</v>
      </c>
      <c r="L1224" s="39">
        <f>[2]Emissions!L1973</f>
        <v>0</v>
      </c>
      <c r="M1224" s="39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3152.0537273993268</v>
      </c>
      <c r="G1229" s="39">
        <f>[2]Emissions!G2345</f>
        <v>3152.0537273993268</v>
      </c>
      <c r="H1229" s="39">
        <f>[2]Emissions!H2345</f>
        <v>6148.5477526265176</v>
      </c>
      <c r="I1229" s="39">
        <f>[2]Emissions!I2345</f>
        <v>12726.059785877809</v>
      </c>
      <c r="J1229" s="39">
        <f>[2]Emissions!J2345</f>
        <v>19594.332110226129</v>
      </c>
      <c r="K1229" s="39">
        <f>[2]Emissions!K2345</f>
        <v>19594.332110226129</v>
      </c>
      <c r="L1229" s="39">
        <f>[2]Emissions!L2345</f>
        <v>23356.999402736539</v>
      </c>
      <c r="M1229" s="39">
        <f>[2]Emissions!M2345</f>
        <v>11769.32434361143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182.62793998659569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5903.299042511886</v>
      </c>
      <c r="M1231" s="39">
        <f>[2]Emissions!M2271</f>
        <v>11321.485221837869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1.6310984574044589</v>
      </c>
      <c r="H1232" s="39">
        <f>[2]Emissions!H2059</f>
        <v>60.23689698936176</v>
      </c>
      <c r="I1232" s="39">
        <f>[2]Emissions!I2059</f>
        <v>358.91687598601749</v>
      </c>
      <c r="J1232" s="39">
        <f>[2]Emissions!J2059</f>
        <v>1527.0075187746211</v>
      </c>
      <c r="K1232" s="39">
        <f>[2]Emissions!K2059</f>
        <v>1468.4017202427431</v>
      </c>
      <c r="L1232" s="39">
        <f>[2]Emissions!L2059</f>
        <v>1168.090642788668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2.82201646090535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8.3915870709677404E-2</v>
      </c>
      <c r="H1237" s="39">
        <f>[2]Emissions!H59</f>
        <v>4.1957935354838702E-2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256.32943475887208</v>
      </c>
      <c r="H1241" s="39">
        <f>[2]Emissions!H819</f>
        <v>256.32943475887191</v>
      </c>
      <c r="I1241" s="39">
        <f>[2]Emissions!I819</f>
        <v>256.32943475887208</v>
      </c>
      <c r="J1241" s="39">
        <f>[2]Emissions!J819</f>
        <v>256.32943475887208</v>
      </c>
      <c r="K1241" s="39">
        <f>[2]Emissions!K819</f>
        <v>256.32943475887208</v>
      </c>
      <c r="L1241" s="39">
        <f>[2]Emissions!L819</f>
        <v>256.32943475887208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783.4126382105261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326.36119012373399</v>
      </c>
      <c r="I1242" s="39">
        <f>[2]Emissions!I380</f>
        <v>358.17757536576221</v>
      </c>
      <c r="J1242" s="39">
        <f>[2]Emissions!J380</f>
        <v>185.96430078748611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136092.70385870119</v>
      </c>
      <c r="H1245" s="39">
        <f>[2]Emissions!H2281</f>
        <v>146143.48380284809</v>
      </c>
      <c r="I1245" s="39">
        <f>[2]Emissions!I2281</f>
        <v>137056.62264192279</v>
      </c>
      <c r="J1245" s="39">
        <f>[2]Emissions!J2281</f>
        <v>133841.7201174607</v>
      </c>
      <c r="K1245" s="39">
        <f>[2]Emissions!K2281</f>
        <v>94690.260426934736</v>
      </c>
      <c r="L1245" s="39">
        <f>[2]Emissions!L2281</f>
        <v>84639.480482787883</v>
      </c>
      <c r="M1245" s="39">
        <f>[2]Emissions!M2281</f>
        <v>17162.244160900729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408040.74454706552</v>
      </c>
      <c r="I1246" s="39">
        <f>[2]Emissions!I2173</f>
        <v>384986.04605822108</v>
      </c>
      <c r="J1246" s="39">
        <f>[2]Emissions!J2173</f>
        <v>381854.12171964988</v>
      </c>
      <c r="K1246" s="39">
        <f>[2]Emissions!K2173</f>
        <v>365275.51766425307</v>
      </c>
      <c r="L1246" s="39">
        <f>[2]Emissions!L2173</f>
        <v>338647.81801784312</v>
      </c>
      <c r="M1246" s="39">
        <f>[2]Emissions!M2173</f>
        <v>109955.30586036151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249.3180626350165</v>
      </c>
      <c r="G1248" s="39">
        <f>[2]Emissions!G1746</f>
        <v>310.31395083994141</v>
      </c>
      <c r="H1248" s="39">
        <f>[2]Emissions!H1746</f>
        <v>373.77015692887011</v>
      </c>
      <c r="I1248" s="39">
        <f>[2]Emissions!I1746</f>
        <v>400.53220105935651</v>
      </c>
      <c r="J1248" s="39">
        <f>[2]Emissions!J1746</f>
        <v>409.8114521385919</v>
      </c>
      <c r="K1248" s="39">
        <f>[2]Emissions!K1746</f>
        <v>390.39259609664651</v>
      </c>
      <c r="L1248" s="39">
        <f>[2]Emissions!L1746</f>
        <v>375.95076657501602</v>
      </c>
      <c r="M1248" s="39">
        <f>[2]Emissions!M1746</f>
        <v>379.39390783826479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5.1075618984026132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302.16300346365358</v>
      </c>
      <c r="G1250" s="39">
        <f>[2]Emissions!G1239</f>
        <v>338.2537160151947</v>
      </c>
      <c r="H1250" s="39">
        <f>[2]Emissions!H1239</f>
        <v>412.08892249334161</v>
      </c>
      <c r="I1250" s="39">
        <f>[2]Emissions!I1239</f>
        <v>436.34004563348748</v>
      </c>
      <c r="J1250" s="39">
        <f>[2]Emissions!J1239</f>
        <v>481.46116278529479</v>
      </c>
      <c r="K1250" s="39">
        <f>[2]Emissions!K1239</f>
        <v>485.02547833943993</v>
      </c>
      <c r="L1250" s="39">
        <f>[2]Emissions!L1239</f>
        <v>489.20045732157172</v>
      </c>
      <c r="M1250" s="39">
        <f>[2]Emissions!M1239</f>
        <v>494.36763715203091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6315.445409240624</v>
      </c>
      <c r="F1251" s="39">
        <f>[2]Emissions!F658</f>
        <v>5638.0748577315808</v>
      </c>
      <c r="G1251" s="39">
        <f>[2]Emissions!G658</f>
        <v>0</v>
      </c>
      <c r="H1251" s="39">
        <f>[2]Emissions!H658</f>
        <v>5808.0764196747141</v>
      </c>
      <c r="I1251" s="39">
        <f>[2]Emissions!I658</f>
        <v>11847.150351185381</v>
      </c>
      <c r="J1251" s="39">
        <f>[2]Emissions!J658</f>
        <v>4860.8553408690868</v>
      </c>
      <c r="K1251" s="39">
        <f>[2]Emissions!K658</f>
        <v>4415.8752595035703</v>
      </c>
      <c r="L1251" s="39">
        <f>[2]Emissions!L658</f>
        <v>4705.9240642010454</v>
      </c>
      <c r="M1251" s="39">
        <f>[2]Emissions!M658</f>
        <v>4215.1572449583482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1.993094302401079</v>
      </c>
      <c r="H1252" s="39">
        <f>[2]Emissions!H54</f>
        <v>2.299908403727871</v>
      </c>
      <c r="I1252" s="39">
        <f>[2]Emissions!I54</f>
        <v>2.445179011431708</v>
      </c>
      <c r="J1252" s="39">
        <f>[2]Emissions!J54</f>
        <v>2.5838267043765528</v>
      </c>
      <c r="K1252" s="39">
        <f>[2]Emissions!K54</f>
        <v>2.7131408106841439</v>
      </c>
      <c r="L1252" s="39">
        <f>[2]Emissions!L54</f>
        <v>2.8401565041579722</v>
      </c>
      <c r="M1252" s="39">
        <f>[2]Emissions!M54</f>
        <v>2.960764466869295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1963.566</v>
      </c>
      <c r="J1255" s="39">
        <f>[2]Emissions!J666</f>
        <v>2369.9520000000002</v>
      </c>
      <c r="K1255" s="39">
        <f>[2]Emissions!K666</f>
        <v>2359.3703616709922</v>
      </c>
      <c r="L1255" s="39">
        <f>[2]Emissions!L666</f>
        <v>3123.855</v>
      </c>
      <c r="M1255" s="39">
        <f>[2]Emissions!M666</f>
        <v>3471.3719999999998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250.3881672279623</v>
      </c>
      <c r="F1256" s="39">
        <f>[2]Emissions!F375</f>
        <v>100.1144792849077</v>
      </c>
      <c r="G1256" s="39">
        <f>[2]Emissions!G375</f>
        <v>0</v>
      </c>
      <c r="H1256" s="39">
        <f>[2]Emissions!H375</f>
        <v>75.831844931897137</v>
      </c>
      <c r="I1256" s="39">
        <f>[2]Emissions!I375</f>
        <v>90.139740202066434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5.3220744187702831</v>
      </c>
      <c r="G1257" s="39">
        <f>[2]Emissions!G132</f>
        <v>5.4642158677074706</v>
      </c>
      <c r="H1257" s="39">
        <f>[2]Emissions!H132</f>
        <v>0.78035606999999996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1595.711305541947</v>
      </c>
      <c r="G1258" s="39">
        <f>[2]Emissions!G518</f>
        <v>1595.711305541947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20524.308731228011</v>
      </c>
      <c r="F1259" s="39">
        <f>[2]Emissions!F2112</f>
        <v>51803.493525527607</v>
      </c>
      <c r="G1259" s="39">
        <f>[2]Emissions!G2112</f>
        <v>71608.764421690168</v>
      </c>
      <c r="H1259" s="39">
        <f>[2]Emissions!H2112</f>
        <v>53805.817866177669</v>
      </c>
      <c r="I1259" s="39">
        <f>[2]Emissions!I2112</f>
        <v>23057.760829564719</v>
      </c>
      <c r="J1259" s="39">
        <f>[2]Emissions!J2112</f>
        <v>3252.4899334021529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2230.434017096105</v>
      </c>
      <c r="F1262" s="39">
        <f>[2]Emissions!F1363</f>
        <v>2230.434017096105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175.04017713385821</v>
      </c>
      <c r="M1263" s="39">
        <f>[2]Emissions!M1049</f>
        <v>224.09328111242479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975.6010911500656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2577.069339506173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42045.026302771577</v>
      </c>
      <c r="F1268" s="39">
        <f>[2]Emissions!F1201</f>
        <v>48269.807418913711</v>
      </c>
      <c r="G1268" s="39">
        <f>[2]Emissions!G1201</f>
        <v>59605.101408361726</v>
      </c>
      <c r="H1268" s="39">
        <f>[2]Emissions!H1201</f>
        <v>93634.764353003993</v>
      </c>
      <c r="I1268" s="39">
        <f>[2]Emissions!I1201</f>
        <v>100759.6322369483</v>
      </c>
      <c r="J1268" s="39">
        <f>[2]Emissions!J1201</f>
        <v>107994.9542866071</v>
      </c>
      <c r="K1268" s="39">
        <f>[2]Emissions!K1201</f>
        <v>85490.573177994404</v>
      </c>
      <c r="L1268" s="39">
        <f>[2]Emissions!L1201</f>
        <v>83386.796141271465</v>
      </c>
      <c r="M1268" s="39">
        <f>[2]Emissions!M1201</f>
        <v>75757.299733834574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8166.4154133442662</v>
      </c>
      <c r="H1269" s="39">
        <f>[2]Emissions!H1194</f>
        <v>5312.8237541797644</v>
      </c>
      <c r="I1269" s="39">
        <f>[2]Emissions!I1194</f>
        <v>2685.526027958852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5106.8398457129906</v>
      </c>
      <c r="F1270" s="39">
        <f>[2]Emissions!F885</f>
        <v>8812.1190588933187</v>
      </c>
      <c r="G1270" s="39">
        <f>[2]Emissions!G885</f>
        <v>8695.8981841996247</v>
      </c>
      <c r="H1270" s="39">
        <f>[2]Emissions!H885</f>
        <v>6144.9657023558811</v>
      </c>
      <c r="I1270" s="39">
        <f>[2]Emissions!I885</f>
        <v>5962.410051354992</v>
      </c>
      <c r="J1270" s="39">
        <f>[2]Emissions!J885</f>
        <v>8891.2332768721681</v>
      </c>
      <c r="K1270" s="39">
        <f>[2]Emissions!K885</f>
        <v>8847.4848609600631</v>
      </c>
      <c r="L1270" s="39">
        <f>[2]Emissions!L885</f>
        <v>9593.6574495236273</v>
      </c>
      <c r="M1270" s="39">
        <f>[2]Emissions!M885</f>
        <v>11045.68689591257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7342.862024836968</v>
      </c>
      <c r="F1271" s="39">
        <f>[2]Emissions!F878</f>
        <v>4464.8432815786718</v>
      </c>
      <c r="G1271" s="39">
        <f>[2]Emissions!G878</f>
        <v>4539.2320673212143</v>
      </c>
      <c r="H1271" s="39">
        <f>[2]Emissions!H878</f>
        <v>4241.6011174997393</v>
      </c>
      <c r="I1271" s="39">
        <f>[2]Emissions!I878</f>
        <v>2123.806547811073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6951.0509230791586</v>
      </c>
      <c r="H1273" s="39">
        <f>[2]Emissions!H1849</f>
        <v>13674.202839579541</v>
      </c>
      <c r="I1273" s="39">
        <f>[2]Emissions!I1849</f>
        <v>13674.202839579541</v>
      </c>
      <c r="J1273" s="39">
        <f>[2]Emissions!J1849</f>
        <v>16436.86386721997</v>
      </c>
      <c r="K1273" s="39">
        <f>[2]Emissions!K1849</f>
        <v>17634.697038238461</v>
      </c>
      <c r="L1273" s="39">
        <f>[2]Emissions!L1849</f>
        <v>17634.63588965598</v>
      </c>
      <c r="M1273" s="39">
        <f>[2]Emissions!M1849</f>
        <v>17634.1212752668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38953.396393108953</v>
      </c>
      <c r="F1277" s="39">
        <f>[2]Emissions!F1223</f>
        <v>38953.396393108931</v>
      </c>
      <c r="G1277" s="39">
        <f>[2]Emissions!G1223</f>
        <v>31771.53683790061</v>
      </c>
      <c r="H1277" s="39">
        <f>[2]Emissions!H1223</f>
        <v>8653.4034660291363</v>
      </c>
      <c r="I1277" s="39">
        <f>[2]Emissions!I1223</f>
        <v>4326.70173301457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900.85799866712318</v>
      </c>
      <c r="F1280" s="39">
        <f>[2]Emissions!F225</f>
        <v>11.103223157085401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0.44418288214285789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8840.7894082156017</v>
      </c>
      <c r="F1282" s="39">
        <f>[2]Emissions!F1017</f>
        <v>10418.565403926819</v>
      </c>
      <c r="G1282" s="39">
        <f>[2]Emissions!G1017</f>
        <v>5563.6190943834281</v>
      </c>
      <c r="H1282" s="39">
        <f>[2]Emissions!H1017</f>
        <v>17143.542332769699</v>
      </c>
      <c r="I1282" s="39">
        <f>[2]Emissions!I1017</f>
        <v>18903.36584995074</v>
      </c>
      <c r="J1282" s="39">
        <f>[2]Emissions!J1017</f>
        <v>34944.812938281211</v>
      </c>
      <c r="K1282" s="39">
        <f>[2]Emissions!K1017</f>
        <v>48970.35975391978</v>
      </c>
      <c r="L1282" s="39">
        <f>[2]Emissions!L1017</f>
        <v>27584.536544641811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564.37408837897271</v>
      </c>
      <c r="F1286" s="39">
        <f>[2]Emissions!F1141</f>
        <v>659.88354116805704</v>
      </c>
      <c r="G1286" s="39">
        <f>[2]Emissions!G1141</f>
        <v>705.43605501954221</v>
      </c>
      <c r="H1286" s="39">
        <f>[2]Emissions!H1141</f>
        <v>780.75140041962254</v>
      </c>
      <c r="I1286" s="39">
        <f>[2]Emissions!I1141</f>
        <v>712.20280565468738</v>
      </c>
      <c r="J1286" s="39">
        <f>[2]Emissions!J1141</f>
        <v>701.20200468686062</v>
      </c>
      <c r="K1286" s="39">
        <f>[2]Emissions!K1141</f>
        <v>694.67579482824272</v>
      </c>
      <c r="L1286" s="39">
        <f>[2]Emissions!L1141</f>
        <v>691.45580668855814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705.5795044072064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23.693012048192781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4.7487095541401267E-4</v>
      </c>
      <c r="F1292" s="39">
        <f>[2]Emissions!F235</f>
        <v>2.914236501767128E-3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7.7524719192956484</v>
      </c>
      <c r="F1298" s="39">
        <f>[2]Emissions!F1449</f>
        <v>0</v>
      </c>
      <c r="G1298" s="39">
        <f>[2]Emissions!G1449</f>
        <v>25.855519930440931</v>
      </c>
      <c r="H1298" s="39">
        <f>[2]Emissions!H1449</f>
        <v>32.883995282791652</v>
      </c>
      <c r="I1298" s="39">
        <f>[2]Emissions!I1449</f>
        <v>31.200169875080231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2103.827912698011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1.3136784269750941</v>
      </c>
      <c r="I1303" s="39">
        <f>[2]Emissions!I870</f>
        <v>1.313734108406716</v>
      </c>
      <c r="J1303" s="39">
        <f>[2]Emissions!J870</f>
        <v>1.313636665901377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3635.7275825415959</v>
      </c>
      <c r="F1304" s="39">
        <f>[2]Emissions!F1126</f>
        <v>2908.5820660332761</v>
      </c>
      <c r="G1304" s="39">
        <f>[2]Emissions!G1126</f>
        <v>2181.436549524959</v>
      </c>
      <c r="H1304" s="39">
        <f>[2]Emissions!H1126</f>
        <v>1780.924800018923</v>
      </c>
      <c r="I1304" s="39">
        <f>[2]Emissions!I1126</f>
        <v>849.66949416638988</v>
      </c>
      <c r="J1304" s="39">
        <f>[2]Emissions!J1126</f>
        <v>718.08028674434058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7268.7910262711612</v>
      </c>
      <c r="I1307" s="39">
        <f>[2]Emissions!I892</f>
        <v>11589.24951248543</v>
      </c>
      <c r="J1307" s="39">
        <f>[2]Emissions!J892</f>
        <v>12065.61461297082</v>
      </c>
      <c r="K1307" s="39">
        <f>[2]Emissions!K892</f>
        <v>12065.61461297082</v>
      </c>
      <c r="L1307" s="39">
        <f>[2]Emissions!L892</f>
        <v>10367.441607798701</v>
      </c>
      <c r="M1307" s="39">
        <f>[2]Emissions!M892</f>
        <v>4914.2016501869493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1272.472626742066</v>
      </c>
      <c r="F1311" s="39">
        <f>[2]Emissions!F1103</f>
        <v>2278.9590785340311</v>
      </c>
      <c r="G1311" s="39">
        <f>[2]Emissions!G1103</f>
        <v>218.3014327829238</v>
      </c>
      <c r="H1311" s="39">
        <f>[2]Emissions!H1103</f>
        <v>1321.2084414501351</v>
      </c>
      <c r="I1311" s="39">
        <f>[2]Emissions!I1103</f>
        <v>877.8814489826824</v>
      </c>
      <c r="J1311" s="39">
        <f>[2]Emissions!J1103</f>
        <v>438.9407244913412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116214.21292750711</v>
      </c>
      <c r="F1312" s="39">
        <f>[2]Emissions!F1023</f>
        <v>98934.455285260527</v>
      </c>
      <c r="G1312" s="39">
        <f>[2]Emissions!G1023</f>
        <v>79147.564228208415</v>
      </c>
      <c r="H1312" s="39">
        <f>[2]Emissions!H1023</f>
        <v>55551.244919673547</v>
      </c>
      <c r="I1312" s="39">
        <f>[2]Emissions!I1023</f>
        <v>38149.330325659022</v>
      </c>
      <c r="J1312" s="39">
        <f>[2]Emissions!J1023</f>
        <v>18611.93841784617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0.13466790921155139</v>
      </c>
      <c r="G1313" s="39">
        <f>[2]Emissions!G5</f>
        <v>0.1151865895030829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1.9558968813977759E-3</v>
      </c>
      <c r="J1316" s="39">
        <f>[2]Emissions!J2159</f>
        <v>1.151544580556782E-2</v>
      </c>
      <c r="K1316" s="39">
        <f>[2]Emissions!K2159</f>
        <v>6.7459867837501519E-2</v>
      </c>
      <c r="L1316" s="39">
        <f>[2]Emissions!L2159</f>
        <v>6.8817957973417845E-2</v>
      </c>
      <c r="M1316" s="39">
        <f>[2]Emissions!M2159</f>
        <v>0.81127509217524341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4925.729356193413</v>
      </c>
      <c r="J1318" s="39">
        <f>[2]Emissions!J2145</f>
        <v>2640.9846316434182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65.317359069318826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61536.824100644131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15.7248039464241</v>
      </c>
      <c r="L1325" s="39">
        <f>[2]Emissions!L2052</f>
        <v>15.7248039464241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8588.0451080386138</v>
      </c>
      <c r="I1326" s="39">
        <f>[2]Emissions!I1961</f>
        <v>22261.64261684829</v>
      </c>
      <c r="J1326" s="39">
        <f>[2]Emissions!J1961</f>
        <v>114964.4555439892</v>
      </c>
      <c r="K1326" s="39">
        <f>[2]Emissions!K1961</f>
        <v>158670.67983826471</v>
      </c>
      <c r="L1326" s="39">
        <f>[2]Emissions!L1961</f>
        <v>158670.67983826471</v>
      </c>
      <c r="M1326" s="39">
        <f>[2]Emissions!M1961</f>
        <v>134914.5490545099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</v>
      </c>
      <c r="G1328" s="39">
        <f>[2]Emissions!G1808</f>
        <v>13.403484099264711</v>
      </c>
      <c r="H1328" s="39">
        <f>[2]Emissions!H1808</f>
        <v>4.4678280330882369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60.750416666666659</v>
      </c>
      <c r="I1330" s="39">
        <f>[2]Emissions!I1442</f>
        <v>40.500277777777761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7.318498490690239E-3</v>
      </c>
      <c r="F1331" s="39">
        <f>[2]Emissions!F1186</f>
        <v>5.2781021351912009E-3</v>
      </c>
      <c r="G1331" s="39">
        <f>[2]Emissions!G1186</f>
        <v>4.8789989937934909E-3</v>
      </c>
      <c r="H1331" s="39">
        <f>[2]Emissions!H1186</f>
        <v>3.6592492453451199E-3</v>
      </c>
      <c r="I1331" s="39">
        <f>[2]Emissions!I1186</f>
        <v>2.4394994968967429E-3</v>
      </c>
      <c r="J1331" s="39">
        <f>[2]Emissions!J1186</f>
        <v>1.219749748448376E-3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8.2394139424952897</v>
      </c>
      <c r="F1333" s="39">
        <f>[2]Emissions!F1601</f>
        <v>8.2265137411794509</v>
      </c>
      <c r="G1333" s="39">
        <f>[2]Emissions!G1601</f>
        <v>8.2265137411794509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14.530551551675449</v>
      </c>
      <c r="K1333" s="39">
        <f>[2]Emissions!K1601</f>
        <v>15.17524126860938</v>
      </c>
      <c r="L1333" s="39">
        <f>[2]Emissions!L1601</f>
        <v>15.651922833277419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30.69891749999999</v>
      </c>
      <c r="F1334" s="39">
        <f>[2]Emissions!F1531</f>
        <v>12.92586</v>
      </c>
      <c r="G1334" s="39">
        <f>[2]Emissions!G1531</f>
        <v>9.7349070000000015</v>
      </c>
      <c r="H1334" s="39">
        <f>[2]Emissions!H1531</f>
        <v>6.462930000000001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638.64804800000013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127.7296096000001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75.149848619999531</v>
      </c>
      <c r="F1337" s="39">
        <f>[2]Emissions!F686</f>
        <v>62.883898060555047</v>
      </c>
      <c r="G1337" s="39">
        <f>[2]Emissions!G686</f>
        <v>265.9485437695804</v>
      </c>
      <c r="H1337" s="39">
        <f>[2]Emissions!H686</f>
        <v>278.99045294320689</v>
      </c>
      <c r="I1337" s="39">
        <f>[2]Emissions!I686</f>
        <v>325.51989543430659</v>
      </c>
      <c r="J1337" s="39">
        <f>[2]Emissions!J686</f>
        <v>260.194832218307</v>
      </c>
      <c r="K1337" s="39">
        <f>[2]Emissions!K686</f>
        <v>260.19483221830632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1231.947648039046</v>
      </c>
      <c r="F1341" s="39">
        <f>[2]Emissions!F1271</f>
        <v>5240.475733481846</v>
      </c>
      <c r="G1341" s="39">
        <f>[2]Emissions!G1271</f>
        <v>8169.5532945686682</v>
      </c>
      <c r="H1341" s="39">
        <f>[2]Emissions!H1271</f>
        <v>12828.308567592319</v>
      </c>
      <c r="I1341" s="39">
        <f>[2]Emissions!I1271</f>
        <v>16299.54595587778</v>
      </c>
      <c r="J1341" s="39">
        <f>[2]Emissions!J1271</f>
        <v>19688.180623910612</v>
      </c>
      <c r="K1341" s="39">
        <f>[2]Emissions!K1271</f>
        <v>22808.137915463241</v>
      </c>
      <c r="L1341" s="39">
        <f>[2]Emissions!L1271</f>
        <v>22950.01869745164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8.3674460838499165</v>
      </c>
      <c r="F1342" s="39">
        <f>[2]Emissions!F1166</f>
        <v>51.678858891668298</v>
      </c>
      <c r="G1342" s="39">
        <f>[2]Emissions!G1166</f>
        <v>10.717436548297661</v>
      </c>
      <c r="H1342" s="39">
        <f>[2]Emissions!H1166</f>
        <v>68.859039393541693</v>
      </c>
      <c r="I1342" s="39">
        <f>[2]Emissions!I1166</f>
        <v>75.780241468855962</v>
      </c>
      <c r="J1342" s="39">
        <f>[2]Emissions!J1166</f>
        <v>83.604506067978562</v>
      </c>
      <c r="K1342" s="39">
        <f>[2]Emissions!K1166</f>
        <v>78.797927558629794</v>
      </c>
      <c r="L1342" s="39">
        <f>[2]Emissions!L1166</f>
        <v>78.041719613372521</v>
      </c>
      <c r="M1342" s="39">
        <f>[2]Emissions!M1166</f>
        <v>77.482925014994422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639.29249997365787</v>
      </c>
      <c r="F1344" s="39">
        <f>[2]Emissions!F1402</f>
        <v>740.07031964005591</v>
      </c>
      <c r="G1344" s="39">
        <f>[2]Emissions!G1402</f>
        <v>799.4507579585528</v>
      </c>
      <c r="H1344" s="39">
        <f>[2]Emissions!H1402</f>
        <v>979.17950226738731</v>
      </c>
      <c r="I1344" s="39">
        <f>[2]Emissions!I1402</f>
        <v>1393.282045757119</v>
      </c>
      <c r="J1344" s="39">
        <f>[2]Emissions!J1402</f>
        <v>184.55804123213829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3.502953618037433</v>
      </c>
      <c r="F1346" s="39">
        <f>[2]Emissions!F856</f>
        <v>36.034704936372421</v>
      </c>
      <c r="G1346" s="39">
        <f>[2]Emissions!G856</f>
        <v>61.347819219365</v>
      </c>
      <c r="H1346" s="39">
        <f>[2]Emissions!H856</f>
        <v>61.347819219364361</v>
      </c>
      <c r="I1346" s="39">
        <f>[2]Emissions!I856</f>
        <v>0</v>
      </c>
      <c r="J1346" s="39">
        <f>[2]Emissions!J856</f>
        <v>16.344628088923439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37.869515215428919</v>
      </c>
      <c r="F1347" s="39">
        <f>[2]Emissions!F787</f>
        <v>198.10033139299139</v>
      </c>
      <c r="G1347" s="39">
        <f>[2]Emissions!G787</f>
        <v>305.21962397045371</v>
      </c>
      <c r="H1347" s="39">
        <f>[2]Emissions!H787</f>
        <v>534.1261286027634</v>
      </c>
      <c r="I1347" s="39">
        <f>[2]Emissions!I787</f>
        <v>685.15061040544344</v>
      </c>
      <c r="J1347" s="39">
        <f>[2]Emissions!J787</f>
        <v>792.65820693843091</v>
      </c>
      <c r="K1347" s="39">
        <f>[2]Emissions!K787</f>
        <v>804.50220683342263</v>
      </c>
      <c r="L1347" s="39">
        <f>[2]Emissions!L787</f>
        <v>804.50220683342263</v>
      </c>
      <c r="M1347" s="39">
        <f>[2]Emissions!M787</f>
        <v>250.9143291337929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1526.4580159396151</v>
      </c>
      <c r="F1348" s="39">
        <f>[2]Emissions!F1584</f>
        <v>37016.13856196175</v>
      </c>
      <c r="G1348" s="39">
        <f>[2]Emissions!G1584</f>
        <v>38515.704943649158</v>
      </c>
      <c r="H1348" s="39">
        <f>[2]Emissions!H1584</f>
        <v>45320.343138080832</v>
      </c>
      <c r="I1348" s="39">
        <f>[2]Emissions!I1584</f>
        <v>45836.479241355461</v>
      </c>
      <c r="J1348" s="39">
        <f>[2]Emissions!J1584</f>
        <v>64252.642273106692</v>
      </c>
      <c r="K1348" s="39">
        <f>[2]Emissions!K1584</f>
        <v>64579.96705449796</v>
      </c>
      <c r="L1348" s="39">
        <f>[2]Emissions!L1584</f>
        <v>64673.377363987529</v>
      </c>
      <c r="M1348" s="39">
        <f>[2]Emissions!M1584</f>
        <v>64766.756037186831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6.7945541258741251</v>
      </c>
      <c r="I1352" s="39">
        <f>[2]Emissions!I849</f>
        <v>3.3972770629370621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192880.37013471499</v>
      </c>
      <c r="F1355" s="39">
        <f>[2]Emissions!F438</f>
        <v>203965.99835603801</v>
      </c>
      <c r="G1355" s="39">
        <f>[2]Emissions!G438</f>
        <v>147781.9636783858</v>
      </c>
      <c r="H1355" s="39">
        <f>[2]Emissions!H438</f>
        <v>25901.032123830741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973.7592851094746</v>
      </c>
      <c r="F1358" s="39">
        <f>[2]Emissions!F527</f>
        <v>1508.7589460230979</v>
      </c>
      <c r="G1358" s="39">
        <f>[2]Emissions!G527</f>
        <v>1785.095566180775</v>
      </c>
      <c r="H1358" s="39">
        <f>[2]Emissions!H527</f>
        <v>1785.095566180775</v>
      </c>
      <c r="I1358" s="39">
        <f>[2]Emissions!I527</f>
        <v>1785.095566180775</v>
      </c>
      <c r="J1358" s="39">
        <f>[2]Emissions!J527</f>
        <v>1785.095566180775</v>
      </c>
      <c r="K1358" s="39">
        <f>[2]Emissions!K527</f>
        <v>811.33628107130062</v>
      </c>
      <c r="L1358" s="39">
        <f>[2]Emissions!L527</f>
        <v>276.33662015767749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2680.0250330370941</v>
      </c>
      <c r="G1364" s="39">
        <f>[2]Emissions!G349</f>
        <v>2846.0086856446019</v>
      </c>
      <c r="H1364" s="39">
        <f>[2]Emissions!H349</f>
        <v>2370.7252351419538</v>
      </c>
      <c r="I1364" s="39">
        <f>[2]Emissions!I349</f>
        <v>1859.205420482009</v>
      </c>
      <c r="J1364" s="39">
        <f>[2]Emissions!J349</f>
        <v>865.0408918658527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521138.3643984716</v>
      </c>
      <c r="F1368" s="39">
        <f>[2]Emissions!F444</f>
        <v>521138.36439847149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151868.16221335271</v>
      </c>
      <c r="F1371" s="39">
        <f>[2]Emissions!F397</f>
        <v>98994.825988706638</v>
      </c>
      <c r="G1371" s="39">
        <f>[2]Emissions!G397</f>
        <v>71942.734870815271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4.1250109915966389E-4</v>
      </c>
      <c r="F1373" s="39">
        <f>[2]Emissions!F229</f>
        <v>2.3064520538772469E-3</v>
      </c>
      <c r="G1373" s="39">
        <f>[2]Emissions!G229</f>
        <v>1.5577760965466449E-2</v>
      </c>
      <c r="H1373" s="39">
        <f>[2]Emissions!H229</f>
        <v>1.4195786999308589E-2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1.6001559869428281E-2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1425.5730113884611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14.19477809135401</v>
      </c>
      <c r="I1375" s="39">
        <f>[2]Emissions!I136</f>
        <v>16.664674267467081</v>
      </c>
      <c r="J1375" s="39">
        <f>[2]Emissions!J136</f>
        <v>16.664674267467081</v>
      </c>
      <c r="K1375" s="39">
        <f>[2]Emissions!K136</f>
        <v>16.664674267467081</v>
      </c>
      <c r="L1375" s="39">
        <f>[2]Emissions!L136</f>
        <v>16.66437585022911</v>
      </c>
      <c r="M1375" s="39">
        <f>[2]Emissions!M136</f>
        <v>13.87367039429483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381.83286906349832</v>
      </c>
      <c r="J1377" s="39">
        <f>[2]Emissions!J140</f>
        <v>381.87314912699622</v>
      </c>
      <c r="K1377" s="39">
        <f>[2]Emissions!K140</f>
        <v>381.87803908348332</v>
      </c>
      <c r="L1377" s="39">
        <f>[2]Emissions!L140</f>
        <v>381.96379316207071</v>
      </c>
      <c r="M1377" s="39">
        <f>[2]Emissions!M140</f>
        <v>381.88875542083019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0.16387786519992431</v>
      </c>
      <c r="K1379" s="39">
        <f>[2]Emissions!K629</f>
        <v>0.16387786519992409</v>
      </c>
      <c r="L1379" s="39">
        <f>[2]Emissions!L629</f>
        <v>0.16387786519992431</v>
      </c>
      <c r="M1379" s="39">
        <f>[2]Emissions!M629</f>
        <v>31.13401679705002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0</v>
      </c>
      <c r="K1380" s="39">
        <f>[2]Emissions!K623</f>
        <v>0</v>
      </c>
      <c r="L1380" s="39">
        <f>[2]Emissions!L623</f>
        <v>0</v>
      </c>
      <c r="M1380" s="39">
        <f>[2]Emissions!M623</f>
        <v>8.4140610728292348E-2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9873.0205487970907</v>
      </c>
      <c r="H1385" s="39">
        <f>[2]Emissions!H418</f>
        <v>6582.0136991980617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200.4866319444445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1030.174040608955</v>
      </c>
      <c r="F1390" s="39">
        <f>[2]Emissions!F1111</f>
        <v>5895.5583028999354</v>
      </c>
      <c r="G1390" s="39">
        <f>[2]Emissions!G1111</f>
        <v>9470.7041337501869</v>
      </c>
      <c r="H1390" s="39">
        <f>[2]Emissions!H1111</f>
        <v>14771.45548427486</v>
      </c>
      <c r="I1390" s="39">
        <f>[2]Emissions!I1111</f>
        <v>15946.38950067816</v>
      </c>
      <c r="J1390" s="39">
        <f>[2]Emissions!J1111</f>
        <v>19449.693258765012</v>
      </c>
      <c r="K1390" s="39">
        <f>[2]Emissions!K1111</f>
        <v>22366.92413776106</v>
      </c>
      <c r="L1390" s="39">
        <f>[2]Emissions!L1111</f>
        <v>22725.561745290412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38.178152052096003</v>
      </c>
      <c r="F1391" s="39">
        <f>[2]Emissions!F1294</f>
        <v>57.143914317073467</v>
      </c>
      <c r="G1391" s="39">
        <f>[2]Emissions!G1294</f>
        <v>68.291226069928442</v>
      </c>
      <c r="H1391" s="39">
        <f>[2]Emissions!H1294</f>
        <v>68.291226069928442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1298.1030028365631</v>
      </c>
      <c r="H1392" s="39">
        <f>[2]Emissions!H673</f>
        <v>11272.81217285538</v>
      </c>
      <c r="I1392" s="39">
        <f>[2]Emissions!I673</f>
        <v>10997.29362260879</v>
      </c>
      <c r="J1392" s="39">
        <f>[2]Emissions!J673</f>
        <v>5222.6672164497259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11.198085681465519</v>
      </c>
      <c r="F1394" s="39">
        <f>[2]Emissions!F1140</f>
        <v>13.093146170145999</v>
      </c>
      <c r="G1394" s="39">
        <f>[2]Emissions!G1140</f>
        <v>13.99698099108935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1.4238744607733429</v>
      </c>
      <c r="H1397" s="39">
        <f>[2]Emissions!H337</f>
        <v>2.5897105367340489</v>
      </c>
      <c r="I1397" s="39">
        <f>[2]Emissions!I337</f>
        <v>0.97930230380699357</v>
      </c>
      <c r="J1397" s="39">
        <f>[2]Emissions!J337</f>
        <v>1.3679143291272291</v>
      </c>
      <c r="K1397" s="39">
        <f>[2]Emissions!K337</f>
        <v>0.97930230380701677</v>
      </c>
      <c r="L1397" s="39">
        <f>[2]Emissions!L337</f>
        <v>1.3337164708990259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1855.006795136251</v>
      </c>
      <c r="G1403" s="39">
        <f>[2]Emissions!G1824</f>
        <v>1236.6711967575</v>
      </c>
      <c r="H1403" s="39">
        <f>[2]Emissions!H1824</f>
        <v>618.33559837874998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3.1546887324260607E-2</v>
      </c>
      <c r="F1406" s="39">
        <f>[2]Emissions!F1993</f>
        <v>4.0505858218105213E-2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4957.1438024220224</v>
      </c>
      <c r="J1407" s="39">
        <f>[2]Emissions!J1972</f>
        <v>1877.5847840719771</v>
      </c>
      <c r="K1407" s="39">
        <f>[2]Emissions!K1972</f>
        <v>0</v>
      </c>
      <c r="L1407" s="39">
        <f>[2]Emissions!L1972</f>
        <v>0</v>
      </c>
      <c r="M1407" s="39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3.1310641896006512E-2</v>
      </c>
      <c r="G1408" s="39">
        <f>[2]Emissions!G1937</f>
        <v>5.232053645641685E-2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3136.7273553219311</v>
      </c>
      <c r="K1410" s="39">
        <f>[2]Emissions!K1839</f>
        <v>14684.04243080655</v>
      </c>
      <c r="L1410" s="39">
        <f>[2]Emissions!L1839</f>
        <v>25158.253336807698</v>
      </c>
      <c r="M1410" s="39">
        <f>[2]Emissions!M1839</f>
        <v>19632.264494613599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316.58593921346193</v>
      </c>
      <c r="L1411" s="39">
        <f>[2]Emissions!L2043</f>
        <v>318.28740460592809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4.7305044977426629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0.75962652975691547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1.916365120836055</v>
      </c>
      <c r="L1413" s="39">
        <f>[2]Emissions!L1952</f>
        <v>1.916365120836055</v>
      </c>
      <c r="M1413" s="39">
        <f>[2]Emissions!M1952</f>
        <v>1.916365120836055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-49600.090588125</v>
      </c>
      <c r="L1415" s="39">
        <f>[2]Emissions!L1882</f>
        <v>0</v>
      </c>
      <c r="M1415" s="39">
        <f>[2]Emissions!M1882</f>
        <v>-62956.799044562496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-28.82489093081676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-459.78476433750012</v>
      </c>
      <c r="J1419" s="39">
        <f>[2]Emissions!J1897</f>
        <v>-459.78476433750012</v>
      </c>
      <c r="K1419" s="39">
        <f>[2]Emissions!K1897</f>
        <v>-1070.3983931666669</v>
      </c>
      <c r="L1419" s="39">
        <f>[2]Emissions!L1897</f>
        <v>0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32.411831483769959</v>
      </c>
      <c r="H1424" s="39">
        <f>[2]Emissions!H1912</f>
        <v>53.757748434589701</v>
      </c>
      <c r="I1424" s="39">
        <f>[2]Emissions!I1912</f>
        <v>126.5517943633822</v>
      </c>
      <c r="J1424" s="39">
        <f>[2]Emissions!J1912</f>
        <v>142.23360500403541</v>
      </c>
      <c r="K1424" s="39">
        <f>[2]Emissions!K1912</f>
        <v>143.86188854529701</v>
      </c>
      <c r="L1424" s="39">
        <f>[2]Emissions!L1912</f>
        <v>142.20937089839501</v>
      </c>
      <c r="M1424" s="39">
        <f>[2]Emissions!M1912</f>
        <v>120.9126109705638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-681.43246053780308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-1484.3827844999989</v>
      </c>
      <c r="J1425" s="39">
        <f>[2]Emissions!J1877</f>
        <v>-1757.892906</v>
      </c>
      <c r="K1425" s="39">
        <f>[2]Emissions!K1877</f>
        <v>0</v>
      </c>
      <c r="L1425" s="39">
        <f>[2]Emissions!L1877</f>
        <v>-2304.9192416249998</v>
      </c>
      <c r="M1425" s="39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1.9751630842359009</v>
      </c>
      <c r="H1429" s="39">
        <f>[2]Emissions!H1766</f>
        <v>3.981846898824879</v>
      </c>
      <c r="I1429" s="39">
        <f>[2]Emissions!I1766</f>
        <v>3.981846898824879</v>
      </c>
      <c r="J1429" s="39">
        <f>[2]Emissions!J1766</f>
        <v>3.981577700367791</v>
      </c>
      <c r="K1429" s="39">
        <f>[2]Emissions!K1766</f>
        <v>3.9818086434023701</v>
      </c>
      <c r="L1429" s="39">
        <f>[2]Emissions!L1766</f>
        <v>3.9818086434023701</v>
      </c>
      <c r="M1429" s="39">
        <f>[2]Emissions!M1766</f>
        <v>3.9810728971051952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132288.1640341398</v>
      </c>
      <c r="G1430" s="39">
        <f>[2]Emissions!G1745</f>
        <v>164652.58231567289</v>
      </c>
      <c r="H1430" s="39">
        <f>[2]Emissions!H1745</f>
        <v>198322.4452664585</v>
      </c>
      <c r="I1430" s="39">
        <f>[2]Emissions!I1745</f>
        <v>212522.38588209459</v>
      </c>
      <c r="J1430" s="39">
        <f>[2]Emissions!J1745</f>
        <v>217445.95650473691</v>
      </c>
      <c r="K1430" s="39">
        <f>[2]Emissions!K1745</f>
        <v>207142.3114888806</v>
      </c>
      <c r="L1430" s="39">
        <f>[2]Emissions!L1745</f>
        <v>199479.47674470351</v>
      </c>
      <c r="M1430" s="39">
        <f>[2]Emissions!M1745</f>
        <v>201306.40749898329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3956.9444269769169</v>
      </c>
      <c r="H1434" s="39">
        <f>[2]Emissions!H1907</f>
        <v>6562.925121389495</v>
      </c>
      <c r="I1434" s="39">
        <f>[2]Emissions!I1907</f>
        <v>15449.86489519625</v>
      </c>
      <c r="J1434" s="39">
        <f>[2]Emissions!J1907</f>
        <v>17364.352610909322</v>
      </c>
      <c r="K1434" s="39">
        <f>[2]Emissions!K1907</f>
        <v>17563.138893238349</v>
      </c>
      <c r="L1434" s="39">
        <f>[2]Emissions!L1907</f>
        <v>17361.394030512391</v>
      </c>
      <c r="M1434" s="39">
        <f>[2]Emissions!M1907</f>
        <v>14761.414589323011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47943.842657404231</v>
      </c>
      <c r="F1435" s="39">
        <f>[2]Emissions!F1844</f>
        <v>40681.408038606562</v>
      </c>
      <c r="G1435" s="39">
        <f>[2]Emissions!G1844</f>
        <v>25452.186496134709</v>
      </c>
      <c r="H1435" s="39">
        <f>[2]Emissions!H1844</f>
        <v>6767.7971578888646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933.97457448201203</v>
      </c>
      <c r="G1437" s="39">
        <f>[2]Emissions!G2013</f>
        <v>700.4809308615088</v>
      </c>
      <c r="H1437" s="39">
        <f>[2]Emissions!H2013</f>
        <v>466.98728724100579</v>
      </c>
      <c r="I1437" s="39">
        <f>[2]Emissions!I2013</f>
        <v>233.49364362050301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-18141.542836347529</v>
      </c>
      <c r="F1439" s="39">
        <f>[2]Emissions!F1887</f>
        <v>-16195.750246912539</v>
      </c>
      <c r="G1439" s="39">
        <f>[2]Emissions!G1887</f>
        <v>-14436.983504056259</v>
      </c>
      <c r="H1439" s="39">
        <f>[2]Emissions!H1887</f>
        <v>-16684.091198086739</v>
      </c>
      <c r="I1439" s="39">
        <f>[2]Emissions!I1887</f>
        <v>-21646.01513127259</v>
      </c>
      <c r="J1439" s="39">
        <f>[2]Emissions!J1887</f>
        <v>-13963.13477092798</v>
      </c>
      <c r="K1439" s="39">
        <f>[2]Emissions!K1887</f>
        <v>-12684.899478829309</v>
      </c>
      <c r="L1439" s="39">
        <f>[2]Emissions!L1887</f>
        <v>-13518.08423050992</v>
      </c>
      <c r="M1439" s="39">
        <f>[2]Emissions!M1887</f>
        <v>-12108.323446112619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612.2721889285715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16.635829097540579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6943.8793326639689</v>
      </c>
      <c r="H1445" s="39">
        <f>[2]Emissions!H1848</f>
        <v>13660.094788422261</v>
      </c>
      <c r="I1445" s="39">
        <f>[2]Emissions!I1848</f>
        <v>13660.094788422261</v>
      </c>
      <c r="J1445" s="39">
        <f>[2]Emissions!J1848</f>
        <v>16419.905502697769</v>
      </c>
      <c r="K1445" s="39">
        <f>[2]Emissions!K1848</f>
        <v>17616.502836289179</v>
      </c>
      <c r="L1445" s="39">
        <f>[2]Emissions!L1848</f>
        <v>17616.44175079538</v>
      </c>
      <c r="M1445" s="39">
        <f>[2]Emissions!M1848</f>
        <v>17615.92766734802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64131.428430069369</v>
      </c>
      <c r="K1448" s="39">
        <f>[2]Emissions!K1780</f>
        <v>64131.428430069347</v>
      </c>
      <c r="L1448" s="39">
        <f>[2]Emissions!L1780</f>
        <v>8634.5779335634925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351.7288098855405</v>
      </c>
      <c r="I1451" s="39">
        <f>[2]Emissions!I1960</f>
        <v>911.73962935897441</v>
      </c>
      <c r="J1451" s="39">
        <f>[2]Emissions!J1960</f>
        <v>4708.4418652828363</v>
      </c>
      <c r="K1451" s="39">
        <f>[2]Emissions!K1960</f>
        <v>6498.4578773350713</v>
      </c>
      <c r="L1451" s="39">
        <f>[2]Emissions!L1960</f>
        <v>6498.4578773350722</v>
      </c>
      <c r="M1451" s="39">
        <f>[2]Emissions!M1960</f>
        <v>5525.5105414816353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115.9759217878706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8.3604205384615398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0.1073423713235294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4113.2868025999542</v>
      </c>
      <c r="F1461" s="39">
        <f>[2]Emissions!F1750</f>
        <v>2790.0678629279159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334.58805319177873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0.56500756429652033</v>
      </c>
      <c r="K1463" s="39">
        <f>[2]Emissions!K1982</f>
        <v>3.5113464447806351</v>
      </c>
      <c r="L1463" s="39">
        <f>[2]Emissions!L1982</f>
        <v>21.866111951588501</v>
      </c>
      <c r="M1463" s="39">
        <f>[2]Emissions!M1982</f>
        <v>21.866111951588501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177532.42102355781</v>
      </c>
      <c r="F1467" s="39">
        <f>[2]Emissions!F1740</f>
        <v>75792.427510759619</v>
      </c>
      <c r="G1467" s="39">
        <f>[2]Emissions!G1740</f>
        <v>50528.285007173079</v>
      </c>
      <c r="H1467" s="39">
        <f>[2]Emissions!H1740</f>
        <v>25264.142503586529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987.58154211795022</v>
      </c>
      <c r="H1470" s="39">
        <f>[2]Emissions!H1765</f>
        <v>1990.9234494124389</v>
      </c>
      <c r="I1470" s="39">
        <f>[2]Emissions!I1765</f>
        <v>1990.9234494124389</v>
      </c>
      <c r="J1470" s="39">
        <f>[2]Emissions!J1765</f>
        <v>1990.7888501838961</v>
      </c>
      <c r="K1470" s="39">
        <f>[2]Emissions!K1765</f>
        <v>1990.9043217011849</v>
      </c>
      <c r="L1470" s="39">
        <f>[2]Emissions!L1765</f>
        <v>1990.904321701184</v>
      </c>
      <c r="M1470" s="39">
        <f>[2]Emissions!M1765</f>
        <v>1990.536448552597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615.80293293750015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3864.6934941749792</v>
      </c>
      <c r="F1473" s="39">
        <f>[2]Emissions!F1992</f>
        <v>4962.2241688199356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3133.4911074386359</v>
      </c>
      <c r="K1474" s="39">
        <f>[2]Emissions!K1838</f>
        <v>14668.89250036892</v>
      </c>
      <c r="L1474" s="39">
        <f>[2]Emissions!L1838</f>
        <v>25132.296874901469</v>
      </c>
      <c r="M1474" s="39">
        <f>[2]Emissions!M1838</f>
        <v>19612.00934737959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12.96597703263325</v>
      </c>
      <c r="L1475" s="39">
        <f>[2]Emissions!L2042</f>
        <v>13.03566162208579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3.8327302416721099E-4</v>
      </c>
      <c r="L1477" s="39">
        <f>[2]Emissions!L1951</f>
        <v>3.8327302416721099E-4</v>
      </c>
      <c r="M1477" s="39">
        <f>[2]Emissions!M1951</f>
        <v>3.8327302416721099E-4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-2031.4030275</v>
      </c>
      <c r="L1479" s="39">
        <f>[2]Emissions!L1881</f>
        <v>0</v>
      </c>
      <c r="M1479" s="39">
        <f>[2]Emissions!M1881</f>
        <v>-2578.4354557499992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1.1951519044062739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19.063823625000001</v>
      </c>
      <c r="J1483" s="39">
        <f>[2]Emissions!J1896</f>
        <v>19.063823625000001</v>
      </c>
      <c r="K1483" s="39">
        <f>[2]Emissions!K1896</f>
        <v>44.381388333333341</v>
      </c>
      <c r="L1483" s="39">
        <f>[2]Emissions!L1896</f>
        <v>0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3956.9444269769169</v>
      </c>
      <c r="H1488" s="39">
        <f>[2]Emissions!H1911</f>
        <v>6562.925121389495</v>
      </c>
      <c r="I1488" s="39">
        <f>[2]Emissions!I1911</f>
        <v>15449.86489519625</v>
      </c>
      <c r="J1488" s="39">
        <f>[2]Emissions!J1911</f>
        <v>17364.352610909322</v>
      </c>
      <c r="K1488" s="39">
        <f>[2]Emissions!K1911</f>
        <v>17563.138893238349</v>
      </c>
      <c r="L1488" s="39">
        <f>[2]Emissions!L1911</f>
        <v>17361.394030512391</v>
      </c>
      <c r="M1488" s="39">
        <f>[2]Emissions!M1911</f>
        <v>14761.414589323011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-16688.512645607381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-36353.039082551717</v>
      </c>
      <c r="J1489" s="39">
        <f>[2]Emissions!J1876</f>
        <v>-43051.39495152804</v>
      </c>
      <c r="K1489" s="39">
        <f>[2]Emissions!K1876</f>
        <v>0</v>
      </c>
      <c r="L1489" s="39">
        <f>[2]Emissions!L1876</f>
        <v>-56448.255899938398</v>
      </c>
      <c r="M1489" s="39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5.7179160603520511</v>
      </c>
      <c r="H1490" s="39">
        <f>[2]Emissions!H2017</f>
        <v>3.8119440402347018</v>
      </c>
      <c r="I1490" s="39">
        <f>[2]Emissions!I2017</f>
        <v>1.90597202011735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0.16205915741884991</v>
      </c>
      <c r="H1496" s="39">
        <f>[2]Emissions!H1906</f>
        <v>0.26878874217294862</v>
      </c>
      <c r="I1496" s="39">
        <f>[2]Emissions!I1906</f>
        <v>0.63275897181691132</v>
      </c>
      <c r="J1496" s="39">
        <f>[2]Emissions!J1906</f>
        <v>0.71116802502017695</v>
      </c>
      <c r="K1496" s="39">
        <f>[2]Emissions!K1906</f>
        <v>0.71930944272648534</v>
      </c>
      <c r="L1496" s="39">
        <f>[2]Emissions!L1906</f>
        <v>0.71104685449197513</v>
      </c>
      <c r="M1496" s="39">
        <f>[2]Emissions!M1906</f>
        <v>0.60456305485281936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47894.377676313721</v>
      </c>
      <c r="F1498" s="39">
        <f>[2]Emissions!F1843</f>
        <v>40639.435911054257</v>
      </c>
      <c r="G1498" s="39">
        <f>[2]Emissions!G1843</f>
        <v>25425.926775303829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930.74966982397336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-775.05879391971803</v>
      </c>
      <c r="F1502" s="39">
        <f>[2]Emissions!F1886</f>
        <v>-691.92894817342108</v>
      </c>
      <c r="G1502" s="39">
        <f>[2]Emissions!G1886</f>
        <v>-616.78938353985734</v>
      </c>
      <c r="H1502" s="39">
        <f>[2]Emissions!H1886</f>
        <v>-712.79227562318749</v>
      </c>
      <c r="I1502" s="39">
        <f>[2]Emissions!I1886</f>
        <v>-924.77991161802618</v>
      </c>
      <c r="J1502" s="39">
        <f>[2]Emissions!J1886</f>
        <v>-596.54520525183636</v>
      </c>
      <c r="K1502" s="39">
        <f>[2]Emissions!K1886</f>
        <v>-541.93532378934663</v>
      </c>
      <c r="L1502" s="39">
        <f>[2]Emissions!L1886</f>
        <v>-577.53136843534264</v>
      </c>
      <c r="M1502" s="39">
        <f>[2]Emissions!M1886</f>
        <v>-517.30234033520151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124215.7789248375</v>
      </c>
      <c r="J1504" s="39">
        <f>[2]Emissions!J1971</f>
        <v>47048.394346956658</v>
      </c>
      <c r="K1504" s="39">
        <f>[2]Emissions!K1971</f>
        <v>0</v>
      </c>
      <c r="L1504" s="39">
        <f>[2]Emissions!L1971</f>
        <v>0</v>
      </c>
      <c r="M1504" s="39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3922.8998862700241</v>
      </c>
      <c r="G1505" s="39">
        <f>[2]Emissions!G1936</f>
        <v>6555.2225724456484</v>
      </c>
      <c r="H1505" s="39">
        <f>[2]Emissions!H1936</f>
        <v>7082.4330537497508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2077.2605266462342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64640.713397785912</v>
      </c>
      <c r="K1509" s="39">
        <f>[2]Emissions!K1784</f>
        <v>64640.713397785898</v>
      </c>
      <c r="L1509" s="39">
        <f>[2]Emissions!L1784</f>
        <v>8703.1474454516629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7451.6289503619209</v>
      </c>
      <c r="K1510" s="39">
        <f>[2]Emissions!K1779</f>
        <v>7451.6289503619191</v>
      </c>
      <c r="L1510" s="39">
        <f>[2]Emissions!L1779</f>
        <v>1003.2783064244049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77.521424851111078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31.631663793406741</v>
      </c>
      <c r="K1517" s="39">
        <f>[2]Emissions!K1981</f>
        <v>196.58096142795151</v>
      </c>
      <c r="L1517" s="39">
        <f>[2]Emissions!L1981</f>
        <v>1224.1632598013341</v>
      </c>
      <c r="M1517" s="39">
        <f>[2]Emissions!M1981</f>
        <v>1224.1632598013341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</v>
      </c>
      <c r="G1519" s="39">
        <f>[2]Emissions!G1806</f>
        <v>13.403484099264711</v>
      </c>
      <c r="H1519" s="39">
        <f>[2]Emissions!H1806</f>
        <v>4.4678280330882369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3345.8805319177868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41.802102692307692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1975.1630842359</v>
      </c>
      <c r="H1528" s="39">
        <f>[2]Emissions!H1764</f>
        <v>3981.8468988248778</v>
      </c>
      <c r="I1528" s="39">
        <f>[2]Emissions!I1764</f>
        <v>3981.8468988248792</v>
      </c>
      <c r="J1528" s="39">
        <f>[2]Emissions!J1764</f>
        <v>3981.5777003677908</v>
      </c>
      <c r="K1528" s="39">
        <f>[2]Emissions!K1764</f>
        <v>3981.8086434023699</v>
      </c>
      <c r="L1528" s="39">
        <f>[2]Emissions!L1764</f>
        <v>3981.8086434023689</v>
      </c>
      <c r="M1528" s="39">
        <f>[2]Emissions!M1764</f>
        <v>3981.0728971051949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5.9873887499999983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3851.3491608368181</v>
      </c>
      <c r="F1531" s="39">
        <f>[2]Emissions!F1991</f>
        <v>4945.0901907936777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5.9055618308304476</v>
      </c>
      <c r="K1532" s="39">
        <f>[2]Emissions!K1837</f>
        <v>27.645858462813649</v>
      </c>
      <c r="L1532" s="39">
        <f>[2]Emissions!L1837</f>
        <v>47.365806398231193</v>
      </c>
      <c r="M1532" s="39">
        <f>[2]Emissions!M1837</f>
        <v>36.961947507311713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-28.811201009002652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-459.56639690325011</v>
      </c>
      <c r="J1535" s="39">
        <f>[2]Emissions!J1895</f>
        <v>-459.56639690325011</v>
      </c>
      <c r="K1535" s="39">
        <f>[2]Emissions!K1895</f>
        <v>-1069.8900245366669</v>
      </c>
      <c r="L1535" s="39">
        <f>[2]Emissions!L1895</f>
        <v>0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162.05915741884979</v>
      </c>
      <c r="H1540" s="39">
        <f>[2]Emissions!H1910</f>
        <v>268.78874217294862</v>
      </c>
      <c r="I1540" s="39">
        <f>[2]Emissions!I1910</f>
        <v>632.7589718169113</v>
      </c>
      <c r="J1540" s="39">
        <f>[2]Emissions!J1910</f>
        <v>711.16802502017697</v>
      </c>
      <c r="K1540" s="39">
        <f>[2]Emissions!K1910</f>
        <v>719.30944272648537</v>
      </c>
      <c r="L1540" s="39">
        <f>[2]Emissions!L1910</f>
        <v>711.04685449197507</v>
      </c>
      <c r="M1540" s="39">
        <f>[2]Emissions!M1910</f>
        <v>604.56305485281939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-16638.30924479802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-36243.679654874977</v>
      </c>
      <c r="J1541" s="39">
        <f>[2]Emissions!J1875</f>
        <v>-42921.885121500003</v>
      </c>
      <c r="K1541" s="39">
        <f>[2]Emissions!K1875</f>
        <v>0</v>
      </c>
      <c r="L1541" s="39">
        <f>[2]Emissions!L1875</f>
        <v>-56278.444816343748</v>
      </c>
      <c r="M1541" s="39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13.08684382333956</v>
      </c>
      <c r="H1542" s="39">
        <f>[2]Emissions!H1847</f>
        <v>25.744618900155029</v>
      </c>
      <c r="I1542" s="39">
        <f>[2]Emissions!I1847</f>
        <v>25.744618900155029</v>
      </c>
      <c r="J1542" s="39">
        <f>[2]Emissions!J1847</f>
        <v>30.945920660945671</v>
      </c>
      <c r="K1542" s="39">
        <f>[2]Emissions!K1847</f>
        <v>33.201098447586112</v>
      </c>
      <c r="L1542" s="39">
        <f>[2]Emissions!L1847</f>
        <v>33.200983322267959</v>
      </c>
      <c r="M1542" s="39">
        <f>[2]Emissions!M1847</f>
        <v>33.200014450335502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930.74966982397336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31.546887324260609</v>
      </c>
      <c r="F1548" s="39">
        <f>[2]Emissions!F1996</f>
        <v>40.505858218105203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31.310641896006508</v>
      </c>
      <c r="G1549" s="39">
        <f>[2]Emissions!G1940</f>
        <v>52.320536456416853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90.264564033761275</v>
      </c>
      <c r="F1551" s="39">
        <f>[2]Emissions!F1842</f>
        <v>76.591473635609219</v>
      </c>
      <c r="G1551" s="39">
        <f>[2]Emissions!G1842</f>
        <v>47.91919859650173</v>
      </c>
      <c r="H1551" s="39">
        <f>[2]Emissions!H1842</f>
        <v>12.741829316666671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-18198.644001224911</v>
      </c>
      <c r="F1556" s="39">
        <f>[2]Emissions!F1885</f>
        <v>-16246.72695895431</v>
      </c>
      <c r="G1556" s="39">
        <f>[2]Emissions!G1885</f>
        <v>-14482.424433906261</v>
      </c>
      <c r="H1556" s="39">
        <f>[2]Emissions!H1885</f>
        <v>-16736.60498100616</v>
      </c>
      <c r="I1556" s="39">
        <f>[2]Emissions!I1885</f>
        <v>-21714.146749961201</v>
      </c>
      <c r="J1556" s="39">
        <f>[2]Emissions!J1885</f>
        <v>-14007.084244682899</v>
      </c>
      <c r="K1556" s="39">
        <f>[2]Emissions!K1885</f>
        <v>-12724.82566058394</v>
      </c>
      <c r="L1556" s="39">
        <f>[2]Emissions!L1885</f>
        <v>-13560.632891527121</v>
      </c>
      <c r="M1556" s="39">
        <f>[2]Emissions!M1885</f>
        <v>-12146.434833866249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3909.6554847480129</v>
      </c>
      <c r="G1559" s="39">
        <f>[2]Emissions!G1935</f>
        <v>6533.0909855245854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11043.65935525335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317.68286087042259</v>
      </c>
      <c r="L1562" s="39">
        <f>[2]Emissions!L2041</f>
        <v>319.3902215791565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21.61947162515759</v>
      </c>
      <c r="L1564" s="39">
        <f>[2]Emissions!L1950</f>
        <v>21.61947162515759</v>
      </c>
      <c r="M1564" s="39">
        <f>[2]Emissions!M1950</f>
        <v>21.619471625157601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-49749.750820504349</v>
      </c>
      <c r="L1566" s="39">
        <f>[2]Emissions!L1880</f>
        <v>0</v>
      </c>
      <c r="M1566" s="39">
        <f>[2]Emissions!M1880</f>
        <v>-63146.760979372462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64131.428430069369</v>
      </c>
      <c r="K1568" s="39">
        <f>[2]Emissions!K1783</f>
        <v>64131.428430069347</v>
      </c>
      <c r="L1568" s="39">
        <f>[2]Emissions!L1783</f>
        <v>8634.5779335634925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8617.8013653549315</v>
      </c>
      <c r="I1569" s="39">
        <f>[2]Emissions!I1959</f>
        <v>22338.775789492069</v>
      </c>
      <c r="J1569" s="39">
        <f>[2]Emissions!J1959</f>
        <v>115362.7897257922</v>
      </c>
      <c r="K1569" s="39">
        <f>[2]Emissions!K1959</f>
        <v>159220.44937468719</v>
      </c>
      <c r="L1569" s="39">
        <f>[2]Emissions!L1959</f>
        <v>159220.44937468719</v>
      </c>
      <c r="M1569" s="39">
        <f>[2]Emissions!M1959</f>
        <v>135382.00724631929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7420.9066882512188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61536.824100644131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83.179145487702897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2493.1806263501649</v>
      </c>
      <c r="G1576" s="39">
        <f>[2]Emissions!G1744</f>
        <v>3103.1395083994139</v>
      </c>
      <c r="H1576" s="39">
        <f>[2]Emissions!H1744</f>
        <v>3737.7015692887012</v>
      </c>
      <c r="I1576" s="39">
        <f>[2]Emissions!I1744</f>
        <v>4005.3220105935652</v>
      </c>
      <c r="J1576" s="39">
        <f>[2]Emissions!J1744</f>
        <v>4098.114521385919</v>
      </c>
      <c r="K1576" s="39">
        <f>[2]Emissions!K1744</f>
        <v>3903.9259609664641</v>
      </c>
      <c r="L1576" s="39">
        <f>[2]Emissions!L1744</f>
        <v>3759.50766575016</v>
      </c>
      <c r="M1576" s="39">
        <f>[2]Emissions!M1744</f>
        <v>3793.939078382647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132424.79033246369</v>
      </c>
      <c r="G1577" s="39">
        <f>[2]Emissions!G1748</f>
        <v>164822.63436073321</v>
      </c>
      <c r="H1577" s="39">
        <f>[2]Emissions!H1748</f>
        <v>198527.2713124555</v>
      </c>
      <c r="I1577" s="39">
        <f>[2]Emissions!I1748</f>
        <v>212741.8775282751</v>
      </c>
      <c r="J1577" s="39">
        <f>[2]Emissions!J1748</f>
        <v>217670.53318050879</v>
      </c>
      <c r="K1577" s="39">
        <f>[2]Emissions!K1748</f>
        <v>207356.24663154161</v>
      </c>
      <c r="L1577" s="39">
        <f>[2]Emissions!L1748</f>
        <v>199685.49776478659</v>
      </c>
      <c r="M1577" s="39">
        <f>[2]Emissions!M1748</f>
        <v>201514.31536047859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82.742099528518949</v>
      </c>
      <c r="F1578" s="39">
        <f>[2]Emissions!F703</f>
        <v>66.193679622815523</v>
      </c>
      <c r="G1578" s="39">
        <f>[2]Emissions!G703</f>
        <v>49.645259717111351</v>
      </c>
      <c r="H1578" s="39">
        <f>[2]Emissions!H703</f>
        <v>33.096839811407541</v>
      </c>
      <c r="I1578" s="39">
        <f>[2]Emissions!I703</f>
        <v>16.54841990570343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1.121510362407824</v>
      </c>
      <c r="J1579" s="39">
        <f>[2]Emissions!J1034</f>
        <v>8.945466830466831</v>
      </c>
      <c r="K1579" s="39">
        <f>[2]Emissions!K1034</f>
        <v>52.462867104422578</v>
      </c>
      <c r="L1579" s="39">
        <f>[2]Emissions!L1034</f>
        <v>325.86617076167062</v>
      </c>
      <c r="M1579" s="39">
        <f>[2]Emissions!M1034</f>
        <v>1317.6054802066189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1524.883127221716</v>
      </c>
      <c r="F1580" s="39">
        <f>[2]Emissions!F1583</f>
        <v>36977.947993736023</v>
      </c>
      <c r="G1580" s="39">
        <f>[2]Emissions!G1583</f>
        <v>38475.967231544208</v>
      </c>
      <c r="H1580" s="39">
        <f>[2]Emissions!H1583</f>
        <v>45273.584893599698</v>
      </c>
      <c r="I1580" s="39">
        <f>[2]Emissions!I1583</f>
        <v>45789.188485061059</v>
      </c>
      <c r="J1580" s="39">
        <f>[2]Emissions!J1583</f>
        <v>64186.351054904488</v>
      </c>
      <c r="K1580" s="39">
        <f>[2]Emissions!K1583</f>
        <v>64513.338126316237</v>
      </c>
      <c r="L1580" s="39">
        <f>[2]Emissions!L1583</f>
        <v>64606.652061820401</v>
      </c>
      <c r="M1580" s="39">
        <f>[2]Emissions!M1583</f>
        <v>64699.934393674339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63.359911956106323</v>
      </c>
      <c r="F1582" s="39">
        <f>[2]Emissions!F1072</f>
        <v>2505.6312853801201</v>
      </c>
      <c r="G1582" s="39">
        <f>[2]Emissions!G1072</f>
        <v>4621.5391428325493</v>
      </c>
      <c r="H1582" s="39">
        <f>[2]Emissions!H1072</f>
        <v>7198.4469531352188</v>
      </c>
      <c r="I1582" s="39">
        <f>[2]Emissions!I1072</f>
        <v>9368.0094657820737</v>
      </c>
      <c r="J1582" s="39">
        <f>[2]Emissions!J1072</f>
        <v>9796.266579466288</v>
      </c>
      <c r="K1582" s="39">
        <f>[2]Emissions!K1072</f>
        <v>10171.76285507658</v>
      </c>
      <c r="L1582" s="39">
        <f>[2]Emissions!L1072</f>
        <v>10758.271218033569</v>
      </c>
      <c r="M1582" s="39">
        <f>[2]Emissions!M1072</f>
        <v>9687.891711524695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115.0295731887995</v>
      </c>
      <c r="I1583" s="39">
        <f>[2]Emissions!I1424</f>
        <v>336.43211019490519</v>
      </c>
      <c r="J1583" s="39">
        <f>[2]Emissions!J1424</f>
        <v>1474.3599756711631</v>
      </c>
      <c r="K1583" s="39">
        <f>[2]Emissions!K1424</f>
        <v>2058.979601063259</v>
      </c>
      <c r="L1583" s="39">
        <f>[2]Emissions!L1424</f>
        <v>2042.4180528336201</v>
      </c>
      <c r="M1583" s="39">
        <f>[2]Emissions!M1424</f>
        <v>2106.6013991047248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169.49059352035499</v>
      </c>
      <c r="F1585" s="39">
        <f>[2]Emissions!F1319</f>
        <v>0</v>
      </c>
      <c r="G1585" s="39">
        <f>[2]Emissions!G1319</f>
        <v>1243.037133736136</v>
      </c>
      <c r="H1585" s="39">
        <f>[2]Emissions!H1319</f>
        <v>1755.309627707692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2095.2831766140212</v>
      </c>
      <c r="F1587" s="39">
        <f>[2]Emissions!F1327</f>
        <v>615.40062691966295</v>
      </c>
      <c r="G1587" s="39">
        <f>[2]Emissions!G1327</f>
        <v>0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1.130532643746863E-2</v>
      </c>
      <c r="H1595" s="39">
        <f>[2]Emissions!H818</f>
        <v>1.130532643746863E-2</v>
      </c>
      <c r="I1595" s="39">
        <f>[2]Emissions!I818</f>
        <v>1.130532643746863E-2</v>
      </c>
      <c r="J1595" s="39">
        <f>[2]Emissions!J818</f>
        <v>1.130532643746864E-2</v>
      </c>
      <c r="K1595" s="39">
        <f>[2]Emissions!K818</f>
        <v>1.130532643746863E-2</v>
      </c>
      <c r="L1595" s="39">
        <f>[2]Emissions!L818</f>
        <v>1.130532643746863E-2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1.2709561887481371E-3</v>
      </c>
      <c r="F1596" s="39">
        <f>[2]Emissions!F1080</f>
        <v>1.3297842622950859E-3</v>
      </c>
      <c r="G1596" s="39">
        <f>[2]Emissions!G1080</f>
        <v>1.167512369597633E-4</v>
      </c>
      <c r="H1596" s="39">
        <f>[2]Emissions!H1080</f>
        <v>5.8354448214086344E-4</v>
      </c>
      <c r="I1596" s="39">
        <f>[2]Emissions!I1080</f>
        <v>3.2011784813704342E-4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13244.557929905681</v>
      </c>
      <c r="G1597" s="39">
        <f>[2]Emissions!G1238</f>
        <v>9933.4184474292633</v>
      </c>
      <c r="H1597" s="39">
        <f>[2]Emissions!H1238</f>
        <v>6622.2789649528431</v>
      </c>
      <c r="I1597" s="39">
        <f>[2]Emissions!I1238</f>
        <v>3403.458804624046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0</v>
      </c>
      <c r="F1599" s="39">
        <f>[2]Emissions!F1246</f>
        <v>271.26780092329147</v>
      </c>
      <c r="G1599" s="39">
        <f>[2]Emissions!G1246</f>
        <v>357.09938005400062</v>
      </c>
      <c r="H1599" s="39">
        <f>[2]Emissions!H1246</f>
        <v>657.77217507781313</v>
      </c>
      <c r="I1599" s="39">
        <f>[2]Emissions!I1246</f>
        <v>834.96896828621698</v>
      </c>
      <c r="J1599" s="39">
        <f>[2]Emissions!J1246</f>
        <v>1013.985498107387</v>
      </c>
      <c r="K1599" s="39">
        <f>[2]Emissions!K1246</f>
        <v>1167.2438539099819</v>
      </c>
      <c r="L1599" s="39">
        <f>[2]Emissions!L1246</f>
        <v>1177.5020983355209</v>
      </c>
      <c r="M1599" s="39">
        <f>[2]Emissions!M1246</f>
        <v>1181.6410767103739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39583.599999999999</v>
      </c>
      <c r="I1600" s="39">
        <f>[2]Emissions!I665</f>
        <v>51161.802999999993</v>
      </c>
      <c r="J1600" s="39">
        <f>[2]Emissions!J665</f>
        <v>61750.415999999997</v>
      </c>
      <c r="K1600" s="39">
        <f>[2]Emissions!K665</f>
        <v>61474.705534649729</v>
      </c>
      <c r="L1600" s="39">
        <f>[2]Emissions!L665</f>
        <v>81393.777499999997</v>
      </c>
      <c r="M1600" s="39">
        <f>[2]Emissions!M665</f>
        <v>90448.525999999998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19.401363168724281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1.6861088682057259</v>
      </c>
      <c r="F1605" s="39">
        <f>[2]Emissions!F1200</f>
        <v>1.9685856577658341</v>
      </c>
      <c r="G1605" s="39">
        <f>[2]Emissions!G1200</f>
        <v>2.5657181654372958</v>
      </c>
      <c r="H1605" s="39">
        <f>[2]Emissions!H1200</f>
        <v>4.724565901917213</v>
      </c>
      <c r="I1605" s="39">
        <f>[2]Emissions!I1200</f>
        <v>5.3008970416815746</v>
      </c>
      <c r="J1605" s="39">
        <f>[2]Emissions!J1200</f>
        <v>5.8861628278499039</v>
      </c>
      <c r="K1605" s="39">
        <f>[2]Emissions!K1200</f>
        <v>5.7806983308694964</v>
      </c>
      <c r="L1605" s="39">
        <f>[2]Emissions!L1200</f>
        <v>5.8315698948160382</v>
      </c>
      <c r="M1605" s="39">
        <f>[2]Emissions!M1200</f>
        <v>5.8311068800781998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0.54425364017706568</v>
      </c>
      <c r="F1606" s="39">
        <f>[2]Emissions!F1193</f>
        <v>0.43540291214165261</v>
      </c>
      <c r="G1606" s="39">
        <f>[2]Emissions!G1193</f>
        <v>0.32655218410623937</v>
      </c>
      <c r="H1606" s="39">
        <f>[2]Emissions!H1193</f>
        <v>0.20971038080944349</v>
      </c>
      <c r="I1606" s="39">
        <f>[2]Emissions!I1193</f>
        <v>0.1088507280354131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9.6246510473294203E-2</v>
      </c>
      <c r="F1607" s="39">
        <f>[2]Emissions!F884</f>
        <v>0.1660783840726219</v>
      </c>
      <c r="G1607" s="39">
        <f>[2]Emissions!G884</f>
        <v>0.1638880170410785</v>
      </c>
      <c r="H1607" s="39">
        <f>[2]Emissions!H884</f>
        <v>0.11581164158228199</v>
      </c>
      <c r="I1607" s="39">
        <f>[2]Emissions!I884</f>
        <v>0.1123710903006972</v>
      </c>
      <c r="J1607" s="39">
        <f>[2]Emissions!J884</f>
        <v>0.16756941720452631</v>
      </c>
      <c r="K1607" s="39">
        <f>[2]Emissions!K884</f>
        <v>0.1667449088006043</v>
      </c>
      <c r="L1607" s="39">
        <f>[2]Emissions!L884</f>
        <v>0.1808077167267928</v>
      </c>
      <c r="M1607" s="39">
        <f>[2]Emissions!M884</f>
        <v>0.2081735185810889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118.3511642274664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38827.747526338957</v>
      </c>
      <c r="F1610" s="39">
        <f>[2]Emissions!F1222</f>
        <v>38827.74752633895</v>
      </c>
      <c r="G1610" s="39">
        <f>[2]Emissions!G1222</f>
        <v>31669.053923216179</v>
      </c>
      <c r="H1610" s="39">
        <f>[2]Emissions!H1222</f>
        <v>8596.3868813800273</v>
      </c>
      <c r="I1610" s="39">
        <f>[2]Emissions!I1222</f>
        <v>4298.1934406900173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82.813714903566179</v>
      </c>
      <c r="J1613" s="39">
        <f>[2]Emissions!J1133</f>
        <v>82.813714903566179</v>
      </c>
      <c r="K1613" s="39">
        <f>[2]Emissions!K1133</f>
        <v>140.02671656987209</v>
      </c>
      <c r="L1613" s="39">
        <f>[2]Emissions!L1133</f>
        <v>139.7891442866491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6309.8878399975638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5802.9653333174329</v>
      </c>
      <c r="I1616" s="39">
        <f>[2]Emissions!I657</f>
        <v>11836.72490149131</v>
      </c>
      <c r="J1616" s="39">
        <f>[2]Emissions!J657</f>
        <v>4856.5778056539384</v>
      </c>
      <c r="K1616" s="39">
        <f>[2]Emissions!K657</f>
        <v>4411.9893051594008</v>
      </c>
      <c r="L1616" s="39">
        <f>[2]Emissions!L657</f>
        <v>4701.7828679520653</v>
      </c>
      <c r="M1616" s="39">
        <f>[2]Emissions!M657</f>
        <v>4211.4479217449834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11.39085724516578</v>
      </c>
      <c r="F1617" s="39">
        <f>[2]Emissions!F1110</f>
        <v>65.188463659197055</v>
      </c>
      <c r="G1617" s="39">
        <f>[2]Emissions!G1110</f>
        <v>104.71962459370491</v>
      </c>
      <c r="H1617" s="39">
        <f>[2]Emissions!H1110</f>
        <v>163.33117909400519</v>
      </c>
      <c r="I1617" s="39">
        <f>[2]Emissions!I1110</f>
        <v>176.32267871034961</v>
      </c>
      <c r="J1617" s="39">
        <f>[2]Emissions!J1110</f>
        <v>215.0594663032802</v>
      </c>
      <c r="K1617" s="39">
        <f>[2]Emissions!K1110</f>
        <v>247.31591927523709</v>
      </c>
      <c r="L1617" s="39">
        <f>[2]Emissions!L1110</f>
        <v>251.28145289293499</v>
      </c>
      <c r="M1617" s="39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6.5230649999999981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0.5954868715476076</v>
      </c>
      <c r="F1619" s="39">
        <f>[2]Emissions!F1293</f>
        <v>0.89130691077517565</v>
      </c>
      <c r="G1619" s="39">
        <f>[2]Emissions!G1293</f>
        <v>1.065178024097148</v>
      </c>
      <c r="H1619" s="39">
        <f>[2]Emissions!H1293</f>
        <v>1.065178024097148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150.83060136476391</v>
      </c>
      <c r="H1621" s="39">
        <f>[2]Emissions!H672</f>
        <v>1309.822899560676</v>
      </c>
      <c r="I1621" s="39">
        <f>[2]Emissions!I672</f>
        <v>1277.809547361325</v>
      </c>
      <c r="J1621" s="39">
        <f>[2]Emissions!J672</f>
        <v>606.83785128284558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0.25916102448565709</v>
      </c>
      <c r="F1622" s="39">
        <f>[2]Emissions!F1362</f>
        <v>0.25916102448565709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3140.564317273926</v>
      </c>
      <c r="F1623" s="39">
        <f>[2]Emissions!F1334</f>
        <v>4254.8179978743137</v>
      </c>
      <c r="G1623" s="39">
        <f>[2]Emissions!G1334</f>
        <v>4863.5324910350064</v>
      </c>
      <c r="H1623" s="39">
        <f>[2]Emissions!H1334</f>
        <v>5963.3955728281107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3624.1589519550739</v>
      </c>
      <c r="F1625" s="39">
        <f>[2]Emissions!F1125</f>
        <v>2899.327161564057</v>
      </c>
      <c r="G1625" s="39">
        <f>[2]Emissions!G1125</f>
        <v>2174.495371173045</v>
      </c>
      <c r="H1625" s="39">
        <f>[2]Emissions!H1125</f>
        <v>1775.2580220092809</v>
      </c>
      <c r="I1625" s="39">
        <f>[2]Emissions!I1125</f>
        <v>845.96279151414399</v>
      </c>
      <c r="J1625" s="39">
        <f>[2]Emissions!J1125</f>
        <v>715.79540555337894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4.2233939146706518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240.15268288192789</v>
      </c>
      <c r="F1629" s="39">
        <f>[2]Emissions!F1383</f>
        <v>4339.3652000630318</v>
      </c>
      <c r="G1629" s="39">
        <f>[2]Emissions!G1383</f>
        <v>4339.3652000630318</v>
      </c>
      <c r="H1629" s="39">
        <f>[2]Emissions!H1383</f>
        <v>4680.338506299091</v>
      </c>
      <c r="I1629" s="39">
        <f>[2]Emissions!I1383</f>
        <v>4680.338506299091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2895.7672796895472</v>
      </c>
      <c r="F1630" s="39">
        <f>[2]Emissions!F942</f>
        <v>2895.7672796895472</v>
      </c>
      <c r="G1630" s="39">
        <f>[2]Emissions!G942</f>
        <v>1371.2768022253831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21.179475631188019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697.03777335298446</v>
      </c>
      <c r="I1633" s="39">
        <f>[2]Emissions!I869</f>
        <v>697.06731792060327</v>
      </c>
      <c r="J1633" s="39">
        <f>[2]Emissions!J869</f>
        <v>697.01561492727046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7239.0184951728806</v>
      </c>
      <c r="I1637" s="39">
        <f>[2]Emissions!I891</f>
        <v>11541.78064314125</v>
      </c>
      <c r="J1637" s="39">
        <f>[2]Emissions!J891</f>
        <v>12016.19458081055</v>
      </c>
      <c r="K1637" s="39">
        <f>[2]Emissions!K891</f>
        <v>12016.194580810559</v>
      </c>
      <c r="L1637" s="39">
        <f>[2]Emissions!L891</f>
        <v>10324.97719018617</v>
      </c>
      <c r="M1637" s="39">
        <f>[2]Emissions!M891</f>
        <v>4894.0733756328164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0.26418523606214001</v>
      </c>
      <c r="F1638" s="39">
        <f>[2]Emissions!F877</f>
        <v>0.24989635546262451</v>
      </c>
      <c r="G1638" s="39">
        <f>[2]Emissions!G877</f>
        <v>0.15918931329343619</v>
      </c>
      <c r="H1638" s="39">
        <f>[2]Emissions!H877</f>
        <v>0.15107370580240459</v>
      </c>
      <c r="I1638" s="39">
        <f>[2]Emissions!I877</f>
        <v>7.5593505540878236E-2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4.0940471980484192</v>
      </c>
      <c r="F1639" s="39">
        <f>[2]Emissions!F1022</f>
        <v>3.5238997800010479</v>
      </c>
      <c r="G1639" s="39">
        <f>[2]Emissions!G1022</f>
        <v>2.8191198240008379</v>
      </c>
      <c r="H1639" s="39">
        <f>[2]Emissions!H1022</f>
        <v>1.9094691788076901</v>
      </c>
      <c r="I1639" s="39">
        <f>[2]Emissions!I1022</f>
        <v>1.4542642092010249</v>
      </c>
      <c r="J1639" s="39">
        <f>[2]Emissions!J1022</f>
        <v>0.65176456974024399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1505.1827386473769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71.900078084132502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59.999051093432151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0.88964567925947946</v>
      </c>
      <c r="F1646" s="39">
        <f>[2]Emissions!F1016</f>
        <v>1.0484167496482171</v>
      </c>
      <c r="G1646" s="39">
        <f>[2]Emissions!G1016</f>
        <v>0.55986512740187289</v>
      </c>
      <c r="H1646" s="39">
        <f>[2]Emissions!H1016</f>
        <v>1.72514892724143</v>
      </c>
      <c r="I1646" s="39">
        <f>[2]Emissions!I1016</f>
        <v>1.9022393787869021</v>
      </c>
      <c r="J1646" s="39">
        <f>[2]Emissions!J1016</f>
        <v>3.5164848304363669</v>
      </c>
      <c r="K1646" s="39">
        <f>[2]Emissions!K1016</f>
        <v>4.9278709123386228</v>
      </c>
      <c r="L1646" s="39">
        <f>[2]Emissions!L1016</f>
        <v>2.7758226803265731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0.61482917647058843</v>
      </c>
      <c r="I1649" s="39">
        <f>[2]Emissions!I1517</f>
        <v>0.30741458823529427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2179.8020298788479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</v>
      </c>
      <c r="G1651" s="39">
        <f>[2]Emissions!G1147</f>
        <v>1909.7476185648491</v>
      </c>
      <c r="H1651" s="39">
        <f>[2]Emissions!H1147</f>
        <v>3329.584211345787</v>
      </c>
      <c r="I1651" s="39">
        <f>[2]Emissions!I1147</f>
        <v>5305.7247005761874</v>
      </c>
      <c r="J1651" s="39">
        <f>[2]Emissions!J1147</f>
        <v>6122.7102491095766</v>
      </c>
      <c r="K1651" s="39">
        <f>[2]Emissions!K1147</f>
        <v>7577.2548090852806</v>
      </c>
      <c r="L1651" s="39">
        <f>[2]Emissions!L1147</f>
        <v>7561.5636761777751</v>
      </c>
      <c r="M1651" s="39">
        <f>[2]Emissions!M1147</f>
        <v>5056.9303781522394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3864.7464894327591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191.36214725490191</v>
      </c>
      <c r="G1654" s="39">
        <f>[2]Emissions!G679</f>
        <v>143.52161044117631</v>
      </c>
      <c r="H1654" s="39">
        <f>[2]Emissions!H679</f>
        <v>95.681073627450999</v>
      </c>
      <c r="I1654" s="39">
        <f>[2]Emissions!I679</f>
        <v>47.840536813725492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389.41866944444439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968.02532698938342</v>
      </c>
      <c r="F1657" s="39">
        <f>[2]Emissions!F1448</f>
        <v>0</v>
      </c>
      <c r="G1657" s="39">
        <f>[2]Emissions!G1448</f>
        <v>3228.4925886477249</v>
      </c>
      <c r="H1657" s="39">
        <f>[2]Emissions!H1448</f>
        <v>4106.1148776445843</v>
      </c>
      <c r="I1657" s="39">
        <f>[2]Emissions!I1448</f>
        <v>3895.8612117350181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0.86100883993063215</v>
      </c>
      <c r="G1658" s="39">
        <f>[2]Emissions!G1185</f>
        <v>0.79590374647357476</v>
      </c>
      <c r="H1658" s="39">
        <f>[2]Emissions!H1185</f>
        <v>0.59692780985518146</v>
      </c>
      <c r="I1658" s="39">
        <f>[2]Emissions!I1185</f>
        <v>0.39795187323678699</v>
      </c>
      <c r="J1658" s="39">
        <f>[2]Emissions!J1185</f>
        <v>0.19897593661839441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7.0910560032626398E-4</v>
      </c>
      <c r="F1660" s="39">
        <f>[2]Emissions!F1172</f>
        <v>6.4989546233123856E-3</v>
      </c>
      <c r="G1660" s="39">
        <f>[2]Emissions!G1172</f>
        <v>9.1073881715705829E-4</v>
      </c>
      <c r="H1660" s="39">
        <f>[2]Emissions!H1172</f>
        <v>8.666542126559729E-3</v>
      </c>
      <c r="I1660" s="39">
        <f>[2]Emissions!I1172</f>
        <v>9.5412664991370022E-3</v>
      </c>
      <c r="J1660" s="39">
        <f>[2]Emissions!J1172</f>
        <v>1.053012289544953E-2</v>
      </c>
      <c r="K1660" s="39">
        <f>[2]Emissions!K1172</f>
        <v>9.9509695846239105E-3</v>
      </c>
      <c r="L1660" s="39">
        <f>[2]Emissions!L1172</f>
        <v>9.8594697852678256E-3</v>
      </c>
      <c r="M1660" s="39">
        <f>[2]Emissions!M1172</f>
        <v>9.7913973650103972E-3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3980.0761200000002</v>
      </c>
      <c r="F1661" s="39">
        <f>[2]Emissions!F1613</f>
        <v>3980.0761200000002</v>
      </c>
      <c r="G1661" s="39">
        <f>[2]Emissions!G1613</f>
        <v>2005.9179805183601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2.9431234807361948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12.050860414191851</v>
      </c>
      <c r="F1663" s="39">
        <f>[2]Emissions!F1414</f>
        <v>89.12887683969447</v>
      </c>
      <c r="G1663" s="39">
        <f>[2]Emissions!G1414</f>
        <v>89.12887683969447</v>
      </c>
      <c r="H1663" s="39">
        <f>[2]Emissions!H1414</f>
        <v>113.0320059874237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4.0917120000000002</v>
      </c>
      <c r="G1665" s="39">
        <f>[2]Emissions!G1523</f>
        <v>3.068784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9361.8038259874484</v>
      </c>
      <c r="G1666" s="39">
        <f>[2]Emissions!G1408</f>
        <v>7273.698516867471</v>
      </c>
      <c r="H1666" s="39">
        <f>[2]Emissions!H1408</f>
        <v>9361.8038259874484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70.441573821428591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2.289924476047061</v>
      </c>
      <c r="G1668" s="39">
        <f>[2]Emissions!G1510</f>
        <v>1.629439854352942</v>
      </c>
      <c r="H1668" s="39">
        <f>[2]Emissions!H1510</f>
        <v>1.1449622380233619</v>
      </c>
      <c r="I1668" s="39">
        <f>[2]Emissions!I1510</f>
        <v>0.54314661811764731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1.116659785294115E-2</v>
      </c>
      <c r="H1669" s="39">
        <f>[2]Emissions!H685</f>
        <v>7.4443985686274521E-3</v>
      </c>
      <c r="I1669" s="39">
        <f>[2]Emissions!I685</f>
        <v>3.722199284313723E-3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5226.2323853456783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2267.3138165091341</v>
      </c>
      <c r="J1670" s="39">
        <f>[2]Emissions!J1461</f>
        <v>871.03873089094645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0</v>
      </c>
      <c r="H1671" s="39">
        <f>[2]Emissions!H1347</f>
        <v>523.15973825717299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974.32213692592597</v>
      </c>
      <c r="M1674" s="39">
        <f>[2]Emissions!M733</f>
        <v>66022.095334968515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1710.255244904042</v>
      </c>
      <c r="F1675" s="39">
        <f>[2]Emissions!F691</f>
        <v>1431.107559802241</v>
      </c>
      <c r="G1675" s="39">
        <f>[2]Emissions!G691</f>
        <v>6052.4392292051934</v>
      </c>
      <c r="H1675" s="39">
        <f>[2]Emissions!H691</f>
        <v>6349.2461287179731</v>
      </c>
      <c r="I1675" s="39">
        <f>[2]Emissions!I691</f>
        <v>7408.1600789675849</v>
      </c>
      <c r="J1675" s="39">
        <f>[2]Emissions!J691</f>
        <v>5921.4966453020807</v>
      </c>
      <c r="K1675" s="39">
        <f>[2]Emissions!K691</f>
        <v>5921.496645302067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63013.974804887417</v>
      </c>
      <c r="F1678" s="39">
        <f>[2]Emissions!F1625</f>
        <v>36440.310913822534</v>
      </c>
      <c r="G1678" s="39">
        <f>[2]Emissions!G1625</f>
        <v>27459.335235267779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1.7854043837456621E-2</v>
      </c>
      <c r="H1681" s="39">
        <f>[2]Emissions!H984</f>
        <v>4.6285721442382188E-2</v>
      </c>
      <c r="I1681" s="39">
        <f>[2]Emissions!I984</f>
        <v>4.6024804298667857E-2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562.21243554509249</v>
      </c>
      <c r="F1682" s="39">
        <f>[2]Emissions!F775</f>
        <v>508.03584000962599</v>
      </c>
      <c r="G1682" s="39">
        <f>[2]Emissions!G775</f>
        <v>3022.549956692359</v>
      </c>
      <c r="H1682" s="39">
        <f>[2]Emissions!H775</f>
        <v>3323.1653017585568</v>
      </c>
      <c r="I1682" s="39">
        <f>[2]Emissions!I775</f>
        <v>3999.6609102461489</v>
      </c>
      <c r="J1682" s="39">
        <f>[2]Emissions!J775</f>
        <v>3336.9849038256439</v>
      </c>
      <c r="K1682" s="39">
        <f>[2]Emissions!K775</f>
        <v>3336.984903825637</v>
      </c>
      <c r="L1682" s="39">
        <f>[2]Emissions!L775</f>
        <v>739.6262990034212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2951.5402075759989</v>
      </c>
      <c r="J1685" s="39">
        <f>[2]Emissions!J1619</f>
        <v>2951.5402075759998</v>
      </c>
      <c r="K1685" s="39">
        <f>[2]Emissions!K1619</f>
        <v>2953.0258769839338</v>
      </c>
      <c r="L1685" s="39">
        <f>[2]Emissions!L1619</f>
        <v>2953.0258769839338</v>
      </c>
      <c r="M1685" s="39">
        <f>[2]Emissions!M1619</f>
        <v>2951.5402075760121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428.04359319849539</v>
      </c>
      <c r="F1689" s="39">
        <f>[2]Emissions!F1420</f>
        <v>369.70282264989709</v>
      </c>
      <c r="G1689" s="39">
        <f>[2]Emissions!G1420</f>
        <v>359.48510733229631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86.195343489981056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209.68008162266679</v>
      </c>
      <c r="F1690" s="39">
        <f>[2]Emissions!F1270</f>
        <v>891.93999541062794</v>
      </c>
      <c r="G1690" s="39">
        <f>[2]Emissions!G1270</f>
        <v>1390.475158869411</v>
      </c>
      <c r="H1690" s="39">
        <f>[2]Emissions!H1270</f>
        <v>2183.4051080133781</v>
      </c>
      <c r="I1690" s="39">
        <f>[2]Emissions!I1270</f>
        <v>2774.217014725406</v>
      </c>
      <c r="J1690" s="39">
        <f>[2]Emissions!J1270</f>
        <v>3350.969764660445</v>
      </c>
      <c r="K1690" s="39">
        <f>[2]Emissions!K1270</f>
        <v>3881.9930598412961</v>
      </c>
      <c r="L1690" s="39">
        <f>[2]Emissions!L1270</f>
        <v>3906.141467442355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2.5190697460434298E-3</v>
      </c>
      <c r="H1691" s="39">
        <f>[2]Emissions!H1165</f>
        <v>1.679379830695621E-3</v>
      </c>
      <c r="I1691" s="39">
        <f>[2]Emissions!I1165</f>
        <v>2.3874063673168912E-3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668.38725127415216</v>
      </c>
      <c r="G1692" s="39">
        <f>[2]Emissions!G978</f>
        <v>122.7465513825142</v>
      </c>
      <c r="H1692" s="39">
        <f>[2]Emissions!H978</f>
        <v>318.21433491637748</v>
      </c>
      <c r="I1692" s="39">
        <f>[2]Emissions!I978</f>
        <v>316.42052955334151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</v>
      </c>
      <c r="J1696" s="39">
        <f>[2]Emissions!J1264</f>
        <v>96.360091061162024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36.543305115936683</v>
      </c>
      <c r="F1697" s="39">
        <f>[2]Emissions!F1159</f>
        <v>29.234644092749349</v>
      </c>
      <c r="G1697" s="39">
        <f>[2]Emissions!G1159</f>
        <v>21.925983069562012</v>
      </c>
      <c r="H1697" s="39">
        <f>[2]Emissions!H1159</f>
        <v>14.61732204637468</v>
      </c>
      <c r="I1697" s="39">
        <f>[2]Emissions!I1159</f>
        <v>16.981888847994089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4363.2665774714123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67842.410732367352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1881.9022480532569</v>
      </c>
      <c r="H1701" s="39">
        <f>[2]Emissions!H1473</f>
        <v>6825.1589254491846</v>
      </c>
      <c r="I1701" s="39">
        <f>[2]Emissions!I1473</f>
        <v>2468.6523037792599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1510.060734970978</v>
      </c>
      <c r="F1703" s="39">
        <f>[2]Emissions!F721</f>
        <v>1509.5497762540369</v>
      </c>
      <c r="G1703" s="39">
        <f>[2]Emissions!G721</f>
        <v>25.670849745000002</v>
      </c>
      <c r="H1703" s="39">
        <f>[2]Emissions!H721</f>
        <v>35867.7829656998</v>
      </c>
      <c r="I1703" s="39">
        <f>[2]Emissions!I721</f>
        <v>20086.777993646989</v>
      </c>
      <c r="J1703" s="39">
        <f>[2]Emissions!J721</f>
        <v>4269.4425356946685</v>
      </c>
      <c r="K1703" s="39">
        <f>[2]Emissions!K721</f>
        <v>19068.482287211809</v>
      </c>
      <c r="L1703" s="39">
        <f>[2]Emissions!L721</f>
        <v>19332.50980004622</v>
      </c>
      <c r="M1703" s="39">
        <f>[2]Emissions!M721</f>
        <v>19552.196037289279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29537.92452002201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14698.767138499999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1737.2470364793469</v>
      </c>
      <c r="F1708" s="39">
        <f>[2]Emissions!F1258</f>
        <v>0</v>
      </c>
      <c r="G1708" s="39">
        <f>[2]Emissions!G1258</f>
        <v>1737.2470364793469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58.549243827160502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492.70441113911988</v>
      </c>
      <c r="F1716" s="39">
        <f>[2]Emissions!F769</f>
        <v>417.3944753678951</v>
      </c>
      <c r="G1716" s="39">
        <f>[2]Emissions!G769</f>
        <v>384.41552083866418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7773.8053491799983</v>
      </c>
      <c r="F1717" s="39">
        <f>[2]Emissions!F751</f>
        <v>6478.1711243166656</v>
      </c>
      <c r="G1717" s="39">
        <f>[2]Emissions!G751</f>
        <v>6317.004554614894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3505.8836448645361</v>
      </c>
      <c r="F1723" s="39">
        <f>[2]Emissions!F1395</f>
        <v>3987.7457367851771</v>
      </c>
      <c r="G1723" s="39">
        <f>[2]Emissions!G1395</f>
        <v>3324.7149083517979</v>
      </c>
      <c r="H1723" s="39">
        <f>[2]Emissions!H1395</f>
        <v>2059.4419126238759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0</v>
      </c>
      <c r="L1724" s="39">
        <f>[2]Emissions!L996</f>
        <v>0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51.12921837909964</v>
      </c>
      <c r="F1726" s="39">
        <f>[2]Emissions!F763</f>
        <v>524.88376137995147</v>
      </c>
      <c r="G1726" s="39">
        <f>[2]Emissions!G763</f>
        <v>893.23523850413949</v>
      </c>
      <c r="H1726" s="39">
        <f>[2]Emissions!H763</f>
        <v>20889.608318517741</v>
      </c>
      <c r="I1726" s="39">
        <f>[2]Emissions!I763</f>
        <v>32565.391915218279</v>
      </c>
      <c r="J1726" s="39">
        <f>[2]Emissions!J763</f>
        <v>34144.184602476853</v>
      </c>
      <c r="K1726" s="39">
        <f>[2]Emissions!K763</f>
        <v>33906.340778430043</v>
      </c>
      <c r="L1726" s="39">
        <f>[2]Emissions!L763</f>
        <v>29139.79667153113</v>
      </c>
      <c r="M1726" s="39">
        <f>[2]Emissions!M763</f>
        <v>13833.2827272551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1567.7350433340721</v>
      </c>
      <c r="F1727" s="39">
        <f>[2]Emissions!F745</f>
        <v>7638.6878731928027</v>
      </c>
      <c r="G1727" s="39">
        <f>[2]Emissions!G745</f>
        <v>11506.18527549654</v>
      </c>
      <c r="H1727" s="39">
        <f>[2]Emissions!H745</f>
        <v>20345.97636239565</v>
      </c>
      <c r="I1727" s="39">
        <f>[2]Emissions!I745</f>
        <v>27736.801602803469</v>
      </c>
      <c r="J1727" s="39">
        <f>[2]Emissions!J745</f>
        <v>32185.20640573938</v>
      </c>
      <c r="K1727" s="39">
        <f>[2]Emissions!K745</f>
        <v>32650.80521623369</v>
      </c>
      <c r="L1727" s="39">
        <f>[2]Emissions!L745</f>
        <v>32650.805216233679</v>
      </c>
      <c r="M1727" s="39">
        <f>[2]Emissions!M745</f>
        <v>10394.123913076881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1.445978438362466E-2</v>
      </c>
      <c r="F1728" s="39">
        <f>[2]Emissions!F709</f>
        <v>1.156782750689981E-2</v>
      </c>
      <c r="G1728" s="39">
        <f>[2]Emissions!G709</f>
        <v>8.6758706301747982E-3</v>
      </c>
      <c r="H1728" s="39">
        <f>[2]Emissions!H709</f>
        <v>5.7839137534498632E-3</v>
      </c>
      <c r="I1728" s="39">
        <f>[2]Emissions!I709</f>
        <v>2.8919568767248622E-3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898.33356808200006</v>
      </c>
      <c r="G1730" s="39">
        <f>[2]Emissions!G1655</f>
        <v>1197.778090776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0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1.6269644914004361E-4</v>
      </c>
      <c r="J1733" s="39">
        <f>[2]Emissions!J1040</f>
        <v>1.2973130221130219E-3</v>
      </c>
      <c r="K1733" s="39">
        <f>[2]Emissions!K1040</f>
        <v>7.6217140049140032E-3</v>
      </c>
      <c r="L1733" s="39">
        <f>[2]Emissions!L1040</f>
        <v>4.7351925307125287E-2</v>
      </c>
      <c r="M1733" s="39">
        <f>[2]Emissions!M1040</f>
        <v>0.19146251400435771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770.51023484487791</v>
      </c>
      <c r="H1734" s="39">
        <f>[2]Emissions!H1491</f>
        <v>513.67348989658524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1661.5744897330569</v>
      </c>
      <c r="F1736" s="39">
        <f>[2]Emissions!F990</f>
        <v>3154.8996645319321</v>
      </c>
      <c r="G1736" s="39">
        <f>[2]Emissions!G990</f>
        <v>3424.813921857733</v>
      </c>
      <c r="H1736" s="39">
        <f>[2]Emissions!H990</f>
        <v>4298.2914441401008</v>
      </c>
      <c r="I1736" s="39">
        <f>[2]Emissions!I990</f>
        <v>4775.7073899064844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5274.4314417869027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472.54355827913992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44.44970885585699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175.28560077777769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8.9353040559440584E-4</v>
      </c>
      <c r="G1741" s="39">
        <f>[2]Emissions!G855</f>
        <v>6.701478041958043E-4</v>
      </c>
      <c r="H1741" s="39">
        <f>[2]Emissions!H855</f>
        <v>4.4676520279720281E-4</v>
      </c>
      <c r="I1741" s="39">
        <f>[2]Emissions!I855</f>
        <v>2.233826013986013E-4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4371.833037888</v>
      </c>
      <c r="F1742" s="39">
        <f>[2]Emissions!F1600</f>
        <v>4364.9881910698159</v>
      </c>
      <c r="G1742" s="39">
        <f>[2]Emissions!G1600</f>
        <v>4364.9881910698159</v>
      </c>
      <c r="H1742" s="39">
        <f>[2]Emissions!H1600</f>
        <v>6121.8004742277617</v>
      </c>
      <c r="I1742" s="39">
        <f>[2]Emissions!I1600</f>
        <v>7450.1012432789003</v>
      </c>
      <c r="J1742" s="39">
        <f>[2]Emissions!J1600</f>
        <v>7709.9106533189906</v>
      </c>
      <c r="K1742" s="39">
        <f>[2]Emissions!K1600</f>
        <v>8051.9830171241356</v>
      </c>
      <c r="L1742" s="39">
        <f>[2]Emissions!L1600</f>
        <v>8304.9102553369994</v>
      </c>
      <c r="M1742" s="39">
        <f>[2]Emissions!M1600</f>
        <v>8641.0179515793916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2088.357495294058</v>
      </c>
      <c r="G1743" s="39">
        <f>[2]Emissions!G786</f>
        <v>2235.2211471597589</v>
      </c>
      <c r="H1743" s="39">
        <f>[2]Emissions!H786</f>
        <v>2935.4652107631809</v>
      </c>
      <c r="I1743" s="39">
        <f>[2]Emissions!I786</f>
        <v>3082.2188169780989</v>
      </c>
      <c r="J1743" s="39">
        <f>[2]Emissions!J786</f>
        <v>3082.2440079000539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82.394139424952897</v>
      </c>
      <c r="F1747" s="39">
        <f>[2]Emissions!F1599</f>
        <v>82.265137411794498</v>
      </c>
      <c r="G1747" s="39">
        <f>[2]Emissions!G1599</f>
        <v>82.265137411794498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151.75241268609381</v>
      </c>
      <c r="L1747" s="39">
        <f>[2]Emissions!L1599</f>
        <v>156.51922833277419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2086.2028794291368</v>
      </c>
      <c r="G1748" s="39">
        <f>[2]Emissions!G785</f>
        <v>2232.915008025951</v>
      </c>
      <c r="H1748" s="39">
        <f>[2]Emissions!H785</f>
        <v>2932.43661056983</v>
      </c>
      <c r="I1748" s="39">
        <f>[2]Emissions!I785</f>
        <v>3079.0388070529862</v>
      </c>
      <c r="J1748" s="39">
        <f>[2]Emissions!J785</f>
        <v>3079.0639719847741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499.1186439814814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560.98291418027929</v>
      </c>
      <c r="F1752" s="39">
        <f>[2]Emissions!F854</f>
        <v>448.7863313442237</v>
      </c>
      <c r="G1752" s="39">
        <f>[2]Emissions!G854</f>
        <v>336.58974850816742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5132.8975148524714</v>
      </c>
      <c r="G1753" s="39">
        <f>[2]Emissions!G702</f>
        <v>4823.2502816850838</v>
      </c>
      <c r="H1753" s="39">
        <f>[2]Emissions!H702</f>
        <v>4513.3646749740728</v>
      </c>
      <c r="I1753" s="39">
        <f>[2]Emissions!I702</f>
        <v>4203.9558153503076</v>
      </c>
      <c r="J1753" s="39">
        <f>[2]Emissions!J702</f>
        <v>4203.9558153503094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5.300387510910688E-3</v>
      </c>
      <c r="F1754" s="39">
        <f>[2]Emissions!F1071</f>
        <v>0.20728792058784951</v>
      </c>
      <c r="G1754" s="39">
        <f>[2]Emissions!G1071</f>
        <v>0.38233448170239392</v>
      </c>
      <c r="H1754" s="39">
        <f>[2]Emissions!H1071</f>
        <v>0.6077888609377553</v>
      </c>
      <c r="I1754" s="39">
        <f>[2]Emissions!I1071</f>
        <v>0.78100361862725609</v>
      </c>
      <c r="J1754" s="39">
        <f>[2]Emissions!J1071</f>
        <v>0.8104335784080654</v>
      </c>
      <c r="K1754" s="39">
        <f>[2]Emissions!K1071</f>
        <v>0.85524253025660602</v>
      </c>
      <c r="L1754" s="39">
        <f>[2]Emissions!L1071</f>
        <v>0.90646121203697705</v>
      </c>
      <c r="M1754" s="39">
        <f>[2]Emissions!M1071</f>
        <v>0.81627409134204765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6.7868630614130394</v>
      </c>
      <c r="F1755" s="39">
        <f>[2]Emissions!F1318</f>
        <v>0</v>
      </c>
      <c r="G1755" s="39">
        <f>[2]Emissions!G1318</f>
        <v>49.774578232893859</v>
      </c>
      <c r="H1755" s="39">
        <f>[2]Emissions!H1318</f>
        <v>70.287358290484207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2086.701022675355</v>
      </c>
      <c r="F1756" s="39">
        <f>[2]Emissions!F1326</f>
        <v>612.87998294508088</v>
      </c>
      <c r="G1756" s="39">
        <f>[2]Emissions!G1326</f>
        <v>0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2.261065287493726</v>
      </c>
      <c r="H1763" s="39">
        <f>[2]Emissions!H817</f>
        <v>2.2610652874937238</v>
      </c>
      <c r="I1763" s="39">
        <f>[2]Emissions!I817</f>
        <v>2.261065287493726</v>
      </c>
      <c r="J1763" s="39">
        <f>[2]Emissions!J817</f>
        <v>2.261065287493726</v>
      </c>
      <c r="K1763" s="39">
        <f>[2]Emissions!K817</f>
        <v>2.261065287493726</v>
      </c>
      <c r="L1763" s="39">
        <f>[2]Emissions!L817</f>
        <v>2.261065287493726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242.3951093529717</v>
      </c>
      <c r="F1764" s="39">
        <f>[2]Emissions!F1079</f>
        <v>190.60933197633449</v>
      </c>
      <c r="G1764" s="39">
        <f>[2]Emissions!G1079</f>
        <v>153.66309137360889</v>
      </c>
      <c r="H1764" s="39">
        <f>[2]Emissions!H1079</f>
        <v>95.465381885261039</v>
      </c>
      <c r="I1764" s="39">
        <f>[2]Emissions!I1079</f>
        <v>47.802218287552833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6608.5476379649272</v>
      </c>
      <c r="I1765" s="39">
        <f>[2]Emissions!I1237</f>
        <v>3395.7603044145799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3927.1320000000001</v>
      </c>
      <c r="J1768" s="39">
        <f>[2]Emissions!J664</f>
        <v>4739.9040000000005</v>
      </c>
      <c r="K1768" s="39">
        <f>[2]Emissions!K664</f>
        <v>4718.7407233419844</v>
      </c>
      <c r="L1768" s="39">
        <f>[2]Emissions!L664</f>
        <v>6247.71</v>
      </c>
      <c r="M1768" s="39">
        <f>[2]Emissions!M664</f>
        <v>6942.7440000000006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0.1711785773710483</v>
      </c>
      <c r="F1769" s="39">
        <f>[2]Emissions!F1124</f>
        <v>0.13694286189683849</v>
      </c>
      <c r="G1769" s="39">
        <f>[2]Emissions!G1124</f>
        <v>0.102707146422629</v>
      </c>
      <c r="H1769" s="39">
        <f>[2]Emissions!H1124</f>
        <v>8.3850114385892655E-2</v>
      </c>
      <c r="I1769" s="39">
        <f>[2]Emissions!I1124</f>
        <v>5.4221031613976768E-2</v>
      </c>
      <c r="J1769" s="39">
        <f>[2]Emissions!J1124</f>
        <v>3.3808903206428362E-2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254.8374998528092</v>
      </c>
      <c r="F1773" s="39">
        <f>[2]Emissions!F1199</f>
        <v>297.53087521862972</v>
      </c>
      <c r="G1773" s="39">
        <f>[2]Emissions!G1199</f>
        <v>387.78113023197739</v>
      </c>
      <c r="H1773" s="39">
        <f>[2]Emissions!H1199</f>
        <v>714.06810380853346</v>
      </c>
      <c r="I1773" s="39">
        <f>[2]Emissions!I1199</f>
        <v>801.17445234530533</v>
      </c>
      <c r="J1773" s="39">
        <f>[2]Emissions!J1199</f>
        <v>889.63117806980802</v>
      </c>
      <c r="K1773" s="39">
        <f>[2]Emissions!K1199</f>
        <v>873.69133620045011</v>
      </c>
      <c r="L1773" s="39">
        <f>[2]Emissions!L1199</f>
        <v>881.38003437065481</v>
      </c>
      <c r="M1773" s="39">
        <f>[2]Emissions!M1199</f>
        <v>881.31005459626954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98.140616218381098</v>
      </c>
      <c r="F1774" s="39">
        <f>[2]Emissions!F1192</f>
        <v>78.51249297470487</v>
      </c>
      <c r="G1774" s="39">
        <f>[2]Emissions!G1192</f>
        <v>58.884369731028642</v>
      </c>
      <c r="H1774" s="39">
        <f>[2]Emissions!H1192</f>
        <v>37.924400610455308</v>
      </c>
      <c r="I1774" s="39">
        <f>[2]Emissions!I1192</f>
        <v>19.628123243676221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9.6246510473294205</v>
      </c>
      <c r="F1775" s="39">
        <f>[2]Emissions!F883</f>
        <v>16.607838407262189</v>
      </c>
      <c r="G1775" s="39">
        <f>[2]Emissions!G883</f>
        <v>16.388801704107841</v>
      </c>
      <c r="H1775" s="39">
        <f>[2]Emissions!H883</f>
        <v>11.581164158228191</v>
      </c>
      <c r="I1775" s="39">
        <f>[2]Emissions!I883</f>
        <v>11.237109030069719</v>
      </c>
      <c r="J1775" s="39">
        <f>[2]Emissions!J883</f>
        <v>16.75694172045263</v>
      </c>
      <c r="K1775" s="39">
        <f>[2]Emissions!K883</f>
        <v>16.674490880060429</v>
      </c>
      <c r="L1775" s="39">
        <f>[2]Emissions!L883</f>
        <v>18.08077167267928</v>
      </c>
      <c r="M1775" s="39">
        <f>[2]Emissions!M883</f>
        <v>20.817351858108889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62.731440218673448</v>
      </c>
      <c r="F1778" s="39">
        <f>[2]Emissions!F1376</f>
        <v>0</v>
      </c>
      <c r="G1778" s="39">
        <f>[2]Emissions!G1376</f>
        <v>0</v>
      </c>
      <c r="H1778" s="39">
        <f>[2]Emissions!H1376</f>
        <v>660.24940837909492</v>
      </c>
      <c r="I1778" s="39">
        <f>[2]Emissions!I1376</f>
        <v>660.24940837909492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1.5518495905852989</v>
      </c>
      <c r="F1779" s="39">
        <f>[2]Emissions!F1221</f>
        <v>1.551849590585298</v>
      </c>
      <c r="G1779" s="39">
        <f>[2]Emissions!G1221</f>
        <v>1.2657342106087579</v>
      </c>
      <c r="H1779" s="39">
        <f>[2]Emissions!H1221</f>
        <v>0.79738782399430419</v>
      </c>
      <c r="I1779" s="39">
        <f>[2]Emissions!I1221</f>
        <v>0.39869391199715232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82.728273716237695</v>
      </c>
      <c r="J1782" s="39">
        <f>[2]Emissions!J1132</f>
        <v>82.728273716237695</v>
      </c>
      <c r="K1782" s="39">
        <f>[2]Emissions!K1132</f>
        <v>139.88224715516981</v>
      </c>
      <c r="L1782" s="39">
        <f>[2]Emissions!L1132</f>
        <v>139.64491998180549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0.13157007925946901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0.15694284733197089</v>
      </c>
      <c r="I1784" s="39">
        <f>[2]Emissions!I1109</f>
        <v>0.10415061538332659</v>
      </c>
      <c r="J1784" s="39">
        <f>[2]Emissions!J1109</f>
        <v>5.2075307691663318E-2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78.157651890623498</v>
      </c>
      <c r="F1786" s="39">
        <f>[2]Emissions!F1292</f>
        <v>116.9840320392418</v>
      </c>
      <c r="G1786" s="39">
        <f>[2]Emissions!G1292</f>
        <v>139.80461566275071</v>
      </c>
      <c r="H1786" s="39">
        <f>[2]Emissions!H1292</f>
        <v>139.80461566275071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24.98585688638612</v>
      </c>
      <c r="F1788" s="39">
        <f>[2]Emissions!F656</f>
        <v>0</v>
      </c>
      <c r="G1788" s="39">
        <f>[2]Emissions!G656</f>
        <v>0</v>
      </c>
      <c r="H1788" s="39">
        <f>[2]Emissions!H656</f>
        <v>42.880463395</v>
      </c>
      <c r="I1788" s="39">
        <f>[2]Emissions!I656</f>
        <v>54.427368764999983</v>
      </c>
      <c r="J1788" s="39">
        <f>[2]Emissions!J656</f>
        <v>64.456073220000007</v>
      </c>
      <c r="K1788" s="39">
        <f>[2]Emissions!K656</f>
        <v>74.484777674999989</v>
      </c>
      <c r="L1788" s="39">
        <f>[2]Emissions!L656</f>
        <v>84.513705526249993</v>
      </c>
      <c r="M1788" s="39">
        <f>[2]Emissions!M656</f>
        <v>94.542633377499996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705.5795044072064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37.696149016095582</v>
      </c>
      <c r="F1791" s="39">
        <f>[2]Emissions!F1361</f>
        <v>37.696149016095582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59.188924185335949</v>
      </c>
      <c r="F1792" s="39">
        <f>[2]Emissions!F1333</f>
        <v>80.188805086210181</v>
      </c>
      <c r="G1792" s="39">
        <f>[2]Emissions!G1333</f>
        <v>91.660996815586216</v>
      </c>
      <c r="H1792" s="39">
        <f>[2]Emissions!H1333</f>
        <v>112.3896640186225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7.5739030430857822E-3</v>
      </c>
      <c r="F1794" s="39">
        <f>[2]Emissions!F793</f>
        <v>3.9620066278598293E-2</v>
      </c>
      <c r="G1794" s="39">
        <f>[2]Emissions!G793</f>
        <v>6.1043924794090723E-2</v>
      </c>
      <c r="H1794" s="39">
        <f>[2]Emissions!H793</f>
        <v>0.1068252257205527</v>
      </c>
      <c r="I1794" s="39">
        <f>[2]Emissions!I793</f>
        <v>0.1370301220810887</v>
      </c>
      <c r="J1794" s="39">
        <f>[2]Emissions!J793</f>
        <v>0.15853164138768611</v>
      </c>
      <c r="K1794" s="39">
        <f>[2]Emissions!K793</f>
        <v>0.16090044136668449</v>
      </c>
      <c r="L1794" s="39">
        <f>[2]Emissions!L793</f>
        <v>0.16090044136668449</v>
      </c>
      <c r="M1794" s="39">
        <f>[2]Emissions!M793</f>
        <v>5.0182865826758571E-2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0.35192117137447149</v>
      </c>
      <c r="I1797" s="39">
        <f>[2]Emissions!I890</f>
        <v>0.56109774638508758</v>
      </c>
      <c r="J1797" s="39">
        <f>[2]Emissions!J890</f>
        <v>0.58416113664611347</v>
      </c>
      <c r="K1797" s="39">
        <f>[2]Emissions!K890</f>
        <v>0.58416113664611347</v>
      </c>
      <c r="L1797" s="39">
        <f>[2]Emissions!L890</f>
        <v>0.50194347059728572</v>
      </c>
      <c r="M1797" s="39">
        <f>[2]Emissions!M890</f>
        <v>0.23792286707014179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47.825946376651451</v>
      </c>
      <c r="F1798" s="39">
        <f>[2]Emissions!F876</f>
        <v>40.608157762676463</v>
      </c>
      <c r="G1798" s="39">
        <f>[2]Emissions!G876</f>
        <v>28.486508694614901</v>
      </c>
      <c r="H1798" s="39">
        <f>[2]Emissions!H876</f>
        <v>27.247221939362252</v>
      </c>
      <c r="I1798" s="39">
        <f>[2]Emissions!I876</f>
        <v>13.629276233648721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69.245136000000002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4.7586817612524458E-2</v>
      </c>
      <c r="F1800" s="39">
        <f>[2]Emissions!F1606</f>
        <v>3.7501017612524473E-2</v>
      </c>
      <c r="G1800" s="39">
        <f>[2]Emissions!G1606</f>
        <v>3.7501017612524473E-2</v>
      </c>
      <c r="H1800" s="39">
        <f>[2]Emissions!H1606</f>
        <v>3.7501017612524473E-2</v>
      </c>
      <c r="I1800" s="39">
        <f>[2]Emissions!I1606</f>
        <v>3.7501017612524473E-2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6.5450182672165069E-2</v>
      </c>
      <c r="J1804" s="39">
        <f>[2]Emissions!J1152</f>
        <v>7.552832588721399E-2</v>
      </c>
      <c r="K1804" s="39">
        <f>[2]Emissions!K1152</f>
        <v>9.3471248395966711E-2</v>
      </c>
      <c r="L1804" s="39">
        <f>[2]Emissions!L1152</f>
        <v>9.3277686239411933E-2</v>
      </c>
      <c r="M1804" s="39">
        <f>[2]Emissions!M1152</f>
        <v>6.2381113926725539E-2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129.48904712625901</v>
      </c>
      <c r="F1805" s="39">
        <f>[2]Emissions!F1015</f>
        <v>152.59837603680529</v>
      </c>
      <c r="G1805" s="39">
        <f>[2]Emissions!G1015</f>
        <v>81.489073185669127</v>
      </c>
      <c r="H1805" s="39">
        <f>[2]Emissions!H1015</f>
        <v>251.09759530931851</v>
      </c>
      <c r="I1805" s="39">
        <f>[2]Emissions!I1015</f>
        <v>276.87333317933161</v>
      </c>
      <c r="J1805" s="39">
        <f>[2]Emissions!J1015</f>
        <v>511.82878818246928</v>
      </c>
      <c r="K1805" s="39">
        <f>[2]Emissions!K1015</f>
        <v>717.25780687327165</v>
      </c>
      <c r="L1805" s="39">
        <f>[2]Emissions!L1015</f>
        <v>404.02448103399342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90.946684588235286</v>
      </c>
      <c r="F1807" s="39">
        <f>[2]Emissions!F1516</f>
        <v>72.757347670588217</v>
      </c>
      <c r="G1807" s="39">
        <f>[2]Emissions!G1516</f>
        <v>54.568010752941177</v>
      </c>
      <c r="H1807" s="39">
        <f>[2]Emissions!H1516</f>
        <v>36.378673835294123</v>
      </c>
      <c r="I1807" s="39">
        <f>[2]Emissions!I1516</f>
        <v>18.189336917647069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123.5330035793196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61.766501789659777</v>
      </c>
      <c r="I1808" s="39">
        <f>[2]Emissions!I1251</f>
        <v>56.561061238768602</v>
      </c>
      <c r="J1808" s="39">
        <f>[2]Emissions!J1251</f>
        <v>20.588833929886579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16.944905896176511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304.94913112830358</v>
      </c>
      <c r="I1809" s="39">
        <f>[2]Emissions!I1146</f>
        <v>485.93939505519103</v>
      </c>
      <c r="J1809" s="39">
        <f>[2]Emissions!J1146</f>
        <v>560.76526439968143</v>
      </c>
      <c r="K1809" s="39">
        <f>[2]Emissions!K1146</f>
        <v>693.98373000884749</v>
      </c>
      <c r="L1809" s="39">
        <f>[2]Emissions!L1146</f>
        <v>692.54661442839245</v>
      </c>
      <c r="M1809" s="39">
        <f>[2]Emissions!M1146</f>
        <v>463.15288249476168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449.05684360156692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2.193899656214748E-2</v>
      </c>
      <c r="H1812" s="39">
        <f>[2]Emissions!H678</f>
        <v>0.1905196944815529</v>
      </c>
      <c r="I1812" s="39">
        <f>[2]Emissions!I678</f>
        <v>0.18586320688892011</v>
      </c>
      <c r="J1812" s="39">
        <f>[2]Emissions!J678</f>
        <v>8.8267323822959362E-2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1.262092592592593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38.762359596478248</v>
      </c>
      <c r="F1814" s="39">
        <f>[2]Emissions!F1447</f>
        <v>0</v>
      </c>
      <c r="G1814" s="39">
        <f>[2]Emissions!G1447</f>
        <v>129.27759965220471</v>
      </c>
      <c r="H1814" s="39">
        <f>[2]Emissions!H1447</f>
        <v>164.4199764139583</v>
      </c>
      <c r="I1814" s="39">
        <f>[2]Emissions!I1447</f>
        <v>156.00084937540109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16.488451947186061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9.6163647710328846</v>
      </c>
      <c r="F1817" s="39">
        <f>[2]Emissions!F1382</f>
        <v>173.7599519512693</v>
      </c>
      <c r="G1817" s="39">
        <f>[2]Emissions!G1382</f>
        <v>173.7599519512693</v>
      </c>
      <c r="H1817" s="39">
        <f>[2]Emissions!H1382</f>
        <v>187.41344792975539</v>
      </c>
      <c r="I1817" s="39">
        <f>[2]Emissions!I1382</f>
        <v>187.41344792975539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2883.4882642287871</v>
      </c>
      <c r="F1818" s="39">
        <f>[2]Emissions!F941</f>
        <v>2883.4882642287871</v>
      </c>
      <c r="G1818" s="39">
        <f>[2]Emissions!G941</f>
        <v>1365.462132941148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2103.827912698011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1.519018234939759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13.13678426975093</v>
      </c>
      <c r="I1821" s="39">
        <f>[2]Emissions!I868</f>
        <v>13.13734108406716</v>
      </c>
      <c r="J1821" s="39">
        <f>[2]Emissions!J868</f>
        <v>13.13636665901377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269.96776264114192</v>
      </c>
      <c r="F1822" s="39">
        <f>[2]Emissions!F1171</f>
        <v>251.67331577469179</v>
      </c>
      <c r="G1822" s="39">
        <f>[2]Emissions!G1171</f>
        <v>345.78799040926322</v>
      </c>
      <c r="H1822" s="39">
        <f>[2]Emissions!H1171</f>
        <v>335.3398882425152</v>
      </c>
      <c r="I1822" s="39">
        <f>[2]Emissions!I1171</f>
        <v>369.04577712625462</v>
      </c>
      <c r="J1822" s="39">
        <f>[2]Emissions!J1171</f>
        <v>407.14953284747838</v>
      </c>
      <c r="K1822" s="39">
        <f>[2]Emissions!K1171</f>
        <v>383.7417491439918</v>
      </c>
      <c r="L1822" s="39">
        <f>[2]Emissions!L1171</f>
        <v>380.05905635472129</v>
      </c>
      <c r="M1822" s="39">
        <f>[2]Emissions!M1171</f>
        <v>377.33775614750112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2529.3254513540001</v>
      </c>
      <c r="H1823" s="39">
        <f>[2]Emissions!H1612</f>
        <v>2561.23059550986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772.56991369325158</v>
      </c>
      <c r="I1824" s="39">
        <f>[2]Emissions!I1542</f>
        <v>386.28495684662562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1497.1185587897669</v>
      </c>
      <c r="F1825" s="39">
        <f>[2]Emissions!F1413</f>
        <v>11072.777466051381</v>
      </c>
      <c r="G1825" s="39">
        <f>[2]Emissions!G1413</f>
        <v>11072.777466051381</v>
      </c>
      <c r="H1825" s="39">
        <f>[2]Emissions!H1413</f>
        <v>14042.34287717094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638.64804800000013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127.7296096000001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376.78308932066471</v>
      </c>
      <c r="G1828" s="39">
        <f>[2]Emissions!G1407</f>
        <v>292.7434337349398</v>
      </c>
      <c r="H1828" s="39">
        <f>[2]Emissions!H1407</f>
        <v>376.78308932066471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11020.51852501858</v>
      </c>
      <c r="G1829" s="39">
        <f>[2]Emissions!G1723</f>
        <v>11020.51852501858</v>
      </c>
      <c r="H1829" s="39">
        <f>[2]Emissions!H1723</f>
        <v>23905.848417524521</v>
      </c>
      <c r="I1829" s="39">
        <f>[2]Emissions!I1723</f>
        <v>25979.126546555352</v>
      </c>
      <c r="J1829" s="39">
        <f>[2]Emissions!J1723</f>
        <v>25979.10686427381</v>
      </c>
      <c r="K1829" s="39">
        <f>[2]Emissions!K1723</f>
        <v>25979.10686427381</v>
      </c>
      <c r="L1829" s="39">
        <f>[2]Emissions!L1723</f>
        <v>25979.083851500862</v>
      </c>
      <c r="M1829" s="39">
        <f>[2]Emissions!M1723</f>
        <v>25977.004432174821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8.0481854117647078E-2</v>
      </c>
      <c r="F1830" s="39">
        <f>[2]Emissions!F1509</f>
        <v>3.5717285647058873E-2</v>
      </c>
      <c r="G1830" s="39">
        <f>[2]Emissions!G1509</f>
        <v>2.541532235294118E-2</v>
      </c>
      <c r="H1830" s="39">
        <f>[2]Emissions!H1509</f>
        <v>1.78586428235268E-2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7493.0205389350976</v>
      </c>
      <c r="F1831" s="39">
        <f>[2]Emissions!F684</f>
        <v>5994.4164311480781</v>
      </c>
      <c r="G1831" s="39">
        <f>[2]Emissions!G684</f>
        <v>4495.8123233610586</v>
      </c>
      <c r="H1831" s="39">
        <f>[2]Emissions!H684</f>
        <v>2997.2082155740391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2264.9745664856991</v>
      </c>
      <c r="J1832" s="39">
        <f>[2]Emissions!J1460</f>
        <v>870.14005627572021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0</v>
      </c>
      <c r="H1833" s="39">
        <f>[2]Emissions!H1346</f>
        <v>521.38448493979013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258.55750913522672</v>
      </c>
      <c r="F1836" s="39">
        <f>[2]Emissions!F1184</f>
        <v>186.47171175513171</v>
      </c>
      <c r="G1836" s="39">
        <f>[2]Emissions!G1184</f>
        <v>172.37167275681759</v>
      </c>
      <c r="H1836" s="39">
        <f>[2]Emissions!H1184</f>
        <v>129.2787545676133</v>
      </c>
      <c r="I1836" s="39">
        <f>[2]Emissions!I1184</f>
        <v>86.185836378408823</v>
      </c>
      <c r="J1836" s="39">
        <f>[2]Emissions!J1184</f>
        <v>43.092918189204539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553.37722282245795</v>
      </c>
      <c r="H1838" s="39">
        <f>[2]Emissions!H726</f>
        <v>5054.3979021266787</v>
      </c>
      <c r="I1838" s="39">
        <f>[2]Emissions!I726</f>
        <v>5169.8462123420459</v>
      </c>
      <c r="J1838" s="39">
        <f>[2]Emissions!J726</f>
        <v>2456.167894157426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1498.1634152751519</v>
      </c>
      <c r="F1839" s="39">
        <f>[2]Emissions!F720</f>
        <v>1497.65648225007</v>
      </c>
      <c r="G1839" s="39">
        <f>[2]Emissions!G720</f>
        <v>25.46859675</v>
      </c>
      <c r="H1839" s="39">
        <f>[2]Emissions!H720</f>
        <v>35585.191364686063</v>
      </c>
      <c r="I1839" s="39">
        <f>[2]Emissions!I720</f>
        <v>19928.520240223519</v>
      </c>
      <c r="J1839" s="39">
        <f>[2]Emissions!J720</f>
        <v>4235.8048669613681</v>
      </c>
      <c r="K1839" s="39">
        <f>[2]Emissions!K720</f>
        <v>18918.24738299154</v>
      </c>
      <c r="L1839" s="39">
        <f>[2]Emissions!L720</f>
        <v>19180.19470152917</v>
      </c>
      <c r="M1839" s="39">
        <f>[2]Emissions!M720</f>
        <v>19398.150096206271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46.036891519999998</v>
      </c>
      <c r="J1842" s="39">
        <f>[2]Emissions!J1618</f>
        <v>46.036891519999998</v>
      </c>
      <c r="K1842" s="39">
        <f>[2]Emissions!K1618</f>
        <v>46.060064370971851</v>
      </c>
      <c r="L1842" s="39">
        <f>[2]Emissions!L1618</f>
        <v>46.060064370971851</v>
      </c>
      <c r="M1842" s="39">
        <f>[2]Emissions!M1618</f>
        <v>46.036891520000182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222.08420568292681</v>
      </c>
      <c r="G1845" s="39">
        <f>[2]Emissions!G1478</f>
        <v>166.5631542621951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6.6764452048897693</v>
      </c>
      <c r="F1846" s="39">
        <f>[2]Emissions!F1419</f>
        <v>5.7664702304526747</v>
      </c>
      <c r="G1846" s="39">
        <f>[2]Emissions!G1419</f>
        <v>5.6070985741048371</v>
      </c>
      <c r="H1846" s="39">
        <f>[2]Emissions!H1419</f>
        <v>4.2101429135802464</v>
      </c>
      <c r="I1846" s="39">
        <f>[2]Emissions!I1419</f>
        <v>2.8067619423868311</v>
      </c>
      <c r="J1846" s="39">
        <f>[2]Emissions!J1419</f>
        <v>1.344438970403292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800.97236418770694</v>
      </c>
      <c r="F1848" s="39">
        <f>[2]Emissions!F1164</f>
        <v>640.77789135016531</v>
      </c>
      <c r="G1848" s="39">
        <f>[2]Emissions!G1164</f>
        <v>480.58341851262389</v>
      </c>
      <c r="H1848" s="39">
        <f>[2]Emissions!H1164</f>
        <v>320.38894567508248</v>
      </c>
      <c r="I1848" s="39">
        <f>[2]Emissions!I1164</f>
        <v>219.4981306630842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5440.3423699329478</v>
      </c>
      <c r="F1849" s="39">
        <f>[2]Emissions!F977</f>
        <v>0</v>
      </c>
      <c r="G1849" s="39">
        <f>[2]Emissions!G977</f>
        <v>5440.3423699329478</v>
      </c>
      <c r="H1849" s="39">
        <f>[2]Emissions!H977</f>
        <v>915.128368775588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</v>
      </c>
      <c r="H1854" s="39">
        <f>[2]Emissions!H1158</f>
        <v>1752.0948090027191</v>
      </c>
      <c r="I1854" s="39">
        <f>[2]Emissions!I1158</f>
        <v>1565.4821029605091</v>
      </c>
      <c r="J1854" s="39">
        <f>[2]Emissions!J1158</f>
        <v>584.03160300090667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4358.7648753385711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2778.5287671959318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75.74063246793358</v>
      </c>
      <c r="H1861" s="39">
        <f>[2]Emissions!H1472</f>
        <v>274.69112927753622</v>
      </c>
      <c r="I1861" s="39">
        <f>[2]Emissions!I1472</f>
        <v>99.355472381778611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32.741180483968087</v>
      </c>
      <c r="F1862" s="39">
        <f>[2]Emissions!F1257</f>
        <v>0</v>
      </c>
      <c r="G1862" s="39">
        <f>[2]Emissions!G1257</f>
        <v>32.741180483968087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14683.60201617647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38745.782242972971</v>
      </c>
      <c r="G1866" s="39">
        <f>[2]Emissions!G1636</f>
        <v>53120.177153827142</v>
      </c>
      <c r="H1866" s="39">
        <f>[2]Emissions!H1636</f>
        <v>65413.812528386763</v>
      </c>
      <c r="I1866" s="39">
        <f>[2]Emissions!I1636</f>
        <v>75789.069883395918</v>
      </c>
      <c r="J1866" s="39">
        <f>[2]Emissions!J1636</f>
        <v>37043.287640422634</v>
      </c>
      <c r="K1866" s="39">
        <f>[2]Emissions!K1636</f>
        <v>21499.14219513128</v>
      </c>
      <c r="L1866" s="39">
        <f>[2]Emissions!L1636</f>
        <v>5091.654935605211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3639.2189088712989</v>
      </c>
      <c r="F1869" s="39">
        <f>[2]Emissions!F1466</f>
        <v>3301.9291704564612</v>
      </c>
      <c r="G1869" s="39">
        <f>[2]Emissions!G1466</f>
        <v>3961.343060032802</v>
      </c>
      <c r="H1869" s="39">
        <f>[2]Emissions!H1466</f>
        <v>5360.0254805520781</v>
      </c>
      <c r="I1869" s="39">
        <f>[2]Emissions!I1466</f>
        <v>9702.8878301999484</v>
      </c>
      <c r="J1869" s="39">
        <f>[2]Emissions!J1466</f>
        <v>594.92158958890195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55856.256742804893</v>
      </c>
      <c r="F1872" s="39">
        <f>[2]Emissions!F768</f>
        <v>47318.620357540371</v>
      </c>
      <c r="G1872" s="39">
        <f>[2]Emissions!G768</f>
        <v>43579.9062124099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7747.559612</v>
      </c>
      <c r="F1873" s="39">
        <f>[2]Emissions!F750</f>
        <v>6456.2996766666674</v>
      </c>
      <c r="G1873" s="39">
        <f>[2]Emissions!G750</f>
        <v>6295.6772337137118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2927.5024854287012</v>
      </c>
      <c r="F1878" s="39">
        <f>[2]Emissions!F1496</f>
        <v>4571.8184348209943</v>
      </c>
      <c r="G1878" s="39">
        <f>[2]Emissions!G1496</f>
        <v>5230.5893675941134</v>
      </c>
      <c r="H1878" s="39">
        <f>[2]Emissions!H1496</f>
        <v>5738.673593125106</v>
      </c>
      <c r="I1878" s="39">
        <f>[2]Emissions!I1496</f>
        <v>3618.880910686602</v>
      </c>
      <c r="J1878" s="39">
        <f>[2]Emissions!J1496</f>
        <v>1854.2577074434621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34.087347057506427</v>
      </c>
      <c r="F1879" s="39">
        <f>[2]Emissions!F1394</f>
        <v>38.772442749491262</v>
      </c>
      <c r="G1879" s="39">
        <f>[2]Emissions!G1394</f>
        <v>32.325862016060263</v>
      </c>
      <c r="H1879" s="39">
        <f>[2]Emissions!H1394</f>
        <v>20.023742465958922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-29.610319948969831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2.4856207282012468</v>
      </c>
      <c r="F1882" s="39">
        <f>[2]Emissions!F762</f>
        <v>25.516954855612621</v>
      </c>
      <c r="G1882" s="39">
        <f>[2]Emissions!G762</f>
        <v>43.424172994853642</v>
      </c>
      <c r="H1882" s="39">
        <f>[2]Emissions!H762</f>
        <v>1015.537594483118</v>
      </c>
      <c r="I1882" s="39">
        <f>[2]Emissions!I762</f>
        <v>1583.1498257276751</v>
      </c>
      <c r="J1882" s="39">
        <f>[2]Emissions!J762</f>
        <v>1659.902022483074</v>
      </c>
      <c r="K1882" s="39">
        <f>[2]Emissions!K762</f>
        <v>1648.339366963055</v>
      </c>
      <c r="L1882" s="39">
        <f>[2]Emissions!L762</f>
        <v>1416.6162698848379</v>
      </c>
      <c r="M1882" s="39">
        <f>[2]Emissions!M762</f>
        <v>672.49794493218735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15.782567550343</v>
      </c>
      <c r="F1883" s="39">
        <f>[2]Emissions!F744</f>
        <v>76.89954234757856</v>
      </c>
      <c r="G1883" s="39">
        <f>[2]Emissions!G744</f>
        <v>115.8340799546632</v>
      </c>
      <c r="H1883" s="39">
        <f>[2]Emissions!H744</f>
        <v>204.82526539324459</v>
      </c>
      <c r="I1883" s="39">
        <f>[2]Emissions!I744</f>
        <v>279.22954633694758</v>
      </c>
      <c r="J1883" s="39">
        <f>[2]Emissions!J744</f>
        <v>324.01214502422192</v>
      </c>
      <c r="K1883" s="39">
        <f>[2]Emissions!K744</f>
        <v>328.69938137148011</v>
      </c>
      <c r="L1883" s="39">
        <f>[2]Emissions!L744</f>
        <v>328.69938137147989</v>
      </c>
      <c r="M1883" s="39">
        <f>[2]Emissions!M744</f>
        <v>104.6388313397001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2121.536672808536</v>
      </c>
      <c r="F1884" s="39">
        <f>[2]Emissions!F708</f>
        <v>1697.2293382468399</v>
      </c>
      <c r="G1884" s="39">
        <f>[2]Emissions!G708</f>
        <v>1272.9220036851209</v>
      </c>
      <c r="H1884" s="39">
        <f>[2]Emissions!H708</f>
        <v>848.61466912341325</v>
      </c>
      <c r="I1884" s="39">
        <f>[2]Emissions!I708</f>
        <v>424.30733456169912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9.5924566800000015</v>
      </c>
      <c r="F1886" s="39">
        <f>[2]Emissions!F1654</f>
        <v>7.1943425099999994</v>
      </c>
      <c r="G1886" s="39">
        <f>[2]Emissions!G1654</f>
        <v>9.592456679999998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0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9.8608642884265674</v>
      </c>
      <c r="J1889" s="39">
        <f>[2]Emissions!J1039</f>
        <v>78.774309705159695</v>
      </c>
      <c r="K1889" s="39">
        <f>[2]Emissions!K1039</f>
        <v>457.92575875538063</v>
      </c>
      <c r="L1889" s="39">
        <f>[2]Emissions!L1039</f>
        <v>2841.0899123592121</v>
      </c>
      <c r="M1889" s="39">
        <f>[2]Emissions!M1039</f>
        <v>11487.647304825899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769.71527824390228</v>
      </c>
      <c r="H1890" s="39">
        <f>[2]Emissions!H1490</f>
        <v>513.14351882926815</v>
      </c>
      <c r="I1890" s="39">
        <f>[2]Emissions!I1490</f>
        <v>256.57175941463407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1650.6572370645861</v>
      </c>
      <c r="F1892" s="39">
        <f>[2]Emissions!F989</f>
        <v>3134.1706289128879</v>
      </c>
      <c r="G1892" s="39">
        <f>[2]Emissions!G989</f>
        <v>3402.311434513078</v>
      </c>
      <c r="H1892" s="39">
        <f>[2]Emissions!H989</f>
        <v>4270.0498371412205</v>
      </c>
      <c r="I1892" s="39">
        <f>[2]Emissions!I989</f>
        <v>4744.3289566382464</v>
      </c>
      <c r="J1892" s="39">
        <f>[2]Emissions!J989</f>
        <v>5279.6849450907448</v>
      </c>
      <c r="K1892" s="39">
        <f>[2]Emissions!K989</f>
        <v>5248.6370805340648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3168.188013454615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4415.3377463484621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36153.208535277881</v>
      </c>
      <c r="G1897" s="39">
        <f>[2]Emissions!G1624</f>
        <v>27242.991294681091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159.23961493979951</v>
      </c>
      <c r="F1898" s="39">
        <f>[2]Emissions!F1554</f>
        <v>491.37928276315012</v>
      </c>
      <c r="G1898" s="39">
        <f>[2]Emissions!G1554</f>
        <v>491.37928276315</v>
      </c>
      <c r="H1898" s="39">
        <f>[2]Emissions!H1554</f>
        <v>491.37928276315012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3240.3198209019488</v>
      </c>
      <c r="I1900" s="39">
        <f>[2]Emissions!I983</f>
        <v>3256.5306427218061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39.903978304133481</v>
      </c>
      <c r="M1901" s="39">
        <f>[2]Emissions!M732</f>
        <v>2703.9766007495632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4.9592393608799687</v>
      </c>
      <c r="F1902" s="39">
        <f>[2]Emissions!F774</f>
        <v>4.4813511321049049</v>
      </c>
      <c r="G1902" s="39">
        <f>[2]Emissions!G774</f>
        <v>26.661716760003159</v>
      </c>
      <c r="H1902" s="39">
        <f>[2]Emissions!H774</f>
        <v>29.31342518458003</v>
      </c>
      <c r="I1902" s="39">
        <f>[2]Emissions!I774</f>
        <v>35.280748987763729</v>
      </c>
      <c r="J1902" s="39">
        <f>[2]Emissions!J774</f>
        <v>29.435326996403798</v>
      </c>
      <c r="K1902" s="39">
        <f>[2]Emissions!K774</f>
        <v>29.435326996403731</v>
      </c>
      <c r="L1902" s="39">
        <f>[2]Emissions!L774</f>
        <v>6.5241955219354999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6042.3056070175653</v>
      </c>
      <c r="F1906" s="39">
        <f>[2]Emissions!F1256</f>
        <v>5035.2546725146394</v>
      </c>
      <c r="G1906" s="39">
        <f>[2]Emissions!G1256</f>
        <v>4028.203738011709</v>
      </c>
      <c r="H1906" s="39">
        <f>[2]Emissions!H1256</f>
        <v>3021.1528035087831</v>
      </c>
      <c r="I1906" s="39">
        <f>[2]Emissions!I1256</f>
        <v>2183.7730062794849</v>
      </c>
      <c r="J1906" s="39">
        <f>[2]Emissions!J1256</f>
        <v>1007.050934502928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25.320180251824691</v>
      </c>
      <c r="F1909" s="39">
        <f>[2]Emissions!F719</f>
        <v>25.311612671385991</v>
      </c>
      <c r="G1909" s="39">
        <f>[2]Emissions!G719</f>
        <v>0.43043999999999999</v>
      </c>
      <c r="H1909" s="39">
        <f>[2]Emissions!H719</f>
        <v>601.41867733704134</v>
      </c>
      <c r="I1909" s="39">
        <f>[2]Emissions!I719</f>
        <v>336.80820095444841</v>
      </c>
      <c r="J1909" s="39">
        <f>[2]Emissions!J719</f>
        <v>71.588547450493181</v>
      </c>
      <c r="K1909" s="39">
        <f>[2]Emissions!K719</f>
        <v>319.73376796014009</v>
      </c>
      <c r="L1909" s="39">
        <f>[2]Emissions!L719</f>
        <v>324.16089069870782</v>
      </c>
      <c r="M1909" s="39">
        <f>[2]Emissions!M719</f>
        <v>327.84451414312917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62.046659999999989</v>
      </c>
      <c r="F1910" s="39">
        <f>[2]Emissions!F749</f>
        <v>51.705550000000002</v>
      </c>
      <c r="G1910" s="39">
        <f>[2]Emissions!G749</f>
        <v>50.419198347947493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1739.0412531698689</v>
      </c>
      <c r="F1914" s="39">
        <f>[2]Emissions!F1262</f>
        <v>0</v>
      </c>
      <c r="G1914" s="39">
        <f>[2]Emissions!G1262</f>
        <v>1739.0412531698689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1560.472066947108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8.214784913943781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55.611476500000009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7298.5340549331277</v>
      </c>
      <c r="G1920" s="39">
        <f>[2]Emissions!G1471</f>
        <v>5838.8272439465027</v>
      </c>
      <c r="H1920" s="39">
        <f>[2]Emissions!H1471</f>
        <v>4379.1204329598777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38611.997601454234</v>
      </c>
      <c r="G1924" s="39">
        <f>[2]Emissions!G1635</f>
        <v>52936.759412681218</v>
      </c>
      <c r="H1924" s="39">
        <f>[2]Emissions!H1635</f>
        <v>65187.946306236277</v>
      </c>
      <c r="I1924" s="39">
        <f>[2]Emissions!I1635</f>
        <v>75527.379114532203</v>
      </c>
      <c r="J1924" s="39">
        <f>[2]Emissions!J1635</f>
        <v>36915.381513077657</v>
      </c>
      <c r="K1924" s="39">
        <f>[2]Emissions!K1635</f>
        <v>21424.908178806629</v>
      </c>
      <c r="L1924" s="39">
        <f>[2]Emissions!L1635</f>
        <v>5074.0740483224236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678.98906183414647</v>
      </c>
      <c r="G1926" s="39">
        <f>[2]Emissions!G1501</f>
        <v>509.24179637560979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3635.4642266319579</v>
      </c>
      <c r="F1927" s="39">
        <f>[2]Emissions!F1465</f>
        <v>3298.5224793168718</v>
      </c>
      <c r="G1927" s="39">
        <f>[2]Emissions!G1465</f>
        <v>3957.2560334471832</v>
      </c>
      <c r="H1927" s="39">
        <f>[2]Emissions!H1465</f>
        <v>5354.4953948446246</v>
      </c>
      <c r="I1927" s="39">
        <f>[2]Emissions!I1465</f>
        <v>9692.8770939626866</v>
      </c>
      <c r="J1927" s="39">
        <f>[2]Emissions!J1465</f>
        <v>594.30779262252963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27.67358088235294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0</v>
      </c>
      <c r="L1929" s="39">
        <f>[2]Emissions!L1000</f>
        <v>0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2924.4821005980798</v>
      </c>
      <c r="F1934" s="39">
        <f>[2]Emissions!F1495</f>
        <v>4567.1015640010319</v>
      </c>
      <c r="G1934" s="39">
        <f>[2]Emissions!G1495</f>
        <v>5225.192824684339</v>
      </c>
      <c r="H1934" s="39">
        <f>[2]Emissions!H1495</f>
        <v>5732.7528457457829</v>
      </c>
      <c r="I1934" s="39">
        <f>[2]Emissions!I1495</f>
        <v>3615.147211719353</v>
      </c>
      <c r="J1934" s="39">
        <f>[2]Emissions!J1495</f>
        <v>1852.3446187682171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3505.8836448645361</v>
      </c>
      <c r="F1935" s="39">
        <f>[2]Emissions!F1393</f>
        <v>3987.7457367851771</v>
      </c>
      <c r="G1935" s="39">
        <f>[2]Emissions!G1393</f>
        <v>3324.7149083517979</v>
      </c>
      <c r="H1935" s="39">
        <f>[2]Emissions!H1393</f>
        <v>2059.4419126238759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-0.91929886671814198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9760.1981788323246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1567.7350433340721</v>
      </c>
      <c r="F1939" s="39">
        <f>[2]Emissions!F743</f>
        <v>7638.6878731928027</v>
      </c>
      <c r="G1939" s="39">
        <f>[2]Emissions!G743</f>
        <v>11506.18527549654</v>
      </c>
      <c r="H1939" s="39">
        <f>[2]Emissions!H743</f>
        <v>20345.97636239565</v>
      </c>
      <c r="I1939" s="39">
        <f>[2]Emissions!I743</f>
        <v>27736.801602803469</v>
      </c>
      <c r="J1939" s="39">
        <f>[2]Emissions!J743</f>
        <v>32185.20640573938</v>
      </c>
      <c r="K1939" s="39">
        <f>[2]Emissions!K743</f>
        <v>32650.80521623369</v>
      </c>
      <c r="L1939" s="39">
        <f>[2]Emissions!L743</f>
        <v>32650.805216233679</v>
      </c>
      <c r="M1939" s="39">
        <f>[2]Emissions!M743</f>
        <v>10394.123913076881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2114.8478978812132</v>
      </c>
      <c r="F1940" s="39">
        <f>[2]Emissions!F707</f>
        <v>1691.878318304982</v>
      </c>
      <c r="G1940" s="39">
        <f>[2]Emissions!G707</f>
        <v>1268.908738728727</v>
      </c>
      <c r="H1940" s="39">
        <f>[2]Emissions!H707</f>
        <v>845.93915915248385</v>
      </c>
      <c r="I1940" s="39">
        <f>[2]Emissions!I707</f>
        <v>422.96957957623471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898.33356808200006</v>
      </c>
      <c r="G1942" s="39">
        <f>[2]Emissions!G1653</f>
        <v>1197.778090776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0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9.7842544137404523</v>
      </c>
      <c r="J1945" s="39">
        <f>[2]Emissions!J1038</f>
        <v>78.163285847665847</v>
      </c>
      <c r="K1945" s="39">
        <f>[2]Emissions!K1038</f>
        <v>454.34102152135063</v>
      </c>
      <c r="L1945" s="39">
        <f>[2]Emissions!L1038</f>
        <v>2818.8227981572459</v>
      </c>
      <c r="M1945" s="39">
        <f>[2]Emissions!M1038</f>
        <v>11397.61257789392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1.450650731707317</v>
      </c>
      <c r="H1946" s="39">
        <f>[2]Emissions!H1489</f>
        <v>0.96710048780487801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0.15973633859162881</v>
      </c>
      <c r="F1947" s="39">
        <f>[2]Emissions!F988</f>
        <v>0.30329794068832377</v>
      </c>
      <c r="G1947" s="39">
        <f>[2]Emissions!G988</f>
        <v>0.3292462899590381</v>
      </c>
      <c r="H1947" s="39">
        <f>[2]Emissions!H988</f>
        <v>0.41321851155584949</v>
      </c>
      <c r="I1947" s="39">
        <f>[2]Emissions!I988</f>
        <v>0.45911514491968602</v>
      </c>
      <c r="J1947" s="39">
        <f>[2]Emissions!J988</f>
        <v>0.51092226969295507</v>
      </c>
      <c r="K1947" s="39">
        <f>[2]Emissions!K988</f>
        <v>0.50791772574887573</v>
      </c>
      <c r="L1947" s="39">
        <f>[2]Emissions!L988</f>
        <v>0.50706024428610574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3164.9193067450478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222.248544279285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7.2641023629166677</v>
      </c>
      <c r="F1952" s="39">
        <f>[2]Emissions!F1623</f>
        <v>4.2007530779344746</v>
      </c>
      <c r="G1952" s="39">
        <f>[2]Emissions!G1623</f>
        <v>3.1654473882063181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159.07532304942811</v>
      </c>
      <c r="F1953" s="39">
        <f>[2]Emissions!F1553</f>
        <v>490.87231324250013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5895.5929514352456</v>
      </c>
      <c r="G1955" s="39">
        <f>[2]Emissions!G982</f>
        <v>1163.808369102765</v>
      </c>
      <c r="H1955" s="39">
        <f>[2]Emissions!H982</f>
        <v>3218.5713175392102</v>
      </c>
      <c r="I1955" s="39">
        <f>[2]Emissions!I982</f>
        <v>3234.9047378019691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6042.3420119999992</v>
      </c>
      <c r="J1960" s="39">
        <f>[2]Emissions!J1617</f>
        <v>6042.3420120000001</v>
      </c>
      <c r="K1960" s="39">
        <f>[2]Emissions!K1617</f>
        <v>6045.383448690056</v>
      </c>
      <c r="L1960" s="39">
        <f>[2]Emissions!L1617</f>
        <v>6045.3834486900569</v>
      </c>
      <c r="M1960" s="39">
        <f>[2]Emissions!M1617</f>
        <v>6042.3420120000237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5.3982548780487791</v>
      </c>
      <c r="I1962" s="39">
        <f>[2]Emissions!I1477</f>
        <v>2.6991274390243909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876.28343314178233</v>
      </c>
      <c r="F1963" s="39">
        <f>[2]Emissions!F1418</f>
        <v>756.84921774691361</v>
      </c>
      <c r="G1963" s="39">
        <f>[2]Emissions!G1418</f>
        <v>735.93168785125977</v>
      </c>
      <c r="H1963" s="39">
        <f>[2]Emissions!H1418</f>
        <v>552.58125740740729</v>
      </c>
      <c r="I1963" s="39">
        <f>[2]Emissions!I1418</f>
        <v>368.38750493827149</v>
      </c>
      <c r="J1963" s="39">
        <f>[2]Emissions!J1418</f>
        <v>176.45761486543199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9907.9248498761244</v>
      </c>
      <c r="F1964" s="39">
        <f>[2]Emissions!F1268</f>
        <v>8256.6040415634361</v>
      </c>
      <c r="G1964" s="39">
        <f>[2]Emissions!G1268</f>
        <v>6605.2832332507487</v>
      </c>
      <c r="H1964" s="39">
        <f>[2]Emissions!H1268</f>
        <v>4953.9624249380613</v>
      </c>
      <c r="I1964" s="39">
        <f>[2]Emissions!I1268</f>
        <v>3302.6416166253748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798.53939960434275</v>
      </c>
      <c r="F1965" s="39">
        <f>[2]Emissions!F1163</f>
        <v>638.83151968347397</v>
      </c>
      <c r="G1965" s="39">
        <f>[2]Emissions!G1163</f>
        <v>479.12363976260571</v>
      </c>
      <c r="H1965" s="39">
        <f>[2]Emissions!H1163</f>
        <v>319.41575984173699</v>
      </c>
      <c r="I1965" s="39">
        <f>[2]Emissions!I1163</f>
        <v>218.33731376702221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5434.7294190817292</v>
      </c>
      <c r="F1966" s="39">
        <f>[2]Emissions!F976</f>
        <v>0</v>
      </c>
      <c r="G1966" s="39">
        <f>[2]Emissions!G976</f>
        <v>5434.7294190817292</v>
      </c>
      <c r="H1966" s="39">
        <f>[2]Emissions!H976</f>
        <v>914.18420566833936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549.01732816402637</v>
      </c>
      <c r="H1968" s="39">
        <f>[2]Emissions!H725</f>
        <v>5014.5758033733664</v>
      </c>
      <c r="I1968" s="39">
        <f>[2]Emissions!I725</f>
        <v>5129.1145306672224</v>
      </c>
      <c r="J1968" s="39">
        <f>[2]Emissions!J725</f>
        <v>2436.8164773655858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562.21243554509249</v>
      </c>
      <c r="F1969" s="39">
        <f>[2]Emissions!F773</f>
        <v>508.03584000962599</v>
      </c>
      <c r="G1969" s="39">
        <f>[2]Emissions!G773</f>
        <v>3022.549956692359</v>
      </c>
      <c r="H1969" s="39">
        <f>[2]Emissions!H773</f>
        <v>3323.1653017585568</v>
      </c>
      <c r="I1969" s="39">
        <f>[2]Emissions!I773</f>
        <v>3999.6609102461489</v>
      </c>
      <c r="J1969" s="39">
        <f>[2]Emissions!J773</f>
        <v>3336.9849038256439</v>
      </c>
      <c r="K1969" s="39">
        <f>[2]Emissions!K773</f>
        <v>3336.984903825637</v>
      </c>
      <c r="L1969" s="39">
        <f>[2]Emissions!L773</f>
        <v>739.6262990034212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2463.5220556956001</v>
      </c>
      <c r="F1970" s="39">
        <f>[2]Emissions!F767</f>
        <v>2086.9723768394761</v>
      </c>
      <c r="G1970" s="39">
        <f>[2]Emissions!G767</f>
        <v>1922.0776041933209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3.931780775403575</v>
      </c>
      <c r="G1971" s="39">
        <f>[2]Emissions!G784</f>
        <v>4.2082830908894682</v>
      </c>
      <c r="H1971" s="39">
        <f>[2]Emissions!H784</f>
        <v>5.5266426885974917</v>
      </c>
      <c r="I1971" s="39">
        <f>[2]Emissions!I784</f>
        <v>5.8029378195495402</v>
      </c>
      <c r="J1971" s="39">
        <f>[2]Emissions!J784</f>
        <v>5.802985246861617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559.94804774125839</v>
      </c>
      <c r="F1973" s="39">
        <f>[2]Emissions!F853</f>
        <v>447.95843819300683</v>
      </c>
      <c r="G1973" s="39">
        <f>[2]Emissions!G853</f>
        <v>335.96882864475481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5127.6017633140327</v>
      </c>
      <c r="G1974" s="39">
        <f>[2]Emissions!G701</f>
        <v>4818.2740017134693</v>
      </c>
      <c r="H1974" s="39">
        <f>[2]Emissions!H701</f>
        <v>4508.7081125058239</v>
      </c>
      <c r="I1974" s="39">
        <f>[2]Emissions!I701</f>
        <v>4199.6184785123423</v>
      </c>
      <c r="J1974" s="39">
        <f>[2]Emissions!J701</f>
        <v>4199.6184785123432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10.730540454615021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0.78715021834881427</v>
      </c>
      <c r="F1976" s="39">
        <f>[2]Emissions!F1070</f>
        <v>30.83621959158091</v>
      </c>
      <c r="G1976" s="39">
        <f>[2]Emissions!G1070</f>
        <v>56.876203889612327</v>
      </c>
      <c r="H1976" s="39">
        <f>[2]Emissions!H1070</f>
        <v>90.13535072532116</v>
      </c>
      <c r="I1976" s="39">
        <f>[2]Emissions!I1070</f>
        <v>116.0456866778669</v>
      </c>
      <c r="J1976" s="39">
        <f>[2]Emissions!J1070</f>
        <v>120.5603670359106</v>
      </c>
      <c r="K1976" s="39">
        <f>[2]Emissions!K1070</f>
        <v>126.91304380602099</v>
      </c>
      <c r="L1976" s="39">
        <f>[2]Emissions!L1070</f>
        <v>134.47089881044411</v>
      </c>
      <c r="M1976" s="39">
        <f>[2]Emissions!M1070</f>
        <v>121.091900327188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20.28877999684352</v>
      </c>
      <c r="F1978" s="39">
        <f>[2]Emissions!F1325</f>
        <v>5.9589692070498854</v>
      </c>
      <c r="G1978" s="39">
        <f>[2]Emissions!G1325</f>
        <v>0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241.54032679474639</v>
      </c>
      <c r="F1981" s="39">
        <f>[2]Emissions!F1078</f>
        <v>189.7761728733241</v>
      </c>
      <c r="G1981" s="39">
        <f>[2]Emissions!G1078</f>
        <v>153.4568782466491</v>
      </c>
      <c r="H1981" s="39">
        <f>[2]Emissions!H1078</f>
        <v>95.088331911309353</v>
      </c>
      <c r="I1981" s="39">
        <f>[2]Emissions!I1078</f>
        <v>47.599789698604432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256.32943475887208</v>
      </c>
      <c r="H1985" s="39">
        <f>[2]Emissions!H816</f>
        <v>256.32943475887191</v>
      </c>
      <c r="I1985" s="39">
        <f>[2]Emissions!I816</f>
        <v>256.32943475887208</v>
      </c>
      <c r="J1985" s="39">
        <f>[2]Emissions!J816</f>
        <v>256.32943475887208</v>
      </c>
      <c r="K1985" s="39">
        <f>[2]Emissions!K816</f>
        <v>256.32943475887208</v>
      </c>
      <c r="L1985" s="39">
        <f>[2]Emissions!L816</f>
        <v>256.32943475887208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0.29125284177339922</v>
      </c>
      <c r="F1986" s="39">
        <f>[2]Emissions!F1236</f>
        <v>0.23300227341871879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7.0805895724137938E-2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0</v>
      </c>
      <c r="F1988" s="39">
        <f>[2]Emissions!F1244</f>
        <v>2066.8022927488878</v>
      </c>
      <c r="G1988" s="39">
        <f>[2]Emissions!G1244</f>
        <v>2720.7571813638142</v>
      </c>
      <c r="H1988" s="39">
        <f>[2]Emissions!H1244</f>
        <v>5011.5975244023848</v>
      </c>
      <c r="I1988" s="39">
        <f>[2]Emissions!I1244</f>
        <v>6361.6683297997461</v>
      </c>
      <c r="J1988" s="39">
        <f>[2]Emissions!J1244</f>
        <v>7725.6037951038979</v>
      </c>
      <c r="K1988" s="39">
        <f>[2]Emissions!K1244</f>
        <v>8893.2865059808119</v>
      </c>
      <c r="L1988" s="39">
        <f>[2]Emissions!L1244</f>
        <v>8971.4445587468254</v>
      </c>
      <c r="M1988" s="39">
        <f>[2]Emissions!M1244</f>
        <v>9002.9796320790392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51845.123967999993</v>
      </c>
      <c r="J1989" s="39">
        <f>[2]Emissions!J663</f>
        <v>62575.159295999998</v>
      </c>
      <c r="K1989" s="39">
        <f>[2]Emissions!K663</f>
        <v>62295.766420511223</v>
      </c>
      <c r="L1989" s="39">
        <f>[2]Emissions!L663</f>
        <v>82480.879039999971</v>
      </c>
      <c r="M1989" s="39">
        <f>[2]Emissions!M663</f>
        <v>91656.563455999989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2.6363031879979241E-3</v>
      </c>
      <c r="L1992" s="39">
        <f>[2]Emissions!L1131</f>
        <v>2.631830380358188E-3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62.319267916224113</v>
      </c>
      <c r="F1994" s="39">
        <f>[2]Emissions!F1375</f>
        <v>0</v>
      </c>
      <c r="G1994" s="39">
        <f>[2]Emissions!G1375</f>
        <v>0</v>
      </c>
      <c r="H1994" s="39">
        <f>[2]Emissions!H1375</f>
        <v>655.91128832487982</v>
      </c>
      <c r="I1994" s="39">
        <f>[2]Emissions!I1375</f>
        <v>655.91128832487982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279.46166523370653</v>
      </c>
      <c r="F1996" s="39">
        <f>[2]Emissions!F1220</f>
        <v>279.46166523370653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60.673806039515867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356.77021213871882</v>
      </c>
      <c r="G1998" s="39">
        <f>[2]Emissions!G897</f>
        <v>229.23882482264759</v>
      </c>
      <c r="H1998" s="39">
        <f>[2]Emissions!H897</f>
        <v>563.01661052145448</v>
      </c>
      <c r="I1998" s="39">
        <f>[2]Emissions!I897</f>
        <v>663.96028997548262</v>
      </c>
      <c r="J1998" s="39">
        <f>[2]Emissions!J897</f>
        <v>728.07787392025443</v>
      </c>
      <c r="K1998" s="39">
        <f>[2]Emissions!K897</f>
        <v>789.17582002161953</v>
      </c>
      <c r="L1998" s="39">
        <f>[2]Emissions!L897</f>
        <v>800.10296806680969</v>
      </c>
      <c r="M1998" s="39">
        <f>[2]Emissions!M897</f>
        <v>809.19499037946264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7375.5962359843743</v>
      </c>
      <c r="F2000" s="39">
        <f>[2]Emissions!F1108</f>
        <v>5329.8185384235176</v>
      </c>
      <c r="G2000" s="39">
        <f>[2]Emissions!G1108</f>
        <v>6907.3898259877888</v>
      </c>
      <c r="H2000" s="39">
        <f>[2]Emissions!H1108</f>
        <v>3224.3605095628432</v>
      </c>
      <c r="I2000" s="39">
        <f>[2]Emissions!I1108</f>
        <v>2187.4416502696358</v>
      </c>
      <c r="J2000" s="39">
        <f>[2]Emissions!J1108</f>
        <v>1093.7208251348179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271.28712872127511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595.48687154760762</v>
      </c>
      <c r="F2002" s="39">
        <f>[2]Emissions!F1291</f>
        <v>891.30691077517577</v>
      </c>
      <c r="G2002" s="39">
        <f>[2]Emissions!G1291</f>
        <v>1065.178024097148</v>
      </c>
      <c r="H2002" s="39">
        <f>[2]Emissions!H1291</f>
        <v>1065.178024097148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2230.434017096105</v>
      </c>
      <c r="F2006" s="39">
        <f>[2]Emissions!F1360</f>
        <v>2230.434017096105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28.203373282519671</v>
      </c>
      <c r="L2008" s="39">
        <f>[2]Emissions!L1053</f>
        <v>175.22095741480311</v>
      </c>
      <c r="M2008" s="39">
        <f>[2]Emissions!M1053</f>
        <v>224.32472309894879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24.460289101497501</v>
      </c>
      <c r="F2009" s="39">
        <f>[2]Emissions!F1123</f>
        <v>19.568231281197981</v>
      </c>
      <c r="G2009" s="39">
        <f>[2]Emissions!G1123</f>
        <v>14.6761734608985</v>
      </c>
      <c r="H2009" s="39">
        <f>[2]Emissions!H1123</f>
        <v>11.98162802011613</v>
      </c>
      <c r="I2009" s="39">
        <f>[2]Emissions!I1123</f>
        <v>7.8898552412645646</v>
      </c>
      <c r="J2009" s="39">
        <f>[2]Emissions!J1123</f>
        <v>4.8310691637612102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25109.938687275931</v>
      </c>
      <c r="F2013" s="39">
        <f>[2]Emissions!F1198</f>
        <v>29425.373144394871</v>
      </c>
      <c r="G2013" s="39">
        <f>[2]Emissions!G1198</f>
        <v>38789.86844235348</v>
      </c>
      <c r="H2013" s="39">
        <f>[2]Emissions!H1198</f>
        <v>73568.570884186251</v>
      </c>
      <c r="I2013" s="39">
        <f>[2]Emissions!I1198</f>
        <v>83113.305250946214</v>
      </c>
      <c r="J2013" s="39">
        <f>[2]Emissions!J1198</f>
        <v>92806.00806969995</v>
      </c>
      <c r="K2013" s="39">
        <f>[2]Emissions!K1198</f>
        <v>93873.434460820295</v>
      </c>
      <c r="L2013" s="39">
        <f>[2]Emissions!L1198</f>
        <v>95078.648232285064</v>
      </c>
      <c r="M2013" s="39">
        <f>[2]Emissions!M1198</f>
        <v>96082.916454238555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8166.4154133442662</v>
      </c>
      <c r="H2014" s="39">
        <f>[2]Emissions!H1191</f>
        <v>5312.8237541797644</v>
      </c>
      <c r="I2014" s="39">
        <f>[2]Emissions!I1191</f>
        <v>2685.526027958852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5106.8398457129906</v>
      </c>
      <c r="F2015" s="39">
        <f>[2]Emissions!F882</f>
        <v>8812.1190588933187</v>
      </c>
      <c r="G2015" s="39">
        <f>[2]Emissions!G882</f>
        <v>8695.8981841996247</v>
      </c>
      <c r="H2015" s="39">
        <f>[2]Emissions!H882</f>
        <v>6144.9657023558811</v>
      </c>
      <c r="I2015" s="39">
        <f>[2]Emissions!I882</f>
        <v>5962.410051354992</v>
      </c>
      <c r="J2015" s="39">
        <f>[2]Emissions!J882</f>
        <v>8891.2332768721681</v>
      </c>
      <c r="K2015" s="39">
        <f>[2]Emissions!K882</f>
        <v>8847.4848609600631</v>
      </c>
      <c r="L2015" s="39">
        <f>[2]Emissions!L882</f>
        <v>9593.6574495236273</v>
      </c>
      <c r="M2015" s="39">
        <f>[2]Emissions!M882</f>
        <v>11045.68689591257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2.9370801024320031E-2</v>
      </c>
      <c r="F2016" s="39">
        <f>[2]Emissions!F1276</f>
        <v>0.1249379145987824</v>
      </c>
      <c r="G2016" s="39">
        <f>[2]Emissions!G1276</f>
        <v>0.19476990329442151</v>
      </c>
      <c r="H2016" s="39">
        <f>[2]Emissions!H1276</f>
        <v>0.30583905007414153</v>
      </c>
      <c r="I2016" s="39">
        <f>[2]Emissions!I1276</f>
        <v>0.38859664354964057</v>
      </c>
      <c r="J2016" s="39">
        <f>[2]Emissions!J1276</f>
        <v>0.46938490978589431</v>
      </c>
      <c r="K2016" s="39">
        <f>[2]Emissions!K1276</f>
        <v>0.54376765239710045</v>
      </c>
      <c r="L2016" s="39">
        <f>[2]Emissions!L1276</f>
        <v>0.54715022488188836</v>
      </c>
      <c r="M2016" s="39">
        <f>[2]Emissions!M1276</f>
        <v>0.5500302511525057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686.55446872799985</v>
      </c>
      <c r="G2019" s="39">
        <f>[2]Emissions!G1535</f>
        <v>517.06763832360002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</v>
      </c>
      <c r="I2021" s="39">
        <f>[2]Emissions!I1151</f>
        <v>5338.9536454737035</v>
      </c>
      <c r="J2021" s="39">
        <f>[2]Emissions!J1151</f>
        <v>6161.0558499412664</v>
      </c>
      <c r="K2021" s="39">
        <f>[2]Emissions!K1151</f>
        <v>7624.7100007385889</v>
      </c>
      <c r="L2021" s="39">
        <f>[2]Emissions!L1151</f>
        <v>7608.9205966579293</v>
      </c>
      <c r="M2021" s="39">
        <f>[2]Emissions!M1151</f>
        <v>5088.6011621391935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8840.7894082156017</v>
      </c>
      <c r="F2022" s="39">
        <f>[2]Emissions!F1014</f>
        <v>10418.565403926819</v>
      </c>
      <c r="G2022" s="39">
        <f>[2]Emissions!G1014</f>
        <v>5563.6190943834281</v>
      </c>
      <c r="H2022" s="39">
        <f>[2]Emissions!H1014</f>
        <v>17143.542332769699</v>
      </c>
      <c r="I2022" s="39">
        <f>[2]Emissions!I1014</f>
        <v>18903.36584995074</v>
      </c>
      <c r="J2022" s="39">
        <f>[2]Emissions!J1014</f>
        <v>34944.812938281211</v>
      </c>
      <c r="K2022" s="39">
        <f>[2]Emissions!K1014</f>
        <v>48970.35975391978</v>
      </c>
      <c r="L2022" s="39">
        <f>[2]Emissions!L1014</f>
        <v>27584.536544641811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4.2269505882352956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0</v>
      </c>
      <c r="F2025" s="39">
        <f>[2]Emissions!F1250</f>
        <v>0.2712678009232915</v>
      </c>
      <c r="G2025" s="39">
        <f>[2]Emissions!G1250</f>
        <v>0.35709938005400049</v>
      </c>
      <c r="H2025" s="39">
        <f>[2]Emissions!H1250</f>
        <v>0.65777217507781316</v>
      </c>
      <c r="I2025" s="39">
        <f>[2]Emissions!I1250</f>
        <v>0.83496896828621692</v>
      </c>
      <c r="J2025" s="39">
        <f>[2]Emissions!J1250</f>
        <v>1.013985498107387</v>
      </c>
      <c r="K2025" s="39">
        <f>[2]Emissions!K1250</f>
        <v>1.1672438539099821</v>
      </c>
      <c r="L2025" s="39">
        <f>[2]Emissions!L1250</f>
        <v>1.1775020983355211</v>
      </c>
      <c r="M2025" s="39">
        <f>[2]Emissions!M1250</f>
        <v>1.181641076710374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565.0193574383145</v>
      </c>
      <c r="F2026" s="39">
        <f>[2]Emissions!F1145</f>
        <v>660.63800959715832</v>
      </c>
      <c r="G2026" s="39">
        <f>[2]Emissions!G1145</f>
        <v>706.24260526524142</v>
      </c>
      <c r="H2026" s="39">
        <f>[2]Emissions!H1145</f>
        <v>781.64406139060304</v>
      </c>
      <c r="I2026" s="39">
        <f>[2]Emissions!I1145</f>
        <v>713.01709256815184</v>
      </c>
      <c r="J2026" s="39">
        <f>[2]Emissions!J1145</f>
        <v>702.00371399153903</v>
      </c>
      <c r="K2026" s="39">
        <f>[2]Emissions!K1145</f>
        <v>695.4700424840197</v>
      </c>
      <c r="L2026" s="39">
        <f>[2]Emissions!L1145</f>
        <v>692.24637281685057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1308.411588846202</v>
      </c>
      <c r="H2029" s="39">
        <f>[2]Emissions!H677</f>
        <v>11362.332614299899</v>
      </c>
      <c r="I2029" s="39">
        <f>[2]Emissions!I677</f>
        <v>11084.62609694572</v>
      </c>
      <c r="J2029" s="39">
        <f>[2]Emissions!J677</f>
        <v>5264.1418252310386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389.41866944444439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3044.5597816111108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1522.2798908055549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975.6010911500656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2965.635583134238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29.028405344585099</v>
      </c>
      <c r="F2035" s="39">
        <f>[2]Emissions!F940</f>
        <v>29.028405344585099</v>
      </c>
      <c r="G2035" s="39">
        <f>[2]Emissions!G940</f>
        <v>13.746263083300139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105.8973781559401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70.384234274894311</v>
      </c>
      <c r="I2041" s="39">
        <f>[2]Emissions!I889</f>
        <v>112.21954927701751</v>
      </c>
      <c r="J2041" s="39">
        <f>[2]Emissions!J889</f>
        <v>116.8322273292227</v>
      </c>
      <c r="K2041" s="39">
        <f>[2]Emissions!K889</f>
        <v>116.8322273292227</v>
      </c>
      <c r="L2041" s="39">
        <f>[2]Emissions!L889</f>
        <v>100.3886941194571</v>
      </c>
      <c r="M2041" s="39">
        <f>[2]Emissions!M889</f>
        <v>47.584573414028362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7342.862024836968</v>
      </c>
      <c r="F2042" s="39">
        <f>[2]Emissions!F875</f>
        <v>4464.8432815786718</v>
      </c>
      <c r="G2042" s="39">
        <f>[2]Emissions!G875</f>
        <v>4539.2320673212143</v>
      </c>
      <c r="H2042" s="39">
        <f>[2]Emissions!H875</f>
        <v>4241.6011174997393</v>
      </c>
      <c r="I2042" s="39">
        <f>[2]Emissions!I875</f>
        <v>2123.806547811073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40.658349599999987</v>
      </c>
      <c r="G2043" s="39">
        <f>[2]Emissions!G1611</f>
        <v>39.451362080000003</v>
      </c>
      <c r="H2043" s="39">
        <f>[2]Emissions!H1611</f>
        <v>39.949005194148732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60.254302070959248</v>
      </c>
      <c r="F2045" s="39">
        <f>[2]Emissions!F1412</f>
        <v>445.64438419847249</v>
      </c>
      <c r="G2045" s="39">
        <f>[2]Emissions!G1412</f>
        <v>445.64438419847249</v>
      </c>
      <c r="H2045" s="39">
        <f>[2]Emissions!H1412</f>
        <v>565.16002993711879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20.458559999999999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33955.893277600837</v>
      </c>
      <c r="F2048" s="39">
        <f>[2]Emissions!F1406</f>
        <v>39308.687013617637</v>
      </c>
      <c r="G2048" s="39">
        <f>[2]Emissions!G1406</f>
        <v>42462.667118816928</v>
      </c>
      <c r="H2048" s="39">
        <f>[2]Emissions!H1406</f>
        <v>52008.923427031819</v>
      </c>
      <c r="I2048" s="39">
        <f>[2]Emissions!I1406</f>
        <v>74003.897203980188</v>
      </c>
      <c r="J2048" s="39">
        <f>[2]Emissions!J1406</f>
        <v>9802.7634484367809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10975.379143611221</v>
      </c>
      <c r="G2049" s="39">
        <f>[2]Emissions!G1722</f>
        <v>10975.379143611221</v>
      </c>
      <c r="H2049" s="39">
        <f>[2]Emissions!H1722</f>
        <v>23807.93149944707</v>
      </c>
      <c r="I2049" s="39">
        <f>[2]Emissions!I1722</f>
        <v>25872.71760589135</v>
      </c>
      <c r="J2049" s="39">
        <f>[2]Emissions!J1722</f>
        <v>25872.698004227259</v>
      </c>
      <c r="K2049" s="39">
        <f>[2]Emissions!K1722</f>
        <v>25872.698004227259</v>
      </c>
      <c r="L2049" s="39">
        <f>[2]Emissions!L1722</f>
        <v>25872.675085713239</v>
      </c>
      <c r="M2049" s="39">
        <f>[2]Emissions!M1722</f>
        <v>25870.60418356377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4.6878937411764774</v>
      </c>
      <c r="G2050" s="39">
        <f>[2]Emissions!G1508</f>
        <v>3.3357610588235298</v>
      </c>
      <c r="H2050" s="39">
        <f>[2]Emissions!H1508</f>
        <v>2.3439468705878919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6.5596687242798346</v>
      </c>
      <c r="H2051" s="39">
        <f>[2]Emissions!H1459</f>
        <v>4.9197515432098751</v>
      </c>
      <c r="I2051" s="39">
        <f>[2]Emissions!I1459</f>
        <v>4.2687044223251016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0</v>
      </c>
      <c r="H2052" s="39">
        <f>[2]Emissions!H1345</f>
        <v>4.1968163531509779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7.3184984906902386</v>
      </c>
      <c r="F2055" s="39">
        <f>[2]Emissions!F1183</f>
        <v>5.2781021351912001</v>
      </c>
      <c r="G2055" s="39">
        <f>[2]Emissions!G1183</f>
        <v>4.8789989937934886</v>
      </c>
      <c r="H2055" s="39">
        <f>[2]Emissions!H1183</f>
        <v>3.6592492453451189</v>
      </c>
      <c r="I2055" s="39">
        <f>[2]Emissions!I1183</f>
        <v>2.4394994968967429</v>
      </c>
      <c r="J2055" s="39">
        <f>[2]Emissions!J1183</f>
        <v>1.2197497484483759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755.54479660041295</v>
      </c>
      <c r="F2057" s="39">
        <f>[2]Emissions!F792</f>
        <v>3952.35253837661</v>
      </c>
      <c r="G2057" s="39">
        <f>[2]Emissions!G792</f>
        <v>6089.5181097342474</v>
      </c>
      <c r="H2057" s="39">
        <f>[2]Emissions!H792</f>
        <v>10656.49282538803</v>
      </c>
      <c r="I2057" s="39">
        <f>[2]Emissions!I792</f>
        <v>13669.62253502844</v>
      </c>
      <c r="J2057" s="39">
        <f>[2]Emissions!J792</f>
        <v>15814.535262150481</v>
      </c>
      <c r="K2057" s="39">
        <f>[2]Emissions!K792</f>
        <v>16050.838062455439</v>
      </c>
      <c r="L2057" s="39">
        <f>[2]Emissions!L792</f>
        <v>16050.838062455439</v>
      </c>
      <c r="M2057" s="39">
        <f>[2]Emissions!M792</f>
        <v>5006.0586910360707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269.42892747756599</v>
      </c>
      <c r="F2058" s="39">
        <f>[2]Emissions!F1170</f>
        <v>248.3446922569326</v>
      </c>
      <c r="G2058" s="39">
        <f>[2]Emissions!G1170</f>
        <v>345.09782382584632</v>
      </c>
      <c r="H2058" s="39">
        <f>[2]Emissions!H1170</f>
        <v>330.90469321593542</v>
      </c>
      <c r="I2058" s="39">
        <f>[2]Emissions!I1170</f>
        <v>364.16478905212801</v>
      </c>
      <c r="J2058" s="39">
        <f>[2]Emissions!J1170</f>
        <v>401.7645856745566</v>
      </c>
      <c r="K2058" s="39">
        <f>[2]Emissions!K1170</f>
        <v>378.66639259689453</v>
      </c>
      <c r="L2058" s="39">
        <f>[2]Emissions!L1170</f>
        <v>375.03240698895291</v>
      </c>
      <c r="M2058" s="39">
        <f>[2]Emissions!M1170</f>
        <v>372.3470986144016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72.352105799115975</v>
      </c>
      <c r="F2059" s="39">
        <f>[2]Emissions!F861</f>
        <v>744.28241657879778</v>
      </c>
      <c r="G2059" s="39">
        <f>[2]Emissions!G861</f>
        <v>1267.1146668482961</v>
      </c>
      <c r="H2059" s="39">
        <f>[2]Emissions!H861</f>
        <v>1267.1146668482829</v>
      </c>
      <c r="I2059" s="39">
        <f>[2]Emissions!I861</f>
        <v>0</v>
      </c>
      <c r="J2059" s="39">
        <f>[2]Emissions!J861</f>
        <v>337.59175532547812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18523.605718952611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40350.472025324983</v>
      </c>
      <c r="J2060" s="39">
        <f>[2]Emissions!J655</f>
        <v>47785.388828100004</v>
      </c>
      <c r="K2060" s="39">
        <f>[2]Emissions!K655</f>
        <v>55220.30563087498</v>
      </c>
      <c r="L2060" s="39">
        <f>[2]Emissions!L655</f>
        <v>62655.388051506241</v>
      </c>
      <c r="M2060" s="39">
        <f>[2]Emissions!M655</f>
        <v>70090.470472137487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7478.0068311838213</v>
      </c>
      <c r="F2061" s="39">
        <f>[2]Emissions!F683</f>
        <v>5982.405464947059</v>
      </c>
      <c r="G2061" s="39">
        <f>[2]Emissions!G683</f>
        <v>4486.8040987102941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249.85856886386111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544.27368764999983</v>
      </c>
      <c r="J2062" s="39">
        <f>[2]Emissions!J654</f>
        <v>644.56073220000007</v>
      </c>
      <c r="K2062" s="39">
        <f>[2]Emissions!K654</f>
        <v>744.84777674999998</v>
      </c>
      <c r="L2062" s="39">
        <f>[2]Emissions!L654</f>
        <v>845.13705526249998</v>
      </c>
      <c r="M2062" s="39">
        <f>[2]Emissions!M654</f>
        <v>945.4263337750001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3143.8078703192832</v>
      </c>
      <c r="F2063" s="39">
        <f>[2]Emissions!F1337</f>
        <v>4259.2123443930377</v>
      </c>
      <c r="G2063" s="39">
        <f>[2]Emissions!G1337</f>
        <v>4868.5555136604999</v>
      </c>
      <c r="H2063" s="39">
        <f>[2]Emissions!H1337</f>
        <v>5969.5545264163302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73.335133389176463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33920.860048602277</v>
      </c>
      <c r="F2066" s="39">
        <f>[2]Emissions!F1405</f>
        <v>39268.131160101373</v>
      </c>
      <c r="G2066" s="39">
        <f>[2]Emissions!G1405</f>
        <v>42418.857217280813</v>
      </c>
      <c r="H2066" s="39">
        <f>[2]Emissions!H1405</f>
        <v>51955.26439030758</v>
      </c>
      <c r="I2066" s="39">
        <f>[2]Emissions!I1405</f>
        <v>73927.545347872714</v>
      </c>
      <c r="J2066" s="39">
        <f>[2]Emissions!J1405</f>
        <v>9792.6496677772557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2179.8020298788479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106.7124855966088</v>
      </c>
      <c r="G2068" s="39">
        <f>[2]Emissions!G1721</f>
        <v>106.7124855966088</v>
      </c>
      <c r="H2068" s="39">
        <f>[2]Emissions!H1721</f>
        <v>231.48207583322369</v>
      </c>
      <c r="I2068" s="39">
        <f>[2]Emissions!I1721</f>
        <v>251.55777934750941</v>
      </c>
      <c r="J2068" s="39">
        <f>[2]Emissions!J1721</f>
        <v>251.55758876254009</v>
      </c>
      <c r="K2068" s="39">
        <f>[2]Emissions!K1721</f>
        <v>251.55758876254009</v>
      </c>
      <c r="L2068" s="39">
        <f>[2]Emissions!L1721</f>
        <v>251.55736592817919</v>
      </c>
      <c r="M2068" s="39">
        <f>[2]Emissions!M1721</f>
        <v>251.53723075900589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35.717285647058873</v>
      </c>
      <c r="G2069" s="39">
        <f>[2]Emissions!G1507</f>
        <v>25.415322352941189</v>
      </c>
      <c r="H2069" s="39">
        <f>[2]Emissions!H1507</f>
        <v>17.85864282352679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2264.9745664856991</v>
      </c>
      <c r="J2070" s="39">
        <f>[2]Emissions!J1458</f>
        <v>870.14005627572021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0</v>
      </c>
      <c r="H2071" s="39">
        <f>[2]Emissions!H1344</f>
        <v>521.38448493979013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240.9662273415573</v>
      </c>
      <c r="F2072" s="39">
        <f>[2]Emissions!F1386</f>
        <v>4354.0652919981076</v>
      </c>
      <c r="G2072" s="39">
        <f>[2]Emissions!G1386</f>
        <v>4354.0652919981076</v>
      </c>
      <c r="H2072" s="39">
        <f>[2]Emissions!H1386</f>
        <v>4696.1936839939481</v>
      </c>
      <c r="I2072" s="39">
        <f>[2]Emissions!I1386</f>
        <v>4696.1936839939481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752.34103561318784</v>
      </c>
      <c r="F2074" s="39">
        <f>[2]Emissions!F791</f>
        <v>3935.5932503407639</v>
      </c>
      <c r="G2074" s="39">
        <f>[2]Emissions!G791</f>
        <v>6063.696529546346</v>
      </c>
      <c r="H2074" s="39">
        <f>[2]Emissions!H791</f>
        <v>10611.30575490823</v>
      </c>
      <c r="I2074" s="39">
        <f>[2]Emissions!I791</f>
        <v>13611.658793388149</v>
      </c>
      <c r="J2074" s="39">
        <f>[2]Emissions!J791</f>
        <v>15747.47637784349</v>
      </c>
      <c r="K2074" s="39">
        <f>[2]Emissions!K791</f>
        <v>15982.77717575733</v>
      </c>
      <c r="L2074" s="39">
        <f>[2]Emissions!L791</f>
        <v>15982.77717575733</v>
      </c>
      <c r="M2074" s="39">
        <f>[2]Emissions!M791</f>
        <v>4984.8313387913513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0.50326122069052193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0.25163061034526052</v>
      </c>
      <c r="I2077" s="39">
        <f>[2]Emissions!I1025</f>
        <v>0.18924424618021321</v>
      </c>
      <c r="J2077" s="39">
        <f>[2]Emissions!J1025</f>
        <v>8.3876870115086863E-2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8.3674460838499155E-3</v>
      </c>
      <c r="F2078" s="39">
        <f>[2]Emissions!F1169</f>
        <v>5.1678858891668289E-2</v>
      </c>
      <c r="G2078" s="39">
        <f>[2]Emissions!G1169</f>
        <v>1.0717436548297659E-2</v>
      </c>
      <c r="H2078" s="39">
        <f>[2]Emissions!H1169</f>
        <v>6.8859039393541696E-2</v>
      </c>
      <c r="I2078" s="39">
        <f>[2]Emissions!I1169</f>
        <v>7.5780241468855938E-2</v>
      </c>
      <c r="J2078" s="39">
        <f>[2]Emissions!J1169</f>
        <v>8.3604506067978548E-2</v>
      </c>
      <c r="K2078" s="39">
        <f>[2]Emissions!K1169</f>
        <v>7.8797927558629785E-2</v>
      </c>
      <c r="L2078" s="39">
        <f>[2]Emissions!L1169</f>
        <v>7.8041719613372515E-2</v>
      </c>
      <c r="M2078" s="39">
        <f>[2]Emissions!M1169</f>
        <v>7.7482925014994403E-2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72.055755923030006</v>
      </c>
      <c r="F2079" s="39">
        <f>[2]Emissions!F860</f>
        <v>741.23388054118072</v>
      </c>
      <c r="G2079" s="39">
        <f>[2]Emissions!G860</f>
        <v>1261.924641342338</v>
      </c>
      <c r="H2079" s="39">
        <f>[2]Emissions!H860</f>
        <v>1261.924641342325</v>
      </c>
      <c r="I2079" s="39">
        <f>[2]Emissions!I860</f>
        <v>0</v>
      </c>
      <c r="J2079" s="39">
        <f>[2]Emissions!J860</f>
        <v>336.2089997891552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6042.3420120000019</v>
      </c>
      <c r="F2080" s="39">
        <f>[2]Emissions!F1610</f>
        <v>5336.4083850000006</v>
      </c>
      <c r="G2080" s="39">
        <f>[2]Emissions!G1610</f>
        <v>5177.9912730000005</v>
      </c>
      <c r="H2080" s="39">
        <f>[2]Emissions!H1610</f>
        <v>5243.3069317320214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9393.6796753439758</v>
      </c>
      <c r="G2082" s="39">
        <f>[2]Emissions!G1411</f>
        <v>7298.4646113614472</v>
      </c>
      <c r="H2082" s="39">
        <f>[2]Emissions!H1411</f>
        <v>9393.6796753439758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0.14352161044117631</v>
      </c>
      <c r="H2084" s="39">
        <f>[2]Emissions!H682</f>
        <v>9.5681073627450999E-2</v>
      </c>
      <c r="I2084" s="39">
        <f>[2]Emissions!I682</f>
        <v>4.78405368137255E-2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1498.1634152751519</v>
      </c>
      <c r="F2085" s="39">
        <f>[2]Emissions!F718</f>
        <v>1497.65648225007</v>
      </c>
      <c r="G2085" s="39">
        <f>[2]Emissions!G718</f>
        <v>25.46859675</v>
      </c>
      <c r="H2085" s="39">
        <f>[2]Emissions!H718</f>
        <v>35585.191364686063</v>
      </c>
      <c r="I2085" s="39">
        <f>[2]Emissions!I718</f>
        <v>19928.520240223519</v>
      </c>
      <c r="J2085" s="39">
        <f>[2]Emissions!J718</f>
        <v>4235.8048669613681</v>
      </c>
      <c r="K2085" s="39">
        <f>[2]Emissions!K718</f>
        <v>18918.24738299154</v>
      </c>
      <c r="L2085" s="39">
        <f>[2]Emissions!L718</f>
        <v>19180.19470152917</v>
      </c>
      <c r="M2085" s="39">
        <f>[2]Emissions!M718</f>
        <v>19398.150096206271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7747.559612</v>
      </c>
      <c r="F2086" s="39">
        <f>[2]Emissions!F748</f>
        <v>6456.2996766666674</v>
      </c>
      <c r="G2086" s="39">
        <f>[2]Emissions!G748</f>
        <v>6295.6772337137118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78.912837751715031</v>
      </c>
      <c r="F2088" s="39">
        <f>[2]Emissions!F742</f>
        <v>384.49771173789281</v>
      </c>
      <c r="G2088" s="39">
        <f>[2]Emissions!G742</f>
        <v>579.17039977331592</v>
      </c>
      <c r="H2088" s="39">
        <f>[2]Emissions!H742</f>
        <v>1024.126326966224</v>
      </c>
      <c r="I2088" s="39">
        <f>[2]Emissions!I742</f>
        <v>1396.147731684739</v>
      </c>
      <c r="J2088" s="39">
        <f>[2]Emissions!J742</f>
        <v>1620.060725121109</v>
      </c>
      <c r="K2088" s="39">
        <f>[2]Emissions!K742</f>
        <v>1643.4969068574001</v>
      </c>
      <c r="L2088" s="39">
        <f>[2]Emissions!L742</f>
        <v>1643.4969068574001</v>
      </c>
      <c r="M2088" s="39">
        <f>[2]Emissions!M742</f>
        <v>523.19415669850082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57166.349447100001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7273.7677247942393</v>
      </c>
      <c r="G2092" s="39">
        <f>[2]Emissions!G1470</f>
        <v>5819.0141798353916</v>
      </c>
      <c r="H2092" s="39">
        <f>[2]Emissions!H1470</f>
        <v>4364.2606348765439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676.68502829268311</v>
      </c>
      <c r="G2098" s="39">
        <f>[2]Emissions!G1500</f>
        <v>507.51377121951231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6.8516099258046719</v>
      </c>
      <c r="F2099" s="39">
        <f>[2]Emissions!F1464</f>
        <v>6.216589670781894</v>
      </c>
      <c r="G2099" s="39">
        <f>[2]Emissions!G1464</f>
        <v>7.4580777109822538</v>
      </c>
      <c r="H2099" s="39">
        <f>[2]Emissions!H1464</f>
        <v>10.091397276375099</v>
      </c>
      <c r="I2099" s="39">
        <f>[2]Emissions!I1464</f>
        <v>18.267766856318669</v>
      </c>
      <c r="J2099" s="39">
        <f>[2]Emissions!J1464</f>
        <v>1.1200674568837721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14683.60201617647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0</v>
      </c>
      <c r="L2101" s="39">
        <f>[2]Emissions!L999</f>
        <v>0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316.27574827129729</v>
      </c>
      <c r="G2103" s="39">
        <f>[2]Emissions!G1634</f>
        <v>433.6116811960236</v>
      </c>
      <c r="H2103" s="39">
        <f>[2]Emissions!H1634</f>
        <v>533.96270011934143</v>
      </c>
      <c r="I2103" s="39">
        <f>[2]Emissions!I1634</f>
        <v>618.65429991425663</v>
      </c>
      <c r="J2103" s="39">
        <f>[2]Emissions!J1634</f>
        <v>302.37855164295678</v>
      </c>
      <c r="K2103" s="39">
        <f>[2]Emissions!K1634</f>
        <v>175.49412842708489</v>
      </c>
      <c r="L2103" s="39">
        <f>[2]Emissions!L1634</f>
        <v>41.562381283187072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5.5116511507690911</v>
      </c>
      <c r="F2107" s="39">
        <f>[2]Emissions!F1494</f>
        <v>8.6074285035827955</v>
      </c>
      <c r="G2107" s="39">
        <f>[2]Emissions!G1494</f>
        <v>9.8477060397367868</v>
      </c>
      <c r="H2107" s="39">
        <f>[2]Emissions!H1494</f>
        <v>10.80428353891026</v>
      </c>
      <c r="I2107" s="39">
        <f>[2]Emissions!I1494</f>
        <v>6.8133192833007028</v>
      </c>
      <c r="J2107" s="39">
        <f>[2]Emissions!J1494</f>
        <v>3.4910377285492218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170.4367352875322</v>
      </c>
      <c r="F2108" s="39">
        <f>[2]Emissions!F1392</f>
        <v>193.86221374745639</v>
      </c>
      <c r="G2108" s="39">
        <f>[2]Emissions!G1392</f>
        <v>161.62931008030131</v>
      </c>
      <c r="H2108" s="39">
        <f>[2]Emissions!H1392</f>
        <v>100.1187123297946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-22.241101614148601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47.962283399999997</v>
      </c>
      <c r="H2112" s="39">
        <f>[2]Emissions!H1652</f>
        <v>11.990570849999999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0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769.71527824390228</v>
      </c>
      <c r="H2115" s="39">
        <f>[2]Emissions!H1488</f>
        <v>513.14351882926815</v>
      </c>
      <c r="I2115" s="39">
        <f>[2]Emissions!I1488</f>
        <v>256.57175941463407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1.794183243342554</v>
      </c>
      <c r="I2116" s="39">
        <f>[2]Emissions!I1423</f>
        <v>5.2475275522699194</v>
      </c>
      <c r="J2116" s="39">
        <f>[2]Emissions!J1423</f>
        <v>22.996451170538709</v>
      </c>
      <c r="K2116" s="39">
        <f>[2]Emissions!K1423</f>
        <v>32.115103935476839</v>
      </c>
      <c r="L2116" s="39">
        <f>[2]Emissions!L1423</f>
        <v>31.85678382271195</v>
      </c>
      <c r="M2116" s="39">
        <f>[2]Emissions!M1423</f>
        <v>32.85788885326145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23.234376522418732</v>
      </c>
      <c r="F2117" s="39">
        <f>[2]Emissions!F987</f>
        <v>44.116064100119829</v>
      </c>
      <c r="G2117" s="39">
        <f>[2]Emissions!G987</f>
        <v>47.890369448587371</v>
      </c>
      <c r="H2117" s="39">
        <f>[2]Emissions!H987</f>
        <v>60.104510771759927</v>
      </c>
      <c r="I2117" s="39">
        <f>[2]Emissions!I987</f>
        <v>66.780384715590699</v>
      </c>
      <c r="J2117" s="39">
        <f>[2]Emissions!J987</f>
        <v>74.315966500793465</v>
      </c>
      <c r="K2117" s="39">
        <f>[2]Emissions!K987</f>
        <v>73.87894192710921</v>
      </c>
      <c r="L2117" s="39">
        <f>[2]Emissions!L987</f>
        <v>73.754217350706298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5.9647932656333369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977.69801349045542</v>
      </c>
      <c r="M2120" s="39">
        <f>[2]Emissions!M736</f>
        <v>66250.851755391937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611.01862951774172</v>
      </c>
      <c r="G2123" s="39">
        <f>[2]Emissions!G1622</f>
        <v>460.428711011828</v>
      </c>
      <c r="H2123" s="39">
        <f>[2]Emissions!H1622</f>
        <v>282.31639964615368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0.29980271965591432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0.66838725127415211</v>
      </c>
      <c r="G2126" s="39">
        <f>[2]Emissions!G981</f>
        <v>0.1227465513825142</v>
      </c>
      <c r="H2126" s="39">
        <f>[2]Emissions!H981</f>
        <v>0.31821433491637752</v>
      </c>
      <c r="I2126" s="39">
        <f>[2]Emissions!I981</f>
        <v>0.31642052955334149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68077.474266072139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</v>
      </c>
      <c r="K2132" s="39">
        <f>[2]Emissions!K1616</f>
        <v>46060.064370971857</v>
      </c>
      <c r="L2132" s="39">
        <f>[2]Emissions!L1616</f>
        <v>46060.064370971857</v>
      </c>
      <c r="M2132" s="39">
        <f>[2]Emissions!M1616</f>
        <v>46036.891520000187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1888.3099055600439</v>
      </c>
      <c r="H2134" s="39">
        <f>[2]Emissions!H1476</f>
        <v>6848.3977949860637</v>
      </c>
      <c r="I2134" s="39">
        <f>[2]Emissions!I1476</f>
        <v>2477.0577767427581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6676.4452048897692</v>
      </c>
      <c r="F2135" s="39">
        <f>[2]Emissions!F1417</f>
        <v>5766.4702304526754</v>
      </c>
      <c r="G2135" s="39">
        <f>[2]Emissions!G1417</f>
        <v>5607.0985741048362</v>
      </c>
      <c r="H2135" s="39">
        <f>[2]Emissions!H1417</f>
        <v>4210.1429135802446</v>
      </c>
      <c r="I2135" s="39">
        <f>[2]Emissions!I1417</f>
        <v>2806.76194238683</v>
      </c>
      <c r="J2135" s="39">
        <f>[2]Emissions!J1417</f>
        <v>1344.4389704032919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0.39922024279243112</v>
      </c>
      <c r="G2136" s="39">
        <f>[2]Emissions!G1267</f>
        <v>0.31937619423394498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7.9844048558486189E-2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2.923464409274935E-2</v>
      </c>
      <c r="G2137" s="39">
        <f>[2]Emissions!G1162</f>
        <v>2.1925983069562009E-2</v>
      </c>
      <c r="H2137" s="39">
        <f>[2]Emissions!H1162</f>
        <v>1.461732204637468E-2</v>
      </c>
      <c r="I2137" s="39">
        <f>[2]Emissions!I1162</f>
        <v>1.6981888847994099E-2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10.24261104237039</v>
      </c>
      <c r="F2138" s="39">
        <f>[2]Emissions!F975</f>
        <v>0</v>
      </c>
      <c r="G2138" s="39">
        <f>[2]Emissions!G975</f>
        <v>10.24261104237039</v>
      </c>
      <c r="H2138" s="39">
        <f>[2]Emissions!H975</f>
        <v>1.7229253781913669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9.278839390117696</v>
      </c>
      <c r="H2140" s="39">
        <f>[2]Emissions!H724</f>
        <v>84.75040969047626</v>
      </c>
      <c r="I2140" s="39">
        <f>[2]Emissions!I724</f>
        <v>86.68620734200438</v>
      </c>
      <c r="J2140" s="39">
        <f>[2]Emissions!J724</f>
        <v>41.184180456162871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2.873884521714503</v>
      </c>
      <c r="F2143" s="39">
        <f>[2]Emissions!F1582</f>
        <v>69.690817930147048</v>
      </c>
      <c r="G2143" s="39">
        <f>[2]Emissions!G1582</f>
        <v>72.514073184214482</v>
      </c>
      <c r="H2143" s="39">
        <f>[2]Emissions!H1582</f>
        <v>85.325263651714451</v>
      </c>
      <c r="I2143" s="39">
        <f>[2]Emissions!I1582</f>
        <v>86.297000537242852</v>
      </c>
      <c r="J2143" s="39">
        <f>[2]Emissions!J1582</f>
        <v>120.96937628138799</v>
      </c>
      <c r="K2143" s="39">
        <f>[2]Emissions!K1582</f>
        <v>121.58563536810451</v>
      </c>
      <c r="L2143" s="39">
        <f>[2]Emissions!L1582</f>
        <v>121.76150030497629</v>
      </c>
      <c r="M2143" s="39">
        <f>[2]Emissions!M1582</f>
        <v>121.93730567974811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1737.2470364793469</v>
      </c>
      <c r="F2144" s="39">
        <f>[2]Emissions!F1261</f>
        <v>0</v>
      </c>
      <c r="G2144" s="39">
        <f>[2]Emissions!G1261</f>
        <v>1737.2470364793469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7.1900078084132527E-2</v>
      </c>
      <c r="F2145" s="39">
        <f>[2]Emissions!F1156</f>
        <v>5.9916731736777112E-2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5.9999051093432142E-2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4358.7648753385711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24.796196804399852</v>
      </c>
      <c r="F2147" s="39">
        <f>[2]Emissions!F772</f>
        <v>22.406755660524521</v>
      </c>
      <c r="G2147" s="39">
        <f>[2]Emissions!G772</f>
        <v>133.30858380001581</v>
      </c>
      <c r="H2147" s="39">
        <f>[2]Emissions!H772</f>
        <v>146.5671259229002</v>
      </c>
      <c r="I2147" s="39">
        <f>[2]Emissions!I772</f>
        <v>176.40374493881859</v>
      </c>
      <c r="J2147" s="39">
        <f>[2]Emissions!J772</f>
        <v>147.17663498201901</v>
      </c>
      <c r="K2147" s="39">
        <f>[2]Emissions!K772</f>
        <v>147.1766349820187</v>
      </c>
      <c r="L2147" s="39">
        <f>[2]Emissions!L772</f>
        <v>32.620977609677517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51.339501892705471</v>
      </c>
      <c r="F2148" s="39">
        <f>[2]Emissions!F766</f>
        <v>527.04249576073619</v>
      </c>
      <c r="G2148" s="39">
        <f>[2]Emissions!G766</f>
        <v>896.90892353950414</v>
      </c>
      <c r="H2148" s="39">
        <f>[2]Emissions!H766</f>
        <v>20975.522799011011</v>
      </c>
      <c r="I2148" s="39">
        <f>[2]Emissions!I766</f>
        <v>32699.326390474838</v>
      </c>
      <c r="J2148" s="39">
        <f>[2]Emissions!J766</f>
        <v>34284.612313578902</v>
      </c>
      <c r="K2148" s="39">
        <f>[2]Emissions!K766</f>
        <v>34045.790288875112</v>
      </c>
      <c r="L2148" s="39">
        <f>[2]Emissions!L766</f>
        <v>29259.642407963391</v>
      </c>
      <c r="M2148" s="39">
        <f>[2]Emissions!M766</f>
        <v>13890.176053396361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9720.2209938019096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8.2742099528518923E-2</v>
      </c>
      <c r="F2150" s="39">
        <f>[2]Emissions!F706</f>
        <v>6.6193679622815527E-2</v>
      </c>
      <c r="G2150" s="39">
        <f>[2]Emissions!G706</f>
        <v>4.9645259717111347E-2</v>
      </c>
      <c r="H2150" s="39">
        <f>[2]Emissions!H706</f>
        <v>3.3096839811407548E-2</v>
      </c>
      <c r="I2150" s="39">
        <f>[2]Emissions!I706</f>
        <v>1.6548419905703431E-2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1.1215103624078241E-3</v>
      </c>
      <c r="J2151" s="39">
        <f>[2]Emissions!J1037</f>
        <v>8.9454668304668316E-3</v>
      </c>
      <c r="K2151" s="39">
        <f>[2]Emissions!K1037</f>
        <v>5.2462867104422578E-2</v>
      </c>
      <c r="L2151" s="39">
        <f>[2]Emissions!L1037</f>
        <v>0.32586617076167068</v>
      </c>
      <c r="M2151" s="39">
        <f>[2]Emissions!M1037</f>
        <v>1.3176054802066191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9.663780179634438</v>
      </c>
      <c r="G2152" s="39">
        <f>[2]Emissions!G700</f>
        <v>9.0808028679107977</v>
      </c>
      <c r="H2152" s="39">
        <f>[2]Emissions!H700</f>
        <v>8.4973767668786735</v>
      </c>
      <c r="I2152" s="39">
        <f>[2]Emissions!I700</f>
        <v>7.9148482444635189</v>
      </c>
      <c r="J2152" s="39">
        <f>[2]Emissions!J700</f>
        <v>7.9148482444635198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10.692962582785739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63.359911956106323</v>
      </c>
      <c r="F2155" s="39">
        <f>[2]Emissions!F1069</f>
        <v>2505.6312853801201</v>
      </c>
      <c r="G2155" s="39">
        <f>[2]Emissions!G1069</f>
        <v>4621.5391428325493</v>
      </c>
      <c r="H2155" s="39">
        <f>[2]Emissions!H1069</f>
        <v>7198.4469531352188</v>
      </c>
      <c r="I2155" s="39">
        <f>[2]Emissions!I1069</f>
        <v>9368.0094657820737</v>
      </c>
      <c r="J2155" s="39">
        <f>[2]Emissions!J1069</f>
        <v>9796.266579466288</v>
      </c>
      <c r="K2155" s="39">
        <f>[2]Emissions!K1069</f>
        <v>10171.76285507658</v>
      </c>
      <c r="L2155" s="39">
        <f>[2]Emissions!L1069</f>
        <v>10758.271218033569</v>
      </c>
      <c r="M2155" s="39">
        <f>[2]Emissions!M1069</f>
        <v>9687.891711524695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1.387391829769E-2</v>
      </c>
      <c r="F2157" s="39">
        <f>[2]Emissions!F1077</f>
        <v>1.341890819672135E-2</v>
      </c>
      <c r="G2157" s="39">
        <f>[2]Emissions!G1077</f>
        <v>3.5646107302534061E-3</v>
      </c>
      <c r="H2157" s="39">
        <f>[2]Emissions!H1077</f>
        <v>6.0934364309944344E-3</v>
      </c>
      <c r="I2157" s="39">
        <f>[2]Emissions!I1077</f>
        <v>3.2637330633376368E-3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2086.2028794291368</v>
      </c>
      <c r="G2159" s="39">
        <f>[2]Emissions!G783</f>
        <v>2232.915008025951</v>
      </c>
      <c r="H2159" s="39">
        <f>[2]Emissions!H783</f>
        <v>2932.43661056983</v>
      </c>
      <c r="I2159" s="39">
        <f>[2]Emissions!I783</f>
        <v>3079.0388070529862</v>
      </c>
      <c r="J2159" s="39">
        <f>[2]Emissions!J783</f>
        <v>3079.0639719847741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2086.701022675355</v>
      </c>
      <c r="F2161" s="39">
        <f>[2]Emissions!F1324</f>
        <v>612.87998294508088</v>
      </c>
      <c r="G2161" s="39">
        <f>[2]Emissions!G1324</f>
        <v>0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6.794554125874124E-3</v>
      </c>
      <c r="I2162" s="39">
        <f>[2]Emissions!I852</f>
        <v>3.397277062937062E-3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499.1186439814814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11.305326437468629</v>
      </c>
      <c r="H2166" s="39">
        <f>[2]Emissions!H815</f>
        <v>11.305326437468629</v>
      </c>
      <c r="I2166" s="39">
        <f>[2]Emissions!I815</f>
        <v>11.305326437468629</v>
      </c>
      <c r="J2166" s="39">
        <f>[2]Emissions!J815</f>
        <v>11.30532643746864</v>
      </c>
      <c r="K2166" s="39">
        <f>[2]Emissions!K815</f>
        <v>11.30532643746864</v>
      </c>
      <c r="L2166" s="39">
        <f>[2]Emissions!L815</f>
        <v>11.305326437468629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633.97069291398736</v>
      </c>
      <c r="F2167" s="39">
        <f>[2]Emissions!F1021</f>
        <v>547.16288397808148</v>
      </c>
      <c r="G2167" s="39">
        <f>[2]Emissions!G1021</f>
        <v>437.73030718246508</v>
      </c>
      <c r="H2167" s="39">
        <f>[2]Emissions!H1021</f>
        <v>293.94650818816689</v>
      </c>
      <c r="I2167" s="39">
        <f>[2]Emissions!I1021</f>
        <v>216.60966167260921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70.668843428571478</v>
      </c>
      <c r="F2168" s="39">
        <f>[2]Emissions!F1235</f>
        <v>56.535074742857077</v>
      </c>
      <c r="G2168" s="39">
        <f>[2]Emissions!G1235</f>
        <v>42.401306057142861</v>
      </c>
      <c r="H2168" s="39">
        <f>[2]Emissions!H1235</f>
        <v>28.267537371428581</v>
      </c>
      <c r="I2168" s="39">
        <f>[2]Emissions!I1235</f>
        <v>16.22632324729064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12931.12888912688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23176.114255813562</v>
      </c>
      <c r="J2170" s="39">
        <f>[2]Emissions!J1243</f>
        <v>25572.71336910838</v>
      </c>
      <c r="K2170" s="39">
        <f>[2]Emissions!K1243</f>
        <v>25762.03127690369</v>
      </c>
      <c r="L2170" s="39">
        <f>[2]Emissions!L1243</f>
        <v>25983.784450543819</v>
      </c>
      <c r="M2170" s="39">
        <f>[2]Emissions!M1243</f>
        <v>26258.2381738027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39583.599999999999</v>
      </c>
      <c r="I2176" s="39">
        <f>[2]Emissions!I662</f>
        <v>51161.802999999993</v>
      </c>
      <c r="J2176" s="39">
        <f>[2]Emissions!J662</f>
        <v>61750.415999999997</v>
      </c>
      <c r="K2176" s="39">
        <f>[2]Emissions!K662</f>
        <v>61474.705534649729</v>
      </c>
      <c r="L2176" s="39">
        <f>[2]Emissions!L662</f>
        <v>81393.777499999997</v>
      </c>
      <c r="M2176" s="39">
        <f>[2]Emissions!M662</f>
        <v>90448.525999999998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7294.3863152221056</v>
      </c>
      <c r="F2179" s="39">
        <f>[2]Emissions!F1107</f>
        <v>5183.8612973338713</v>
      </c>
      <c r="G2179" s="39">
        <f>[2]Emissions!G1107</f>
        <v>6893.9981005171167</v>
      </c>
      <c r="H2179" s="39">
        <f>[2]Emissions!H1107</f>
        <v>3139.7512130640998</v>
      </c>
      <c r="I2179" s="39">
        <f>[2]Emissions!I1107</f>
        <v>2131.2296092491988</v>
      </c>
      <c r="J2179" s="39">
        <f>[2]Emissions!J1107</f>
        <v>1065.6148046245989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271.00723432924258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259.16102448565721</v>
      </c>
      <c r="F2185" s="39">
        <f>[2]Emissions!F1359</f>
        <v>259.16102448565721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175.04017713385821</v>
      </c>
      <c r="M2186" s="39">
        <f>[2]Emissions!M1052</f>
        <v>224.09328111242479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3624.1589519550739</v>
      </c>
      <c r="F2187" s="39">
        <f>[2]Emissions!F1122</f>
        <v>2899.327161564057</v>
      </c>
      <c r="G2187" s="39">
        <f>[2]Emissions!G1122</f>
        <v>2174.495371173045</v>
      </c>
      <c r="H2187" s="39">
        <f>[2]Emissions!H1122</f>
        <v>1775.2580220092809</v>
      </c>
      <c r="I2187" s="39">
        <f>[2]Emissions!I1122</f>
        <v>845.96279151414399</v>
      </c>
      <c r="J2187" s="39">
        <f>[2]Emissions!J1122</f>
        <v>715.79540555337894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16935.087615495671</v>
      </c>
      <c r="F2191" s="39">
        <f>[2]Emissions!F1197</f>
        <v>19772.25268279943</v>
      </c>
      <c r="G2191" s="39">
        <f>[2]Emissions!G1197</f>
        <v>25769.78435241105</v>
      </c>
      <c r="H2191" s="39">
        <f>[2]Emissions!H1197</f>
        <v>47453.007930202657</v>
      </c>
      <c r="I2191" s="39">
        <f>[2]Emissions!I1197</f>
        <v>53241.613002800572</v>
      </c>
      <c r="J2191" s="39">
        <f>[2]Emissions!J1197</f>
        <v>59119.956657833907</v>
      </c>
      <c r="K2191" s="39">
        <f>[2]Emissions!K1197</f>
        <v>58060.683125521587</v>
      </c>
      <c r="L2191" s="39">
        <f>[2]Emissions!L1197</f>
        <v>58571.631385635301</v>
      </c>
      <c r="M2191" s="39">
        <f>[2]Emissions!M1197</f>
        <v>58566.980917744157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593.76045809443508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118.75209161888699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96.246510473294194</v>
      </c>
      <c r="F2193" s="39">
        <f>[2]Emissions!F881</f>
        <v>166.0783840726219</v>
      </c>
      <c r="G2193" s="39">
        <f>[2]Emissions!G881</f>
        <v>163.88801704107851</v>
      </c>
      <c r="H2193" s="39">
        <f>[2]Emissions!H881</f>
        <v>115.81164158228189</v>
      </c>
      <c r="I2193" s="39">
        <f>[2]Emissions!I881</f>
        <v>112.3710903006972</v>
      </c>
      <c r="J2193" s="39">
        <f>[2]Emissions!J881</f>
        <v>167.5694172045263</v>
      </c>
      <c r="K2193" s="39">
        <f>[2]Emissions!K881</f>
        <v>166.74490880060429</v>
      </c>
      <c r="L2193" s="39">
        <f>[2]Emissions!L881</f>
        <v>180.80771672679279</v>
      </c>
      <c r="M2193" s="39">
        <f>[2]Emissions!M881</f>
        <v>208.1735185810889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0.26363031879979237</v>
      </c>
      <c r="L2194" s="39">
        <f>[2]Emissions!L1130</f>
        <v>0.26318303803581877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6.0307200411583101E-3</v>
      </c>
      <c r="F2195" s="39">
        <f>[2]Emissions!F1374</f>
        <v>0</v>
      </c>
      <c r="G2195" s="39">
        <f>[2]Emissions!G1374</f>
        <v>0</v>
      </c>
      <c r="H2195" s="39">
        <f>[2]Emissions!H1374</f>
        <v>6.3473424576173818E-2</v>
      </c>
      <c r="I2195" s="39">
        <f>[2]Emissions!I1374</f>
        <v>6.3473424576173818E-2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38827.747526338957</v>
      </c>
      <c r="F2197" s="39">
        <f>[2]Emissions!F1219</f>
        <v>38827.74752633895</v>
      </c>
      <c r="G2197" s="39">
        <f>[2]Emissions!G1219</f>
        <v>31669.053923216179</v>
      </c>
      <c r="H2197" s="39">
        <f>[2]Emissions!H1219</f>
        <v>8596.3868813800273</v>
      </c>
      <c r="I2197" s="39">
        <f>[2]Emissions!I1219</f>
        <v>4298.1934406900173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5.5647527726842476</v>
      </c>
      <c r="G2199" s="39">
        <f>[2]Emissions!G896</f>
        <v>3.5755714536579859</v>
      </c>
      <c r="H2199" s="39">
        <f>[2]Emissions!H896</f>
        <v>8.7816979609507442</v>
      </c>
      <c r="I2199" s="39">
        <f>[2]Emissions!I896</f>
        <v>10.35617531644348</v>
      </c>
      <c r="J2199" s="39">
        <f>[2]Emissions!J896</f>
        <v>11.356254613690851</v>
      </c>
      <c r="K2199" s="39">
        <f>[2]Emissions!K896</f>
        <v>12.30923486093382</v>
      </c>
      <c r="L2199" s="39">
        <f>[2]Emissions!L896</f>
        <v>12.479671952689561</v>
      </c>
      <c r="M2199" s="39">
        <f>[2]Emissions!M896</f>
        <v>12.62148551966407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516.53416542000002</v>
      </c>
      <c r="H2203" s="39">
        <f>[2]Emissions!H1534</f>
        <v>342.92306580000002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</v>
      </c>
      <c r="G2205" s="39">
        <f>[2]Emissions!G1150</f>
        <v>1909.7476185648491</v>
      </c>
      <c r="H2205" s="39">
        <f>[2]Emissions!H1150</f>
        <v>3329.584211345787</v>
      </c>
      <c r="I2205" s="39">
        <f>[2]Emissions!I1150</f>
        <v>5305.7247005761874</v>
      </c>
      <c r="J2205" s="39">
        <f>[2]Emissions!J1150</f>
        <v>6122.7102491095766</v>
      </c>
      <c r="K2205" s="39">
        <f>[2]Emissions!K1150</f>
        <v>7577.2548090852806</v>
      </c>
      <c r="L2205" s="39">
        <f>[2]Emissions!L1150</f>
        <v>7561.5636761777751</v>
      </c>
      <c r="M2205" s="39">
        <f>[2]Emissions!M1150</f>
        <v>5056.9303781522394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889.66460789095322</v>
      </c>
      <c r="F2206" s="39">
        <f>[2]Emissions!F1013</f>
        <v>1048.4390563875711</v>
      </c>
      <c r="G2206" s="39">
        <f>[2]Emissions!G1013</f>
        <v>559.87703942586018</v>
      </c>
      <c r="H2206" s="39">
        <f>[2]Emissions!H1013</f>
        <v>1725.1856325377539</v>
      </c>
      <c r="I2206" s="39">
        <f>[2]Emissions!I1013</f>
        <v>1902.2798519651751</v>
      </c>
      <c r="J2206" s="39">
        <f>[2]Emissions!J1013</f>
        <v>3516.5596492625468</v>
      </c>
      <c r="K2206" s="39">
        <f>[2]Emissions!K1013</f>
        <v>4927.9757606559069</v>
      </c>
      <c r="L2206" s="39">
        <f>[2]Emissions!L1013</f>
        <v>2775.881740383601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0</v>
      </c>
      <c r="F2209" s="39">
        <f>[2]Emissions!F1249</f>
        <v>132.507861993863</v>
      </c>
      <c r="G2209" s="39">
        <f>[2]Emissions!G1249</f>
        <v>174.43454479018749</v>
      </c>
      <c r="H2209" s="39">
        <f>[2]Emissions!H1249</f>
        <v>321.30604628324789</v>
      </c>
      <c r="I2209" s="39">
        <f>[2]Emissions!I1249</f>
        <v>407.86246079428628</v>
      </c>
      <c r="J2209" s="39">
        <f>[2]Emissions!J1249</f>
        <v>495.30777331359872</v>
      </c>
      <c r="K2209" s="39">
        <f>[2]Emissions!K1249</f>
        <v>570.17083111469492</v>
      </c>
      <c r="L2209" s="39">
        <f>[2]Emissions!L1249</f>
        <v>575.18173927265593</v>
      </c>
      <c r="M2209" s="39">
        <f>[2]Emissions!M1249</f>
        <v>577.2035316616674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564.37408837897271</v>
      </c>
      <c r="F2210" s="39">
        <f>[2]Emissions!F1144</f>
        <v>659.88354116805704</v>
      </c>
      <c r="G2210" s="39">
        <f>[2]Emissions!G1144</f>
        <v>705.43605501954221</v>
      </c>
      <c r="H2210" s="39">
        <f>[2]Emissions!H1144</f>
        <v>780.75140041962254</v>
      </c>
      <c r="I2210" s="39">
        <f>[2]Emissions!I1144</f>
        <v>712.20280565468738</v>
      </c>
      <c r="J2210" s="39">
        <f>[2]Emissions!J1144</f>
        <v>701.20200468686062</v>
      </c>
      <c r="K2210" s="39">
        <f>[2]Emissions!K1144</f>
        <v>694.67579482824272</v>
      </c>
      <c r="L2210" s="39">
        <f>[2]Emissions!L1144</f>
        <v>691.45580668855814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12.620925925925929</v>
      </c>
      <c r="H2213" s="39">
        <f>[2]Emissions!H1452</f>
        <v>17.98481944444444</v>
      </c>
      <c r="I2213" s="39">
        <f>[2]Emissions!I1452</f>
        <v>6.3104629629629638</v>
      </c>
      <c r="J2213" s="39">
        <f>[2]Emissions!J1452</f>
        <v>3.155231481481481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1517.1404055555549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2.3693012048192779E-2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2955.623074640595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2883.4882642287871</v>
      </c>
      <c r="F2219" s="39">
        <f>[2]Emissions!F939</f>
        <v>2883.4882642287871</v>
      </c>
      <c r="G2219" s="39">
        <f>[2]Emissions!G939</f>
        <v>1365.462132941148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7239.0184951728806</v>
      </c>
      <c r="I2224" s="39">
        <f>[2]Emissions!I888</f>
        <v>11541.78064314125</v>
      </c>
      <c r="J2224" s="39">
        <f>[2]Emissions!J888</f>
        <v>12016.19458081055</v>
      </c>
      <c r="K2224" s="39">
        <f>[2]Emissions!K888</f>
        <v>12016.194580810559</v>
      </c>
      <c r="L2224" s="39">
        <f>[2]Emissions!L888</f>
        <v>10324.97719018617</v>
      </c>
      <c r="M2224" s="39">
        <f>[2]Emissions!M888</f>
        <v>4894.0733756328164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264.18523606214012</v>
      </c>
      <c r="F2225" s="39">
        <f>[2]Emissions!F874</f>
        <v>249.89635546262451</v>
      </c>
      <c r="G2225" s="39">
        <f>[2]Emissions!G874</f>
        <v>159.18931329343619</v>
      </c>
      <c r="H2225" s="39">
        <f>[2]Emissions!H874</f>
        <v>151.07370580240459</v>
      </c>
      <c r="I2225" s="39">
        <f>[2]Emissions!I874</f>
        <v>75.593505540878226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1245.983960084407</v>
      </c>
      <c r="F2226" s="39">
        <f>[2]Emissions!F1275</f>
        <v>5300.1835893947009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19912.499771954379</v>
      </c>
      <c r="K2226" s="39">
        <f>[2]Emissions!K1275</f>
        <v>23068.00459199342</v>
      </c>
      <c r="L2226" s="39">
        <f>[2]Emissions!L1275</f>
        <v>23211.501906090471</v>
      </c>
      <c r="M2226" s="39">
        <f>[2]Emissions!M1275</f>
        <v>23333.679933677791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1703.897567710789</v>
      </c>
      <c r="F2227" s="39">
        <f>[2]Emissions!F690</f>
        <v>1425.787582026318</v>
      </c>
      <c r="G2227" s="39">
        <f>[2]Emissions!G690</f>
        <v>6029.9399824022867</v>
      </c>
      <c r="H2227" s="39">
        <f>[2]Emissions!H690</f>
        <v>6325.6435363989767</v>
      </c>
      <c r="I2227" s="39">
        <f>[2]Emissions!I690</f>
        <v>7380.6210958138436</v>
      </c>
      <c r="J2227" s="39">
        <f>[2]Emissions!J690</f>
        <v>5899.484162496412</v>
      </c>
      <c r="K2227" s="39">
        <f>[2]Emissions!K690</f>
        <v>5899.4841624963983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1298.1030028365631</v>
      </c>
      <c r="H2228" s="39">
        <f>[2]Emissions!H676</f>
        <v>11272.81217285538</v>
      </c>
      <c r="I2228" s="39">
        <f>[2]Emissions!I676</f>
        <v>10997.29362260879</v>
      </c>
      <c r="J2228" s="39">
        <f>[2]Emissions!J676</f>
        <v>5222.6672164497259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7.0013328909110332E-3</v>
      </c>
      <c r="K2230" s="39">
        <f>[2]Emissions!K628</f>
        <v>7.001332890911028E-3</v>
      </c>
      <c r="L2230" s="39">
        <f>[2]Emissions!L628</f>
        <v>7.0013328909110349E-3</v>
      </c>
      <c r="M2230" s="39">
        <f>[2]Emissions!M628</f>
        <v>1.330134582613929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1.536655783591076E-3</v>
      </c>
      <c r="J2231" s="39">
        <f>[2]Emissions!J617</f>
        <v>9.890951753880068E-3</v>
      </c>
      <c r="K2231" s="39">
        <f>[2]Emissions!K617</f>
        <v>6.4475392024140404E-2</v>
      </c>
      <c r="L2231" s="39">
        <f>[2]Emissions!L617</f>
        <v>0.40168781558012118</v>
      </c>
      <c r="M2231" s="39">
        <f>[2]Emissions!M617</f>
        <v>0.39587376025974208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0</v>
      </c>
      <c r="K2232" s="39">
        <f>[2]Emissions!K622</f>
        <v>0</v>
      </c>
      <c r="L2232" s="39">
        <f>[2]Emissions!L622</f>
        <v>0</v>
      </c>
      <c r="M2232" s="39">
        <f>[2]Emissions!M622</f>
        <v>1.97656952411451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7657.2780516145658</v>
      </c>
      <c r="F2239" s="39">
        <f>[2]Emissions!F559</f>
        <v>3969.7990523230001</v>
      </c>
      <c r="G2239" s="39">
        <f>[2]Emissions!G559</f>
        <v>3465.672077791095</v>
      </c>
      <c r="H2239" s="39">
        <f>[2]Emissions!H559</f>
        <v>5628.0993679367048</v>
      </c>
      <c r="I2239" s="39">
        <f>[2]Emissions!I559</f>
        <v>5431.619057861948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0.16447017796249541</v>
      </c>
      <c r="K2240" s="39">
        <f>[2]Emissions!K627</f>
        <v>0.16447017796249519</v>
      </c>
      <c r="L2240" s="39">
        <f>[2]Emissions!L627</f>
        <v>0.16447017796249541</v>
      </c>
      <c r="M2240" s="39">
        <f>[2]Emissions!M627</f>
        <v>31.246546182739159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0</v>
      </c>
      <c r="K2242" s="39">
        <f>[2]Emissions!K621</f>
        <v>0</v>
      </c>
      <c r="L2242" s="39">
        <f>[2]Emissions!L621</f>
        <v>0</v>
      </c>
      <c r="M2242" s="39">
        <f>[2]Emissions!M621</f>
        <v>1.9694512284468959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1.5311217661565771E-3</v>
      </c>
      <c r="J2245" s="39">
        <f>[2]Emissions!J616</f>
        <v>9.8553310898157644E-3</v>
      </c>
      <c r="K2245" s="39">
        <f>[2]Emissions!K616</f>
        <v>6.424319432094111E-2</v>
      </c>
      <c r="L2245" s="39">
        <f>[2]Emissions!L616</f>
        <v>0.40024120183722323</v>
      </c>
      <c r="M2245" s="39">
        <f>[2]Emissions!M616</f>
        <v>0.39444808489735311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0.16387786519992431</v>
      </c>
      <c r="K2246" s="39">
        <f>[2]Emissions!K626</f>
        <v>0.16387786519992409</v>
      </c>
      <c r="L2246" s="39">
        <f>[2]Emissions!L626</f>
        <v>0.16387786519992431</v>
      </c>
      <c r="M2246" s="39">
        <f>[2]Emissions!M626</f>
        <v>31.13401679705002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7631.2943849269559</v>
      </c>
      <c r="F2248" s="39">
        <f>[2]Emissions!F558</f>
        <v>3956.3282165120172</v>
      </c>
      <c r="G2248" s="39">
        <f>[2]Emissions!G558</f>
        <v>3453.9119108609038</v>
      </c>
      <c r="H2248" s="39">
        <f>[2]Emissions!H558</f>
        <v>5609.0013729213124</v>
      </c>
      <c r="I2248" s="39">
        <f>[2]Emissions!I558</f>
        <v>5413.1877852579992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1.308278353309522E-5</v>
      </c>
      <c r="J2249" s="39">
        <f>[2]Emissions!J620</f>
        <v>8.4209607717024469E-5</v>
      </c>
      <c r="K2249" s="39">
        <f>[2]Emissions!K620</f>
        <v>5.4893074042387715E-4</v>
      </c>
      <c r="L2249" s="39">
        <f>[2]Emissions!L620</f>
        <v>3.4198906451485891E-3</v>
      </c>
      <c r="M2249" s="39">
        <f>[2]Emissions!M620</f>
        <v>3.3703909276333222E-3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150671.6381030131</v>
      </c>
      <c r="F2255" s="39">
        <f>[2]Emissions!F396</f>
        <v>98214.875178951304</v>
      </c>
      <c r="G2255" s="39">
        <f>[2]Emissions!G396</f>
        <v>71375.919446290893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1675.195434636348</v>
      </c>
      <c r="M2256" s="39">
        <f>[2]Emissions!M390</f>
        <v>2122.1200247747151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39237.812658202944</v>
      </c>
      <c r="G2258" s="39">
        <f>[2]Emissions!G498</f>
        <v>27503.565824035861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163410.3517874688</v>
      </c>
      <c r="F2261" s="39">
        <f>[2]Emissions!F407</f>
        <v>84173.83728364484</v>
      </c>
      <c r="G2261" s="39">
        <f>[2]Emissions!G407</f>
        <v>86348.579329382264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6.1434832494993676</v>
      </c>
      <c r="F2262" s="39">
        <f>[2]Emissions!F537</f>
        <v>5.3891430446223021</v>
      </c>
      <c r="G2262" s="39">
        <f>[2]Emissions!G537</f>
        <v>4.4225114275340331</v>
      </c>
      <c r="H2262" s="39">
        <f>[2]Emissions!H537</f>
        <v>6.1434832494993676</v>
      </c>
      <c r="I2262" s="39">
        <f>[2]Emissions!I537</f>
        <v>6.1434832494993676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6559.6787586434093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31.93355568600948</v>
      </c>
      <c r="F2264" s="39">
        <f>[2]Emissions!F547</f>
        <v>38.788596760439113</v>
      </c>
      <c r="G2264" s="39">
        <f>[2]Emissions!G547</f>
        <v>38.788596760439113</v>
      </c>
      <c r="H2264" s="39">
        <f>[2]Emissions!H547</f>
        <v>38.788596760439113</v>
      </c>
      <c r="I2264" s="39">
        <f>[2]Emissions!I547</f>
        <v>38.788596760439113</v>
      </c>
      <c r="J2264" s="39">
        <f>[2]Emissions!J547</f>
        <v>4.5159402794936918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16.470734013387322</v>
      </c>
      <c r="G2265" s="39">
        <f>[2]Emissions!G542</f>
        <v>13.544057214206431</v>
      </c>
      <c r="H2265" s="39">
        <f>[2]Emissions!H542</f>
        <v>8.3496042127668879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3.9054500639962928</v>
      </c>
      <c r="F2269" s="39">
        <f>[2]Emissions!F374</f>
        <v>1.5615438375497399</v>
      </c>
      <c r="G2269" s="39">
        <f>[2]Emissions!G374</f>
        <v>0</v>
      </c>
      <c r="H2269" s="39">
        <f>[2]Emissions!H374</f>
        <v>1.182793447953163</v>
      </c>
      <c r="I2269" s="39">
        <f>[2]Emissions!I374</f>
        <v>1.4059620230386649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19.728922942927419</v>
      </c>
      <c r="F2275" s="39">
        <f>[2]Emissions!F384</f>
        <v>11.260001258842861</v>
      </c>
      <c r="G2275" s="39">
        <f>[2]Emissions!G384</f>
        <v>14.955444850553199</v>
      </c>
      <c r="H2275" s="39">
        <f>[2]Emissions!H384</f>
        <v>5.630000629421489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198106.92460753399</v>
      </c>
      <c r="F2276" s="39">
        <f>[2]Emissions!F476</f>
        <v>83413.441940014309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5827.7941244509284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2642.9905326308058</v>
      </c>
      <c r="I2277" s="39">
        <f>[2]Emissions!I532</f>
        <v>2642.9905326308058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52634.866695602977</v>
      </c>
      <c r="F2278" s="39">
        <f>[2]Emissions!F471</f>
        <v>92636.975632054673</v>
      </c>
      <c r="G2278" s="39">
        <f>[2]Emissions!G471</f>
        <v>157773.5817762916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5.0904455468704857</v>
      </c>
      <c r="I2279" s="39">
        <f>[2]Emissions!I379</f>
        <v>5.5867042365492239</v>
      </c>
      <c r="J2279" s="39">
        <f>[2]Emissions!J379</f>
        <v>2.9005935002922381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12.84446985947368</v>
      </c>
      <c r="G2282" s="39">
        <f>[2]Emissions!G517</f>
        <v>12.84446985947368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695.52877231490243</v>
      </c>
      <c r="H2283" s="39">
        <f>[2]Emissions!H336</f>
        <v>1265.0119374198989</v>
      </c>
      <c r="I2283" s="39">
        <f>[2]Emissions!I336</f>
        <v>478.36585868819702</v>
      </c>
      <c r="J2283" s="39">
        <f>[2]Emissions!J336</f>
        <v>668.19358038986252</v>
      </c>
      <c r="K2283" s="39">
        <f>[2]Emissions!K336</f>
        <v>478.36585868820862</v>
      </c>
      <c r="L2283" s="39">
        <f>[2]Emissions!L336</f>
        <v>651.48874088010507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15.18829066265509</v>
      </c>
      <c r="F2284" s="39">
        <f>[2]Emissions!F526</f>
        <v>23.53299194420897</v>
      </c>
      <c r="G2284" s="39">
        <f>[2]Emissions!G526</f>
        <v>27.843175140273349</v>
      </c>
      <c r="H2284" s="39">
        <f>[2]Emissions!H526</f>
        <v>27.843175140273349</v>
      </c>
      <c r="I2284" s="39">
        <f>[2]Emissions!I526</f>
        <v>27.843175140273349</v>
      </c>
      <c r="J2284" s="39">
        <f>[2]Emissions!J526</f>
        <v>27.843175140273349</v>
      </c>
      <c r="K2284" s="39">
        <f>[2]Emissions!K526</f>
        <v>12.654884477618261</v>
      </c>
      <c r="L2284" s="39">
        <f>[2]Emissions!L526</f>
        <v>4.3101831960643784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311.11474482453639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124.44589792981461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191360.72302821229</v>
      </c>
      <c r="F2287" s="39">
        <f>[2]Emissions!F437</f>
        <v>202359.01087975831</v>
      </c>
      <c r="G2287" s="39">
        <f>[2]Emissions!G437</f>
        <v>146617.6335117635</v>
      </c>
      <c r="H2287" s="39">
        <f>[2]Emissions!H437</f>
        <v>25696.965590284999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41.801911219139697</v>
      </c>
      <c r="G2289" s="39">
        <f>[2]Emissions!G348</f>
        <v>44.390854913544203</v>
      </c>
      <c r="H2289" s="39">
        <f>[2]Emissions!H348</f>
        <v>36.977582142982321</v>
      </c>
      <c r="I2289" s="39">
        <f>[2]Emissions!I348</f>
        <v>28.999109697516229</v>
      </c>
      <c r="J2289" s="39">
        <f>[2]Emissions!J348</f>
        <v>13.4925465683892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517032.47012321418</v>
      </c>
      <c r="F2297" s="39">
        <f>[2]Emissions!F443</f>
        <v>517032.47012321418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60.075601260751618</v>
      </c>
      <c r="F2303" s="39">
        <f>[2]Emissions!F442</f>
        <v>60.075601260751633</v>
      </c>
      <c r="G2303" s="39">
        <f>[2]Emissions!G442</f>
        <v>26.694622160336841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17.50700347663615</v>
      </c>
      <c r="F2304" s="39">
        <f>[2]Emissions!F395</f>
        <v>11.411890007061</v>
      </c>
      <c r="G2304" s="39">
        <f>[2]Emissions!G395</f>
        <v>8.2933887600000009</v>
      </c>
      <c r="H2304" s="39">
        <f>[2]Emissions!H395</f>
        <v>5.5289258400000003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431.53631757435369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307.97277004799997</v>
      </c>
      <c r="F2308" s="39">
        <f>[2]Emissions!F406</f>
        <v>158.6389696261682</v>
      </c>
      <c r="G2308" s="39">
        <f>[2]Emissions!G406</f>
        <v>162.73761652729419</v>
      </c>
      <c r="H2308" s="39">
        <f>[2]Emissions!H406</f>
        <v>79.319484813084131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7923.0906255383734</v>
      </c>
      <c r="F2310" s="39">
        <f>[2]Emissions!F541</f>
        <v>8739.3714675033116</v>
      </c>
      <c r="G2310" s="39">
        <f>[2]Emissions!G541</f>
        <v>7186.4767578579349</v>
      </c>
      <c r="H2310" s="39">
        <f>[2]Emissions!H541</f>
        <v>4430.2999952941109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-88.744697288298823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893.59756356354444</v>
      </c>
      <c r="F2313" s="39">
        <f>[2]Emissions!F536</f>
        <v>783.87535194506211</v>
      </c>
      <c r="G2313" s="39">
        <f>[2]Emissions!G536</f>
        <v>643.27438945949575</v>
      </c>
      <c r="H2313" s="39">
        <f>[2]Emissions!H536</f>
        <v>893.59756356354455</v>
      </c>
      <c r="I2313" s="39">
        <f>[2]Emissions!I536</f>
        <v>893.59756356354433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26.128998785515279</v>
      </c>
      <c r="M2314" s="39">
        <f>[2]Emissions!M389</f>
        <v>33.099941895491753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16943.944646996631</v>
      </c>
      <c r="F2316" s="39">
        <f>[2]Emissions!F546</f>
        <v>20581.229441088992</v>
      </c>
      <c r="G2316" s="39">
        <f>[2]Emissions!G546</f>
        <v>20581.229441088999</v>
      </c>
      <c r="H2316" s="39">
        <f>[2]Emissions!H546</f>
        <v>20581.229441088999</v>
      </c>
      <c r="I2316" s="39">
        <f>[2]Emissions!I546</f>
        <v>20581.229441088992</v>
      </c>
      <c r="J2316" s="39">
        <f>[2]Emissions!J546</f>
        <v>2396.157912299353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39.301470947990147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0.67714941765036663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0.30709724156479212</v>
      </c>
      <c r="I2318" s="39">
        <f>[2]Emissions!I531</f>
        <v>0.30709724156479212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297.34938141027442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79.20191686046509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10.84856732017785</v>
      </c>
      <c r="H2326" s="39">
        <f>[2]Emissions!H335</f>
        <v>19.73112789892609</v>
      </c>
      <c r="I2326" s="39">
        <f>[2]Emissions!I335</f>
        <v>7.4613508861485203</v>
      </c>
      <c r="J2326" s="39">
        <f>[2]Emissions!J335</f>
        <v>10.42220441239793</v>
      </c>
      <c r="K2326" s="39">
        <f>[2]Emissions!K335</f>
        <v>7.4613508861486997</v>
      </c>
      <c r="L2326" s="39">
        <f>[2]Emissions!L335</f>
        <v>10.16164930208782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1993.4631494734811</v>
      </c>
      <c r="F2327" s="39">
        <f>[2]Emissions!F525</f>
        <v>3088.705192677427</v>
      </c>
      <c r="G2327" s="39">
        <f>[2]Emissions!G525</f>
        <v>3654.4167371608769</v>
      </c>
      <c r="H2327" s="39">
        <f>[2]Emissions!H525</f>
        <v>3654.4167371608778</v>
      </c>
      <c r="I2327" s="39">
        <f>[2]Emissions!I525</f>
        <v>3654.4167371608778</v>
      </c>
      <c r="J2327" s="39">
        <f>[2]Emissions!J525</f>
        <v>3654.4167371608769</v>
      </c>
      <c r="K2327" s="39">
        <f>[2]Emissions!K525</f>
        <v>1660.953587687397</v>
      </c>
      <c r="L2327" s="39">
        <f>[2]Emissions!L525</f>
        <v>565.71154448344987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22.234794056304381</v>
      </c>
      <c r="F2329" s="39">
        <f>[2]Emissions!F436</f>
        <v>23.512719126199869</v>
      </c>
      <c r="G2329" s="39">
        <f>[2]Emissions!G436</f>
        <v>17.035956149037691</v>
      </c>
      <c r="H2329" s="39">
        <f>[2]Emissions!H436</f>
        <v>2.9858098816217908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0.72955807604494372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1423.8744607733429</v>
      </c>
      <c r="H2332" s="39">
        <f>[2]Emissions!H334</f>
        <v>2589.7105367340491</v>
      </c>
      <c r="I2332" s="39">
        <f>[2]Emissions!I334</f>
        <v>979.30230380699322</v>
      </c>
      <c r="J2332" s="39">
        <f>[2]Emissions!J334</f>
        <v>1367.9143291272289</v>
      </c>
      <c r="K2332" s="39">
        <f>[2]Emissions!K334</f>
        <v>979.30230380701676</v>
      </c>
      <c r="L2332" s="39">
        <f>[2]Emissions!L334</f>
        <v>1333.716470899026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5486.5008475120849</v>
      </c>
      <c r="G2335" s="39">
        <f>[2]Emissions!G347</f>
        <v>5826.2997074026771</v>
      </c>
      <c r="H2335" s="39">
        <f>[2]Emissions!H347</f>
        <v>4853.3076562664301</v>
      </c>
      <c r="I2335" s="39">
        <f>[2]Emissions!I347</f>
        <v>3806.1331477990038</v>
      </c>
      <c r="J2335" s="39">
        <f>[2]Emissions!J347</f>
        <v>1770.8967371010831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15188.29066265509</v>
      </c>
      <c r="F2337" s="39">
        <f>[2]Emissions!F524</f>
        <v>23532.99194420897</v>
      </c>
      <c r="G2337" s="39">
        <f>[2]Emissions!G524</f>
        <v>27843.17514027335</v>
      </c>
      <c r="H2337" s="39">
        <f>[2]Emissions!H524</f>
        <v>27843.17514027335</v>
      </c>
      <c r="I2337" s="39">
        <f>[2]Emissions!I524</f>
        <v>27843.17514027335</v>
      </c>
      <c r="J2337" s="39">
        <f>[2]Emissions!J524</f>
        <v>27843.17514027335</v>
      </c>
      <c r="K2337" s="39">
        <f>[2]Emissions!K524</f>
        <v>12654.88447761826</v>
      </c>
      <c r="L2337" s="39">
        <f>[2]Emissions!L524</f>
        <v>4310.1831960643794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3234.1518627351829</v>
      </c>
      <c r="F2341" s="39">
        <f>[2]Emissions!F435</f>
        <v>3420.031872901799</v>
      </c>
      <c r="G2341" s="39">
        <f>[2]Emissions!G435</f>
        <v>2477.9572580418449</v>
      </c>
      <c r="H2341" s="39">
        <f>[2]Emissions!H435</f>
        <v>434.29961914498779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8738.2692742911458</v>
      </c>
      <c r="F2346" s="39">
        <f>[2]Emissions!F441</f>
        <v>8738.2692742911458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2546.4732329652579</v>
      </c>
      <c r="F2350" s="39">
        <f>[2]Emissions!F394</f>
        <v>1659.911273754326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512.59032089951347</v>
      </c>
      <c r="F2351" s="39">
        <f>[2]Emissions!F373</f>
        <v>204.95262867840341</v>
      </c>
      <c r="G2351" s="39">
        <f>[2]Emissions!G373</f>
        <v>0</v>
      </c>
      <c r="H2351" s="39">
        <f>[2]Emissions!H373</f>
        <v>155.24164004385261</v>
      </c>
      <c r="I2351" s="39">
        <f>[2]Emissions!I373</f>
        <v>184.5325155238248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729.55807604494373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163410.3517874688</v>
      </c>
      <c r="F2353" s="39">
        <f>[2]Emissions!F405</f>
        <v>84173.83728364484</v>
      </c>
      <c r="G2353" s="39">
        <f>[2]Emissions!G405</f>
        <v>86348.579329382264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39237.812658202944</v>
      </c>
      <c r="G2355" s="39">
        <f>[2]Emissions!G496</f>
        <v>27503.565824035861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2589.4211362592241</v>
      </c>
      <c r="F2356" s="39">
        <f>[2]Emissions!F383</f>
        <v>1477.875165223126</v>
      </c>
      <c r="G2356" s="39">
        <f>[2]Emissions!G383</f>
        <v>1962.902136635108</v>
      </c>
      <c r="H2356" s="39">
        <f>[2]Emissions!H383</f>
        <v>738.93758261157018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668.12097802675135</v>
      </c>
      <c r="I2357" s="39">
        <f>[2]Emissions!I378</f>
        <v>733.25493104708573</v>
      </c>
      <c r="J2357" s="39">
        <f>[2]Emissions!J378</f>
        <v>380.70289691335631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164.7073401338732</v>
      </c>
      <c r="G2358" s="39">
        <f>[2]Emissions!G540</f>
        <v>135.44057214206441</v>
      </c>
      <c r="H2358" s="39">
        <f>[2]Emissions!H540</f>
        <v>83.496042127668886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52873.05083910047</v>
      </c>
      <c r="F2361" s="39">
        <f>[2]Emissions!F535</f>
        <v>46380.924730399398</v>
      </c>
      <c r="G2361" s="39">
        <f>[2]Emissions!G535</f>
        <v>38061.741531331543</v>
      </c>
      <c r="H2361" s="39">
        <f>[2]Emissions!H535</f>
        <v>52873.050839100462</v>
      </c>
      <c r="I2361" s="39">
        <f>[2]Emissions!I535</f>
        <v>52873.05083910047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3429.43109059888</v>
      </c>
      <c r="M2363" s="39">
        <f>[2]Emissions!M388</f>
        <v>4344.3673737832924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1595.711305541947</v>
      </c>
      <c r="G2364" s="39">
        <f>[2]Emissions!G516</f>
        <v>1595.711305541947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52634.866695602977</v>
      </c>
      <c r="F2365" s="39">
        <f>[2]Emissions!F469</f>
        <v>92636.975632054673</v>
      </c>
      <c r="G2365" s="39">
        <f>[2]Emissions!G469</f>
        <v>157773.5817762916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6559.6787586434093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319.33555686009481</v>
      </c>
      <c r="F2370" s="39">
        <f>[2]Emissions!F545</f>
        <v>387.88596760439123</v>
      </c>
      <c r="G2370" s="39">
        <f>[2]Emissions!G545</f>
        <v>387.88596760439123</v>
      </c>
      <c r="H2370" s="39">
        <f>[2]Emissions!H545</f>
        <v>387.88596760439123</v>
      </c>
      <c r="I2370" s="39">
        <f>[2]Emissions!I545</f>
        <v>387.88596760439123</v>
      </c>
      <c r="J2370" s="39">
        <f>[2]Emissions!J545</f>
        <v>45.159402794936923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44.668689682151587</v>
      </c>
      <c r="I2371" s="39">
        <f>[2]Emissions!I530</f>
        <v>44.66868968215158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198106.92460753399</v>
      </c>
      <c r="F2374" s="39">
        <f>[2]Emissions!F474</f>
        <v>83413.441940014309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17846.254167269792</v>
      </c>
      <c r="H2378" s="39">
        <f>[2]Emissions!H240</f>
        <v>23004.173683008961</v>
      </c>
      <c r="I2378" s="39">
        <f>[2]Emissions!I240</f>
        <v>23712.600823387249</v>
      </c>
      <c r="J2378" s="39">
        <f>[2]Emissions!J240</f>
        <v>23712.600823387249</v>
      </c>
      <c r="K2378" s="39">
        <f>[2]Emissions!K240</f>
        <v>19741.453513515709</v>
      </c>
      <c r="L2378" s="39">
        <f>[2]Emissions!L240</f>
        <v>10648.009604515821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5.5069790153225799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589.72116544000028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6.7395634067999994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24886.380634953679</v>
      </c>
      <c r="F2385" s="39">
        <f>[2]Emissions!F300</f>
        <v>20118.167529925129</v>
      </c>
      <c r="G2385" s="39">
        <f>[2]Emissions!G300</f>
        <v>9649.9292357947415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53.420663041595617</v>
      </c>
      <c r="F2389" s="39">
        <f>[2]Emissions!F78</f>
        <v>58.186162292299962</v>
      </c>
      <c r="G2389" s="39">
        <f>[2]Emissions!G78</f>
        <v>63.392766582470408</v>
      </c>
      <c r="H2389" s="39">
        <f>[2]Emissions!H78</f>
        <v>74.7917528670786</v>
      </c>
      <c r="I2389" s="39">
        <f>[2]Emissions!I78</f>
        <v>81.536875793312333</v>
      </c>
      <c r="J2389" s="39">
        <f>[2]Emissions!J78</f>
        <v>84.249341843416403</v>
      </c>
      <c r="K2389" s="39">
        <f>[2]Emissions!K78</f>
        <v>86.520280588082699</v>
      </c>
      <c r="L2389" s="39">
        <f>[2]Emissions!L78</f>
        <v>88.624974263288536</v>
      </c>
      <c r="M2389" s="39">
        <f>[2]Emissions!M78</f>
        <v>90.438861611535245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18785.99266245633</v>
      </c>
      <c r="F2391" s="39">
        <f>[2]Emissions!F210</f>
        <v>34028.896567454707</v>
      </c>
      <c r="G2391" s="39">
        <f>[2]Emissions!G210</f>
        <v>48499.491699451632</v>
      </c>
      <c r="H2391" s="39">
        <f>[2]Emissions!H210</f>
        <v>53089.609238399702</v>
      </c>
      <c r="I2391" s="39">
        <f>[2]Emissions!I210</f>
        <v>10117.366455421439</v>
      </c>
      <c r="J2391" s="39">
        <f>[2]Emissions!J210</f>
        <v>38708.157643862869</v>
      </c>
      <c r="K2391" s="39">
        <f>[2]Emissions!K210</f>
        <v>39085.680072172006</v>
      </c>
      <c r="L2391" s="39">
        <f>[2]Emissions!L210</f>
        <v>38791.631265016003</v>
      </c>
      <c r="M2391" s="39">
        <f>[2]Emissions!M210</f>
        <v>37613.691644160717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3218.077167879831</v>
      </c>
      <c r="K2392" s="39">
        <f>[2]Emissions!K175</f>
        <v>3218.077167879831</v>
      </c>
      <c r="L2392" s="39">
        <f>[2]Emissions!L175</f>
        <v>3218.077167879831</v>
      </c>
      <c r="M2392" s="39">
        <f>[2]Emissions!M175</f>
        <v>3218.077167879831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8.1032562627852514</v>
      </c>
      <c r="F2397" s="39">
        <f>[2]Emissions!F127</f>
        <v>8.1032562627852514</v>
      </c>
      <c r="G2397" s="39">
        <f>[2]Emissions!G127</f>
        <v>8.1032562627852496</v>
      </c>
      <c r="H2397" s="39">
        <f>[2]Emissions!H127</f>
        <v>8.1032562627852514</v>
      </c>
      <c r="I2397" s="39">
        <f>[2]Emissions!I127</f>
        <v>8.1032562627852514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14.41795555683467</v>
      </c>
      <c r="F2398" s="39">
        <f>[2]Emissions!F73</f>
        <v>9.9478308595010088</v>
      </c>
      <c r="G2398" s="39">
        <f>[2]Emissions!G73</f>
        <v>6.6318872396673374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2965.708636296396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4299.2341616397498</v>
      </c>
      <c r="J2406" s="39">
        <f>[2]Emissions!J185</f>
        <v>4300.185159785523</v>
      </c>
      <c r="K2406" s="39">
        <f>[2]Emissions!K185</f>
        <v>4300.2402809771793</v>
      </c>
      <c r="L2406" s="39">
        <f>[2]Emissions!L185</f>
        <v>4300.2402809771793</v>
      </c>
      <c r="M2406" s="39">
        <f>[2]Emissions!M185</f>
        <v>4299.7867574569509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0.54510953250000005</v>
      </c>
      <c r="F2408" s="39">
        <f>[2]Emissions!F117</f>
        <v>0.42957615584819592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0.89688752678571426</v>
      </c>
      <c r="G2412" s="39">
        <f>[2]Emissions!G97</f>
        <v>0.5979250178571428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5.5342285714285698E-3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22959.44444177275</v>
      </c>
      <c r="H2415" s="39">
        <f>[2]Emissions!H150</f>
        <v>62825.180581745539</v>
      </c>
      <c r="I2415" s="39">
        <f>[2]Emissions!I150</f>
        <v>71318.711489232912</v>
      </c>
      <c r="J2415" s="39">
        <f>[2]Emissions!J150</f>
        <v>56221.264328936319</v>
      </c>
      <c r="K2415" s="39">
        <f>[2]Emissions!K150</f>
        <v>45458.685039289179</v>
      </c>
      <c r="L2415" s="39">
        <f>[2]Emissions!L150</f>
        <v>50378.955820749768</v>
      </c>
      <c r="M2415" s="39">
        <f>[2]Emissions!M150</f>
        <v>54942.773350514537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4.5586270297379023</v>
      </c>
      <c r="G2416" s="39">
        <f>[2]Emissions!G68</f>
        <v>3.0390846864919352</v>
      </c>
      <c r="H2416" s="39">
        <f>[2]Emissions!H68</f>
        <v>1.519542343245968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698.52226746359975</v>
      </c>
      <c r="G2417" s="39">
        <f>[2]Emissions!G131</f>
        <v>717.17833263660577</v>
      </c>
      <c r="H2417" s="39">
        <f>[2]Emissions!H131</f>
        <v>102.42173418749999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1.6978100238732059</v>
      </c>
      <c r="F2418" s="39">
        <f>[2]Emissions!F224</f>
        <v>2.0925788083462869E-2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0.76592999999999989</v>
      </c>
      <c r="F2422" s="39">
        <f>[2]Emissions!F135</f>
        <v>4.3507797340809358</v>
      </c>
      <c r="G2422" s="39">
        <f>[2]Emissions!G135</f>
        <v>40.101796957532912</v>
      </c>
      <c r="H2422" s="39">
        <f>[2]Emissions!H135</f>
        <v>40.789592216534523</v>
      </c>
      <c r="I2422" s="39">
        <f>[2]Emissions!I135</f>
        <v>47.886995021457139</v>
      </c>
      <c r="J2422" s="39">
        <f>[2]Emissions!J135</f>
        <v>47.886995021457139</v>
      </c>
      <c r="K2422" s="39">
        <f>[2]Emissions!K135</f>
        <v>47.886995021457139</v>
      </c>
      <c r="L2422" s="39">
        <f>[2]Emissions!L135</f>
        <v>47.886137500658357</v>
      </c>
      <c r="M2422" s="39">
        <f>[2]Emissions!M135</f>
        <v>39.866868949123067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7.7888804827332212</v>
      </c>
      <c r="H2423" s="39">
        <f>[2]Emissions!H228</f>
        <v>7.0978934996542939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8.0007799347141422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5.955669628598141</v>
      </c>
      <c r="J2424" s="39">
        <f>[2]Emissions!J139</f>
        <v>5.9562979002066108</v>
      </c>
      <c r="K2424" s="39">
        <f>[2]Emissions!K139</f>
        <v>5.9563741717057246</v>
      </c>
      <c r="L2424" s="39">
        <f>[2]Emissions!L139</f>
        <v>5.9577117280104623</v>
      </c>
      <c r="M2424" s="39">
        <f>[2]Emissions!M139</f>
        <v>5.9565413206602482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0.16564173576923069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24.09334338461538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2.073611448610623</v>
      </c>
      <c r="H2430" s="39">
        <f>[2]Emissions!H239</f>
        <v>2.6729260643614512</v>
      </c>
      <c r="I2430" s="39">
        <f>[2]Emissions!I239</f>
        <v>2.755240404111754</v>
      </c>
      <c r="J2430" s="39">
        <f>[2]Emissions!J239</f>
        <v>2.755240404111754</v>
      </c>
      <c r="K2430" s="39">
        <f>[2]Emissions!K239</f>
        <v>2.2938205202141422</v>
      </c>
      <c r="L2430" s="39">
        <f>[2]Emissions!L239</f>
        <v>1.2372251573853801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46.902338173678253</v>
      </c>
      <c r="F2432" s="39">
        <f>[2]Emissions!F299</f>
        <v>37.915883019082408</v>
      </c>
      <c r="G2432" s="39">
        <f>[2]Emissions!G299</f>
        <v>18.186824794185341</v>
      </c>
      <c r="H2432" s="39">
        <f>[2]Emissions!H299</f>
        <v>5.8575495703125009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9.0157285714285704E-2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28345.003809870639</v>
      </c>
      <c r="F2436" s="39">
        <f>[2]Emissions!F77</f>
        <v>30873.577712294369</v>
      </c>
      <c r="G2436" s="39">
        <f>[2]Emissions!G77</f>
        <v>33636.201948658803</v>
      </c>
      <c r="H2436" s="39">
        <f>[2]Emissions!H77</f>
        <v>39684.504071271898</v>
      </c>
      <c r="I2436" s="39">
        <f>[2]Emissions!I77</f>
        <v>43263.466295931517</v>
      </c>
      <c r="J2436" s="39">
        <f>[2]Emissions!J77</f>
        <v>44702.700782116743</v>
      </c>
      <c r="K2436" s="39">
        <f>[2]Emissions!K77</f>
        <v>45907.660880036681</v>
      </c>
      <c r="L2436" s="39">
        <f>[2]Emissions!L77</f>
        <v>47024.411344100889</v>
      </c>
      <c r="M2436" s="39">
        <f>[2]Emissions!M77</f>
        <v>47986.859971080601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35.405187829733002</v>
      </c>
      <c r="F2438" s="39">
        <f>[2]Emissions!F209</f>
        <v>64.13286198163344</v>
      </c>
      <c r="G2438" s="39">
        <f>[2]Emissions!G209</f>
        <v>91.404997548909961</v>
      </c>
      <c r="H2438" s="39">
        <f>[2]Emissions!H209</f>
        <v>100.0558033139836</v>
      </c>
      <c r="I2438" s="39">
        <f>[2]Emissions!I209</f>
        <v>19.06778449947501</v>
      </c>
      <c r="J2438" s="39">
        <f>[2]Emissions!J209</f>
        <v>72.951672905885559</v>
      </c>
      <c r="K2438" s="39">
        <f>[2]Emissions!K209</f>
        <v>73.663173901568072</v>
      </c>
      <c r="L2438" s="39">
        <f>[2]Emissions!L209</f>
        <v>73.108992206965695</v>
      </c>
      <c r="M2438" s="39">
        <f>[2]Emissions!M209</f>
        <v>70.888977844253148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25.77210759113586</v>
      </c>
      <c r="K2439" s="39">
        <f>[2]Emissions!K174</f>
        <v>25.77210759113586</v>
      </c>
      <c r="L2439" s="39">
        <f>[2]Emissions!L174</f>
        <v>25.77210759113586</v>
      </c>
      <c r="M2439" s="39">
        <f>[2]Emissions!M174</f>
        <v>25.77210759113586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4299.5877730338543</v>
      </c>
      <c r="F2444" s="39">
        <f>[2]Emissions!F126</f>
        <v>4299.5877730338543</v>
      </c>
      <c r="G2444" s="39">
        <f>[2]Emissions!G126</f>
        <v>4299.5877730338543</v>
      </c>
      <c r="H2444" s="39">
        <f>[2]Emissions!H126</f>
        <v>4299.5877730338543</v>
      </c>
      <c r="I2444" s="39">
        <f>[2]Emissions!I126</f>
        <v>4299.5877730338543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7650.1672184564804</v>
      </c>
      <c r="F2445" s="39">
        <f>[2]Emissions!F72</f>
        <v>5278.3190540512342</v>
      </c>
      <c r="G2445" s="39">
        <f>[2]Emissions!G72</f>
        <v>3518.8793693674888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28.835280858496791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41.801012752938732</v>
      </c>
      <c r="J2454" s="39">
        <f>[2]Emissions!J184</f>
        <v>41.810259210359959</v>
      </c>
      <c r="K2454" s="39">
        <f>[2]Emissions!K184</f>
        <v>41.810795148052293</v>
      </c>
      <c r="L2454" s="39">
        <f>[2]Emissions!L184</f>
        <v>41.810795148052293</v>
      </c>
      <c r="M2454" s="39">
        <f>[2]Emissions!M184</f>
        <v>41.806385585386003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188.06370873807029</v>
      </c>
      <c r="H2455" s="39">
        <f>[2]Emissions!H149</f>
        <v>514.60898770030462</v>
      </c>
      <c r="I2455" s="39">
        <f>[2]Emissions!I149</f>
        <v>584.18057192545712</v>
      </c>
      <c r="J2455" s="39">
        <f>[2]Emissions!J149</f>
        <v>460.51547573190152</v>
      </c>
      <c r="K2455" s="39">
        <f>[2]Emissions!K149</f>
        <v>372.35782967335842</v>
      </c>
      <c r="L2455" s="39">
        <f>[2]Emissions!L149</f>
        <v>412.66038897542472</v>
      </c>
      <c r="M2455" s="39">
        <f>[2]Emissions!M149</f>
        <v>450.04319467998249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625.13972001139109</v>
      </c>
      <c r="F2457" s="39">
        <f>[2]Emissions!F67</f>
        <v>468.85479000854332</v>
      </c>
      <c r="G2457" s="39">
        <f>[2]Emissions!G67</f>
        <v>312.5698600056956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2.8668992000000011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1.2701778E-2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3.6180644222020011E-3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781.68163875350592</v>
      </c>
      <c r="J2469" s="39">
        <f>[2]Emissions!J138</f>
        <v>781.76409940211749</v>
      </c>
      <c r="K2469" s="39">
        <f>[2]Emissions!K138</f>
        <v>781.77411003637644</v>
      </c>
      <c r="L2469" s="39">
        <f>[2]Emissions!L138</f>
        <v>781.9496643013731</v>
      </c>
      <c r="M2469" s="39">
        <f>[2]Emissions!M138</f>
        <v>781.79604833665769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1425.5730113884611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352.45842523076908</v>
      </c>
      <c r="F2473" s="39">
        <f>[2]Emissions!F238</f>
        <v>308.70825692307687</v>
      </c>
      <c r="G2473" s="39">
        <f>[2]Emissions!G238</f>
        <v>301.61621070699971</v>
      </c>
      <c r="H2473" s="39">
        <f>[2]Emissions!H238</f>
        <v>388.78924572530201</v>
      </c>
      <c r="I2473" s="39">
        <f>[2]Emissions!I238</f>
        <v>400.76224059807328</v>
      </c>
      <c r="J2473" s="39">
        <f>[2]Emissions!J238</f>
        <v>400.76224059807328</v>
      </c>
      <c r="K2473" s="39">
        <f>[2]Emissions!K238</f>
        <v>333.64662112205713</v>
      </c>
      <c r="L2473" s="39">
        <f>[2]Emissions!L238</f>
        <v>179.960022892419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18785.99266245633</v>
      </c>
      <c r="F2477" s="39">
        <f>[2]Emissions!F208</f>
        <v>34028.896567454707</v>
      </c>
      <c r="G2477" s="39">
        <f>[2]Emissions!G208</f>
        <v>48499.491699451632</v>
      </c>
      <c r="H2477" s="39">
        <f>[2]Emissions!H208</f>
        <v>53089.609238399702</v>
      </c>
      <c r="I2477" s="39">
        <f>[2]Emissions!I208</f>
        <v>10117.366455421439</v>
      </c>
      <c r="J2477" s="39">
        <f>[2]Emissions!J208</f>
        <v>38708.157643862869</v>
      </c>
      <c r="K2477" s="39">
        <f>[2]Emissions!K208</f>
        <v>39085.680072172006</v>
      </c>
      <c r="L2477" s="39">
        <f>[2]Emissions!L208</f>
        <v>38791.631265016003</v>
      </c>
      <c r="M2477" s="39">
        <f>[2]Emissions!M208</f>
        <v>37613.691644160717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3218.077167879831</v>
      </c>
      <c r="K2478" s="39">
        <f>[2]Emissions!K173</f>
        <v>3218.077167879831</v>
      </c>
      <c r="L2478" s="39">
        <f>[2]Emissions!L173</f>
        <v>3218.077167879831</v>
      </c>
      <c r="M2478" s="39">
        <f>[2]Emissions!M173</f>
        <v>3218.077167879831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900.85799866712318</v>
      </c>
      <c r="F2482" s="39">
        <f>[2]Emissions!F223</f>
        <v>11.103223157085401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81.032562627852514</v>
      </c>
      <c r="F2484" s="39">
        <f>[2]Emissions!F125</f>
        <v>81.032562627852514</v>
      </c>
      <c r="G2484" s="39">
        <f>[2]Emissions!G125</f>
        <v>81.032562627852514</v>
      </c>
      <c r="H2484" s="39">
        <f>[2]Emissions!H125</f>
        <v>81.032562627852514</v>
      </c>
      <c r="I2484" s="39">
        <f>[2]Emissions!I125</f>
        <v>81.032562627852514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144.17955556834681</v>
      </c>
      <c r="F2485" s="39">
        <f>[2]Emissions!F71</f>
        <v>99.478308595010077</v>
      </c>
      <c r="G2485" s="39">
        <f>[2]Emissions!G71</f>
        <v>66.318872396673385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2965.708636296396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4299.2341616397498</v>
      </c>
      <c r="J2494" s="39">
        <f>[2]Emissions!J183</f>
        <v>4300.185159785523</v>
      </c>
      <c r="K2494" s="39">
        <f>[2]Emissions!K183</f>
        <v>4300.2402809771793</v>
      </c>
      <c r="L2494" s="39">
        <f>[2]Emissions!L183</f>
        <v>4300.2402809771793</v>
      </c>
      <c r="M2494" s="39">
        <f>[2]Emissions!M183</f>
        <v>4299.7867574569509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5.4510953249999998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589.72116544000028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6.7395634067999994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24886.380634953679</v>
      </c>
      <c r="F2505" s="39">
        <f>[2]Emissions!F298</f>
        <v>20118.167529925129</v>
      </c>
      <c r="G2505" s="39">
        <f>[2]Emissions!G298</f>
        <v>9649.9292357947415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5322.074418770283</v>
      </c>
      <c r="G2508" s="39">
        <f>[2]Emissions!G130</f>
        <v>5464.2158677074713</v>
      </c>
      <c r="H2508" s="39">
        <f>[2]Emissions!H130</f>
        <v>780.35606999999993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534.20663041595606</v>
      </c>
      <c r="F2509" s="39">
        <f>[2]Emissions!F76</f>
        <v>581.86162292299969</v>
      </c>
      <c r="G2509" s="39">
        <f>[2]Emissions!G76</f>
        <v>633.92766582470415</v>
      </c>
      <c r="H2509" s="39">
        <f>[2]Emissions!H76</f>
        <v>747.91752867078594</v>
      </c>
      <c r="I2509" s="39">
        <f>[2]Emissions!I76</f>
        <v>815.36875793312333</v>
      </c>
      <c r="J2509" s="39">
        <f>[2]Emissions!J76</f>
        <v>842.49341843416414</v>
      </c>
      <c r="K2509" s="39">
        <f>[2]Emissions!K76</f>
        <v>865.20280588082699</v>
      </c>
      <c r="L2509" s="39">
        <f>[2]Emissions!L76</f>
        <v>886.24974263288527</v>
      </c>
      <c r="M2509" s="39">
        <f>[2]Emissions!M76</f>
        <v>904.38861611535253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22959.44444177275</v>
      </c>
      <c r="H2512" s="39">
        <f>[2]Emissions!H148</f>
        <v>62825.180581745539</v>
      </c>
      <c r="I2512" s="39">
        <f>[2]Emissions!I148</f>
        <v>71318.711489232912</v>
      </c>
      <c r="J2512" s="39">
        <f>[2]Emissions!J148</f>
        <v>56221.264328936319</v>
      </c>
      <c r="K2512" s="39">
        <f>[2]Emissions!K148</f>
        <v>45458.685039289179</v>
      </c>
      <c r="L2512" s="39">
        <f>[2]Emissions!L148</f>
        <v>50378.955820749768</v>
      </c>
      <c r="M2512" s="39">
        <f>[2]Emissions!M148</f>
        <v>54942.773350514537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8.7015594681618715</v>
      </c>
      <c r="G2513" s="39">
        <f>[2]Emissions!G134</f>
        <v>80.203593915065824</v>
      </c>
      <c r="H2513" s="39">
        <f>[2]Emissions!H134</f>
        <v>81.579184433069031</v>
      </c>
      <c r="I2513" s="39">
        <f>[2]Emissions!I134</f>
        <v>95.773990042914278</v>
      </c>
      <c r="J2513" s="39">
        <f>[2]Emissions!J134</f>
        <v>95.773990042914278</v>
      </c>
      <c r="K2513" s="39">
        <f>[2]Emissions!K134</f>
        <v>95.773990042914278</v>
      </c>
      <c r="L2513" s="39">
        <f>[2]Emissions!L134</f>
        <v>95.772275001316714</v>
      </c>
      <c r="M2513" s="39">
        <f>[2]Emissions!M134</f>
        <v>79.733737898246147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22.793135148689519</v>
      </c>
      <c r="G2514" s="39">
        <f>[2]Emissions!G66</f>
        <v>15.19542343245968</v>
      </c>
      <c r="H2514" s="39">
        <f>[2]Emissions!H66</f>
        <v>7.5977117162298384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0.41250109915966388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14.19578699930859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16.001559869428281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83.915870709677407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0.96258029838709658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15.1795621344385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15.31337774999999</v>
      </c>
      <c r="F2521" s="39">
        <f>[2]Emissions!F38</f>
        <v>11.485033312500001</v>
      </c>
      <c r="G2521" s="39">
        <f>[2]Emissions!G38</f>
        <v>7.6566888749999986</v>
      </c>
      <c r="H2521" s="39">
        <f>[2]Emissions!H38</f>
        <v>3.8283444375000002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396.36741401220343</v>
      </c>
      <c r="H2522" s="39">
        <f>[2]Emissions!H53</f>
        <v>400.16961062026172</v>
      </c>
      <c r="I2522" s="39">
        <f>[2]Emissions!I53</f>
        <v>414.25600971644337</v>
      </c>
      <c r="J2522" s="39">
        <f>[2]Emissions!J53</f>
        <v>425.96213059246668</v>
      </c>
      <c r="K2522" s="39">
        <f>[2]Emissions!K53</f>
        <v>434.94511099829981</v>
      </c>
      <c r="L2522" s="39">
        <f>[2]Emissions!L53</f>
        <v>442.41479730026867</v>
      </c>
      <c r="M2522" s="39">
        <f>[2]Emissions!M53</f>
        <v>447.78521197892132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47.248885463410538</v>
      </c>
      <c r="F2524" s="39">
        <f>[2]Emissions!F19</f>
        <v>56.453772812794703</v>
      </c>
      <c r="G2524" s="39">
        <f>[2]Emissions!G19</f>
        <v>56.45377281279471</v>
      </c>
      <c r="H2524" s="39">
        <f>[2]Emissions!H19</f>
        <v>56.453772812794703</v>
      </c>
      <c r="I2524" s="39">
        <f>[2]Emissions!I19</f>
        <v>9.2048873493841672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1.2371199634145369</v>
      </c>
      <c r="F2525" s="39">
        <f>[2]Emissions!F48</f>
        <v>2.062134242657776</v>
      </c>
      <c r="G2525" s="39">
        <f>[2]Emissions!G48</f>
        <v>3.7551264893668201</v>
      </c>
      <c r="H2525" s="39">
        <f>[2]Emissions!H48</f>
        <v>5.7315181470848806</v>
      </c>
      <c r="I2525" s="39">
        <f>[2]Emissions!I48</f>
        <v>6.4960103573376431</v>
      </c>
      <c r="J2525" s="39">
        <f>[2]Emissions!J48</f>
        <v>6.8097779494160724</v>
      </c>
      <c r="K2525" s="39">
        <f>[2]Emissions!K48</f>
        <v>6.9872034088119168</v>
      </c>
      <c r="L2525" s="39">
        <f>[2]Emissions!L48</f>
        <v>7.2482239280242906</v>
      </c>
      <c r="M2525" s="39">
        <f>[2]Emissions!M48</f>
        <v>8.7667807082983877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7.4227197804872214</v>
      </c>
      <c r="F2526" s="39">
        <f>[2]Emissions!F28</f>
        <v>12.37220261857685</v>
      </c>
      <c r="G2526" s="39">
        <f>[2]Emissions!G28</f>
        <v>22.528036575234911</v>
      </c>
      <c r="H2526" s="39">
        <f>[2]Emissions!H28</f>
        <v>31.605494521671641</v>
      </c>
      <c r="I2526" s="39">
        <f>[2]Emissions!I28</f>
        <v>36.380031491097533</v>
      </c>
      <c r="J2526" s="39">
        <f>[2]Emissions!J28</f>
        <v>31.79065165117537</v>
      </c>
      <c r="K2526" s="39">
        <f>[2]Emissions!K28</f>
        <v>26.672700945790488</v>
      </c>
      <c r="L2526" s="39">
        <f>[2]Emissions!L28</f>
        <v>20.797969400380371</v>
      </c>
      <c r="M2526" s="39">
        <f>[2]Emissions!M28</f>
        <v>34.733499953099908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21.08072515000001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29.506578179043061</v>
      </c>
      <c r="F2529" s="39">
        <f>[2]Emissions!F4</f>
        <v>37.146819039800171</v>
      </c>
      <c r="G2529" s="39">
        <f>[2]Emissions!G4</f>
        <v>35.530285025616571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18.751448014077148</v>
      </c>
      <c r="L2529" s="39">
        <f>[2]Emissions!L4</f>
        <v>2.7840956191807851</v>
      </c>
      <c r="M2529" s="39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206.6804182770662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66.836499068181823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906.19037320114865</v>
      </c>
      <c r="F2531" s="39">
        <f>[2]Emissions!F27</f>
        <v>1510.4397363512569</v>
      </c>
      <c r="G2531" s="39">
        <f>[2]Emissions!G27</f>
        <v>2750.29779855993</v>
      </c>
      <c r="H2531" s="39">
        <f>[2]Emissions!H27</f>
        <v>3858.5041228540799</v>
      </c>
      <c r="I2531" s="39">
        <f>[2]Emissions!I27</f>
        <v>4441.3955112048243</v>
      </c>
      <c r="J2531" s="39">
        <f>[2]Emissions!J27</f>
        <v>3881.108722414328</v>
      </c>
      <c r="K2531" s="39">
        <f>[2]Emissions!K27</f>
        <v>3256.2922404652568</v>
      </c>
      <c r="L2531" s="39">
        <f>[2]Emissions!L27</f>
        <v>2539.085430963104</v>
      </c>
      <c r="M2531" s="39">
        <f>[2]Emissions!M27</f>
        <v>4240.3814526076148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8054.2756685330678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787.4904507937498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48194.382084282493</v>
      </c>
      <c r="H2534" s="39">
        <f>[2]Emissions!H52</f>
        <v>48657.603998788669</v>
      </c>
      <c r="I2534" s="39">
        <f>[2]Emissions!I52</f>
        <v>50376.740802277629</v>
      </c>
      <c r="J2534" s="39">
        <f>[2]Emissions!J52</f>
        <v>51805.670474946623</v>
      </c>
      <c r="K2534" s="39">
        <f>[2]Emissions!K52</f>
        <v>52902.535250437591</v>
      </c>
      <c r="L2534" s="39">
        <f>[2]Emissions!L52</f>
        <v>53815.037205972883</v>
      </c>
      <c r="M2534" s="39">
        <f>[2]Emissions!M52</f>
        <v>54471.638252719327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42.977106406249987</v>
      </c>
      <c r="G2535" s="39">
        <f>[2]Emissions!G32</f>
        <v>28.651404270833339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656.41585258775319</v>
      </c>
      <c r="F2536" s="39">
        <f>[2]Emissions!F47</f>
        <v>1094.168429154216</v>
      </c>
      <c r="G2536" s="39">
        <f>[2]Emissions!G47</f>
        <v>1992.470115258034</v>
      </c>
      <c r="H2536" s="39">
        <f>[2]Emissions!H47</f>
        <v>3041.1435288432381</v>
      </c>
      <c r="I2536" s="39">
        <f>[2]Emissions!I47</f>
        <v>3446.783095603354</v>
      </c>
      <c r="J2536" s="39">
        <f>[2]Emissions!J47</f>
        <v>3613.2681799601678</v>
      </c>
      <c r="K2536" s="39">
        <f>[2]Emissions!K47</f>
        <v>3707.4101287156032</v>
      </c>
      <c r="L2536" s="39">
        <f>[2]Emissions!L47</f>
        <v>3845.907616209689</v>
      </c>
      <c r="M2536" s="39">
        <f>[2]Emissions!M47</f>
        <v>4651.6538438231246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5147.210390791668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4106.8595245930101</v>
      </c>
      <c r="F2539" s="39">
        <f>[2]Emissions!F3</f>
        <v>4998.8326445588891</v>
      </c>
      <c r="G2539" s="39">
        <f>[2]Emissions!G3</f>
        <v>4095.0098085681461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1928.586428247836</v>
      </c>
      <c r="L2539" s="39">
        <f>[2]Emissions!L3</f>
        <v>1477.241135537324</v>
      </c>
      <c r="M2539" s="39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37.113598902436117</v>
      </c>
      <c r="F2540" s="39">
        <f>[2]Emissions!F26</f>
        <v>61.861013092884242</v>
      </c>
      <c r="G2540" s="39">
        <f>[2]Emissions!G26</f>
        <v>112.64018287617461</v>
      </c>
      <c r="H2540" s="39">
        <f>[2]Emissions!H26</f>
        <v>158.02747260835821</v>
      </c>
      <c r="I2540" s="39">
        <f>[2]Emissions!I26</f>
        <v>181.90015745548769</v>
      </c>
      <c r="J2540" s="39">
        <f>[2]Emissions!J26</f>
        <v>158.9532582558769</v>
      </c>
      <c r="K2540" s="39">
        <f>[2]Emissions!K26</f>
        <v>133.36350472895251</v>
      </c>
      <c r="L2540" s="39">
        <f>[2]Emissions!L26</f>
        <v>103.98984700190189</v>
      </c>
      <c r="M2540" s="39">
        <f>[2]Emissions!M26</f>
        <v>173.6674997654996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1981.8370700610169</v>
      </c>
      <c r="H2542" s="39">
        <f>[2]Emissions!H51</f>
        <v>2000.848053101309</v>
      </c>
      <c r="I2542" s="39">
        <f>[2]Emissions!I51</f>
        <v>2071.2800485822181</v>
      </c>
      <c r="J2542" s="39">
        <f>[2]Emissions!J51</f>
        <v>2129.8106529623342</v>
      </c>
      <c r="K2542" s="39">
        <f>[2]Emissions!K51</f>
        <v>2174.7255549914989</v>
      </c>
      <c r="L2542" s="39">
        <f>[2]Emissions!L51</f>
        <v>2212.0739865013438</v>
      </c>
      <c r="M2542" s="39">
        <f>[2]Emissions!M51</f>
        <v>2238.9260598946071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12.37119963414537</v>
      </c>
      <c r="F2544" s="39">
        <f>[2]Emissions!F46</f>
        <v>20.621342426577758</v>
      </c>
      <c r="G2544" s="39">
        <f>[2]Emissions!G46</f>
        <v>37.551264893668197</v>
      </c>
      <c r="H2544" s="39">
        <f>[2]Emissions!H46</f>
        <v>57.315181470848813</v>
      </c>
      <c r="I2544" s="39">
        <f>[2]Emissions!I46</f>
        <v>64.960103573376443</v>
      </c>
      <c r="J2544" s="39">
        <f>[2]Emissions!J46</f>
        <v>68.097779494160719</v>
      </c>
      <c r="K2544" s="39">
        <f>[2]Emissions!K46</f>
        <v>69.872034088119165</v>
      </c>
      <c r="L2544" s="39">
        <f>[2]Emissions!L46</f>
        <v>72.482239280242908</v>
      </c>
      <c r="M2544" s="39">
        <f>[2]Emissions!M46</f>
        <v>87.66780708298387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151.79562134438501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154.8760279059488</v>
      </c>
      <c r="F2548" s="39">
        <f>[2]Emissions!F2</f>
        <v>193.47716774895031</v>
      </c>
      <c r="G2548" s="39">
        <f>[2]Emissions!G2</f>
        <v>177.65142512808291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93.757240070385777</v>
      </c>
      <c r="L2548" s="39">
        <f>[2]Emissions!L2</f>
        <v>27.840956191807841</v>
      </c>
      <c r="M2548" s="39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R70" zoomScale="55" zoomScaleNormal="55" workbookViewId="0">
      <selection activeCell="V82" sqref="V82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328.69508300038052</v>
      </c>
      <c r="P2" s="14">
        <f t="shared" si="6"/>
        <v>292.50947668455535</v>
      </c>
      <c r="Q2" s="14">
        <f t="shared" si="6"/>
        <v>246.53440262070268</v>
      </c>
      <c r="R2" s="14">
        <f t="shared" si="6"/>
        <v>190.85701715714259</v>
      </c>
      <c r="S2" s="14">
        <f t="shared" si="6"/>
        <v>130.88461406643006</v>
      </c>
      <c r="T2" s="14">
        <f t="shared" si="6"/>
        <v>67.214946645976369</v>
      </c>
      <c r="U2" s="14">
        <f t="shared" si="6"/>
        <v>3.7598216837836782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0.30320590684119703</v>
      </c>
      <c r="AB2" s="22">
        <f>'Electricity generation'!P2*1000/(P2*8760)</f>
        <v>0.3361085690909304</v>
      </c>
      <c r="AC2" s="22">
        <f>'Electricity generation'!Q2*1000/(Q2*8760)</f>
        <v>0.2181522185877163</v>
      </c>
      <c r="AD2" s="22">
        <f>'Electricity generation'!R2*1000/(R2*8760)</f>
        <v>0.13150775835829237</v>
      </c>
      <c r="AE2" s="22">
        <f>'Electricity generation'!S2*1000/(S2*8760)</f>
        <v>8.1122387980098284E-2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311.93398944194797</v>
      </c>
      <c r="S3" s="14">
        <f t="shared" si="7"/>
        <v>265.20698232457045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0.21303325815559415</v>
      </c>
      <c r="AD3" s="22">
        <f>'Electricity generation'!R3*1000/(R3*8760)</f>
        <v>5.7182534640370673E-2</v>
      </c>
      <c r="AE3" s="22">
        <f>'Electricity generation'!S3*1000/(S3*8760)</f>
        <v>3.3628783074314737E-2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717.66619611977842</v>
      </c>
      <c r="P5" s="14">
        <f t="shared" ref="P5:R5" si="9">SUM(P2:P4)</f>
        <v>708.81814686043901</v>
      </c>
      <c r="Q5" s="14">
        <f t="shared" si="9"/>
        <v>678.68107049234141</v>
      </c>
      <c r="R5" s="14">
        <f t="shared" si="9"/>
        <v>534.59048526464005</v>
      </c>
      <c r="S5" s="14">
        <f t="shared" ref="S5:W5" si="10">SUM(S2:S4)</f>
        <v>420.713033660576</v>
      </c>
      <c r="T5" s="14">
        <f t="shared" si="10"/>
        <v>298.75857419290679</v>
      </c>
      <c r="U5" s="14">
        <f t="shared" si="10"/>
        <v>179.78360739915666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0.28799874098994105</v>
      </c>
      <c r="AB5" s="22">
        <f>'Electricity generation'!P5*1000/(P5*8760)</f>
        <v>0.24302240179090678</v>
      </c>
      <c r="AC5" s="22">
        <f>'Electricity generation'!Q5*1000/(Q5*8760)</f>
        <v>0.2091297383917417</v>
      </c>
      <c r="AD5" s="22">
        <f>'Electricity generation'!R5*1000/(R5*8760)</f>
        <v>8.6961444238773097E-2</v>
      </c>
      <c r="AE5" s="22">
        <f>'Electricity generation'!S5*1000/(S5*8760)</f>
        <v>5.1804643046364354E-2</v>
      </c>
      <c r="AF5" s="22">
        <f>'Electricity generation'!T5*1000/(T5*8760)</f>
        <v>3.2295307426959468E-3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204.66568012028412</v>
      </c>
      <c r="V7" s="14">
        <f t="shared" si="12"/>
        <v>186.3690290853084</v>
      </c>
      <c r="W7" s="14">
        <f t="shared" si="12"/>
        <v>174.88422479290233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0.36138299225485709</v>
      </c>
      <c r="AC7" s="22">
        <f>'Electricity generation'!Q7*1000/(Q7*8760)</f>
        <v>0.36038058963209035</v>
      </c>
      <c r="AD7" s="22">
        <f>'Electricity generation'!R7*1000/(R7*8760)</f>
        <v>0.36206219526018535</v>
      </c>
      <c r="AE7" s="22">
        <f>'Electricity generation'!S7*1000/(S7*8760)</f>
        <v>0.35684542559889493</v>
      </c>
      <c r="AF7" s="22">
        <f>'Electricity generation'!T7*1000/(T7*8760)</f>
        <v>0.28880370436618868</v>
      </c>
      <c r="AG7" s="22">
        <f>'Electricity generation'!U7*1000/(U7*8760)</f>
        <v>0.24962212318419147</v>
      </c>
      <c r="AH7" s="22">
        <f>'Electricity generation'!V7*1000/(V7*8760)</f>
        <v>0.22655323108904724</v>
      </c>
      <c r="AI7" s="22">
        <f>'Electricity generation'!W7*1000/(W7*8760)</f>
        <v>0.23109606221903717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164.24311554886378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0.42379598804855206</v>
      </c>
      <c r="AE8" s="22">
        <f>'Electricity generation'!S8*1000/(S8*8760)</f>
        <v>0.41575605453869852</v>
      </c>
      <c r="AF8" s="22">
        <f>'Electricity generation'!T8*1000/(T8*8760)</f>
        <v>0.32474992665037655</v>
      </c>
      <c r="AG8" s="22">
        <f>'Electricity generation'!U8*1000/(U8*8760)</f>
        <v>0.2639024341871723</v>
      </c>
      <c r="AH8" s="22">
        <f>'Electricity generation'!V8*1000/(V8*8760)</f>
        <v>0.2401522723918553</v>
      </c>
      <c r="AI8" s="22">
        <f>'Electricity generation'!W8*1000/(W8*8760)</f>
        <v>0.23772803231167219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16.265680120284127</v>
      </c>
      <c r="V9" s="14">
        <f t="shared" si="14"/>
        <v>16.257614799594116</v>
      </c>
      <c r="W9" s="14">
        <f t="shared" si="14"/>
        <v>10.64110924403856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8.4217997868428596E-2</v>
      </c>
      <c r="AH9" s="22">
        <f>'Electricity generation'!V9*1000/(V9*8760)</f>
        <v>8.4259777992330712E-2</v>
      </c>
      <c r="AI9" s="22">
        <f>'Electricity generation'!W9*1000/(W9*8760)</f>
        <v>0.1287331031270133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96.792672222222222</v>
      </c>
      <c r="T10" s="14">
        <f t="shared" si="15"/>
        <v>82.595344444444422</v>
      </c>
      <c r="U10" s="14">
        <f t="shared" si="15"/>
        <v>68.398016666666663</v>
      </c>
      <c r="V10" s="14">
        <f t="shared" si="15"/>
        <v>54.200688888888891</v>
      </c>
      <c r="W10" s="14">
        <f>SUMIF($B:$B,"*FIS*",K:K)</f>
        <v>40.003361111111118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0.81162538667147188</v>
      </c>
      <c r="AE10" s="22">
        <f>'Electricity generation'!S10*1000/(S10*8760)</f>
        <v>0.81333057179890944</v>
      </c>
      <c r="AF10" s="22">
        <f>'Electricity generation'!T10*1000/(T10*8760)</f>
        <v>0.8156219660483961</v>
      </c>
      <c r="AG10" s="22">
        <f>'Electricity generation'!U10*1000/(U10*8760)</f>
        <v>0.81886460645423176</v>
      </c>
      <c r="AH10" s="22">
        <f>'Electricity generation'!V10*1000/(V10*8760)</f>
        <v>0.82380600123573644</v>
      </c>
      <c r="AI10" s="22">
        <f>'Electricity generation'!W10*1000/(W10*8760)</f>
        <v>0.83225483136486456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37.289051765772271</v>
      </c>
      <c r="P11" s="14">
        <f t="shared" si="16"/>
        <v>45.691749328428209</v>
      </c>
      <c r="Q11" s="14">
        <f t="shared" si="16"/>
        <v>53.621749328428216</v>
      </c>
      <c r="R11" s="14">
        <f t="shared" si="16"/>
        <v>50.128859604476879</v>
      </c>
      <c r="S11" s="14">
        <f t="shared" si="16"/>
        <v>48.251331980237794</v>
      </c>
      <c r="T11" s="14">
        <f t="shared" si="16"/>
        <v>31.545555982014214</v>
      </c>
      <c r="U11" s="14">
        <f t="shared" si="16"/>
        <v>8.557058823529621</v>
      </c>
      <c r="V11" s="14">
        <f t="shared" si="16"/>
        <v>19.678425729809831</v>
      </c>
      <c r="W11" s="14">
        <f t="shared" si="16"/>
        <v>14.09755114728674</v>
      </c>
      <c r="X11" s="2"/>
      <c r="Y11" s="2" t="s">
        <v>148</v>
      </c>
      <c r="AA11" s="22">
        <f>'Electricity generation'!O11*1000/(O11*8760)</f>
        <v>0.44619337489170119</v>
      </c>
      <c r="AB11" s="22">
        <f>'Electricity generation'!P11*1000/(P11*8760)</f>
        <v>0.51030060101189878</v>
      </c>
      <c r="AC11" s="22">
        <f>'Electricity generation'!Q11*1000/(Q11*8760)</f>
        <v>0.49493928738243403</v>
      </c>
      <c r="AD11" s="22">
        <f>'Electricity generation'!R11*1000/(R11*8760)</f>
        <v>0.41799132229444474</v>
      </c>
      <c r="AE11" s="22">
        <f>'Electricity generation'!S11*1000/(S11*8760)</f>
        <v>0.30549414483507342</v>
      </c>
      <c r="AF11" s="22">
        <f>'Electricity generation'!T11*1000/(T11*8760)</f>
        <v>0.25241025129783307</v>
      </c>
      <c r="AG11" s="22">
        <f>'Electricity generation'!U11*1000/(U11*8760)</f>
        <v>0.20475000000000002</v>
      </c>
      <c r="AH11" s="22">
        <f>'Electricity generation'!V11*1000/(V11*8760)</f>
        <v>0.20739670698887905</v>
      </c>
      <c r="AI11" s="22">
        <f>'Electricity generation'!W11*1000/(W11*8760)</f>
        <v>0.15290000000000009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0.73356521507776107</v>
      </c>
      <c r="AE13" s="22">
        <f>'Electricity generation'!S13*1000/(S13*8760)</f>
        <v>0.43036247062569133</v>
      </c>
      <c r="AF13" s="22">
        <f>'Electricity generation'!T13*1000/(T13*8760)</f>
        <v>0.42946489443025265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742.25831107459385</v>
      </c>
      <c r="V14" s="14">
        <f t="shared" si="19"/>
        <v>785.24611825983561</v>
      </c>
      <c r="W14" s="14">
        <f t="shared" si="19"/>
        <v>812.72044869517413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0.32073353566412405</v>
      </c>
      <c r="AE14" s="22">
        <f>'Electricity generation'!S14*1000/(S14*8760)</f>
        <v>0.33852426657702611</v>
      </c>
      <c r="AF14" s="22">
        <f>'Electricity generation'!T14*1000/(T14*8760)</f>
        <v>0.36854797380119864</v>
      </c>
      <c r="AG14" s="22">
        <f>'Electricity generation'!U14*1000/(U14*8760)</f>
        <v>0.38948231756443275</v>
      </c>
      <c r="AH14" s="22">
        <f>'Electricity generation'!V14*1000/(V14*8760)</f>
        <v>0.40393798773269868</v>
      </c>
      <c r="AI14" s="22">
        <f>'Electricity generation'!W14*1000/(W14*8760)</f>
        <v>0.43433817725444013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0.28984554355098141</v>
      </c>
      <c r="AE15" s="22">
        <f>'Electricity generation'!S15*1000/(S15*8760)</f>
        <v>0.29853047426969592</v>
      </c>
      <c r="AF15" s="22">
        <f>'Electricity generation'!T15*1000/(T15*8760)</f>
        <v>0.30139361548620519</v>
      </c>
      <c r="AG15" s="22">
        <f>'Electricity generation'!U15*1000/(U15*8760)</f>
        <v>0.3067262969911792</v>
      </c>
      <c r="AH15" s="22">
        <f>'Electricity generation'!V15*1000/(V15*8760)</f>
        <v>0.31467794911795621</v>
      </c>
      <c r="AI15" s="22">
        <f>'Electricity generation'!W15*1000/(W15*8760)</f>
        <v>0.33949547056523999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409.87831107459391</v>
      </c>
      <c r="V16" s="14">
        <f t="shared" si="21"/>
        <v>452.86611825983562</v>
      </c>
      <c r="W16" s="14">
        <f t="shared" si="21"/>
        <v>480.34044869517419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0.3322935286728208</v>
      </c>
      <c r="AD16" s="22">
        <f>'Electricity generation'!R16*1000/(R16*8760)</f>
        <v>0.43901964628199891</v>
      </c>
      <c r="AE16" s="22">
        <f>'Electricity generation'!S16*1000/(S16*8760)</f>
        <v>0.41986098426551871</v>
      </c>
      <c r="AF16" s="22">
        <f>'Electricity generation'!T16*1000/(T16*8760)</f>
        <v>0.44304488861575536</v>
      </c>
      <c r="AG16" s="22">
        <f>'Electricity generation'!U16*1000/(U16*8760)</f>
        <v>0.45659112858208162</v>
      </c>
      <c r="AH16" s="22">
        <f>'Electricity generation'!V16*1000/(V16*8760)</f>
        <v>0.4694501787280641</v>
      </c>
      <c r="AI16" s="22">
        <f>'Electricity generation'!W16*1000/(W16*8760)</f>
        <v>0.49996625195643435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31.978024178394019</v>
      </c>
      <c r="P17" s="14">
        <f t="shared" si="22"/>
        <v>99</v>
      </c>
      <c r="Q17" s="14">
        <f t="shared" si="22"/>
        <v>162.63</v>
      </c>
      <c r="R17" s="14">
        <f t="shared" si="22"/>
        <v>312.14</v>
      </c>
      <c r="S17" s="14">
        <f t="shared" si="22"/>
        <v>487.021061041064</v>
      </c>
      <c r="T17" s="14">
        <f t="shared" si="22"/>
        <v>598.04462581671794</v>
      </c>
      <c r="U17" s="14">
        <f t="shared" si="22"/>
        <v>608.40615711737814</v>
      </c>
      <c r="V17" s="14">
        <f t="shared" si="22"/>
        <v>630.94964206632426</v>
      </c>
      <c r="W17" s="14">
        <f t="shared" si="22"/>
        <v>660.02652205876461</v>
      </c>
      <c r="X17" s="2"/>
      <c r="Y17" s="2" t="s">
        <v>46</v>
      </c>
      <c r="AA17" s="22">
        <f>'Electricity generation'!O17*1000/(O17*8760)</f>
        <v>0.16556945288403602</v>
      </c>
      <c r="AB17" s="22">
        <f>'Electricity generation'!P17*1000/(P17*8760)</f>
        <v>0.12229409775071877</v>
      </c>
      <c r="AC17" s="22">
        <f>'Electricity generation'!Q17*1000/(Q17*8760)</f>
        <v>0.11779594004225255</v>
      </c>
      <c r="AD17" s="22">
        <f>'Electricity generation'!R17*1000/(R17*8760)</f>
        <v>0.14687023545291314</v>
      </c>
      <c r="AE17" s="22">
        <f>'Electricity generation'!S17*1000/(S17*8760)</f>
        <v>0.14744168219074821</v>
      </c>
      <c r="AF17" s="22">
        <f>'Electricity generation'!T17*1000/(T17*8760)</f>
        <v>0.14672225380235779</v>
      </c>
      <c r="AG17" s="22">
        <f>'Electricity generation'!U17*1000/(U17*8760)</f>
        <v>0.14293164433028285</v>
      </c>
      <c r="AH17" s="22">
        <f>'Electricity generation'!V17*1000/(V17*8760)</f>
        <v>0.13768442554692276</v>
      </c>
      <c r="AI17" s="22">
        <f>'Electricity generation'!W17*1000/(W17*8760)</f>
        <v>0.13878503853813173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484.70106104106401</v>
      </c>
      <c r="T18" s="14">
        <f t="shared" si="23"/>
        <v>596.32284584516447</v>
      </c>
      <c r="U18" s="14">
        <f t="shared" si="23"/>
        <v>607.88635296743064</v>
      </c>
      <c r="V18" s="14">
        <f t="shared" si="23"/>
        <v>630.42983791637675</v>
      </c>
      <c r="W18" s="14">
        <f t="shared" si="23"/>
        <v>660.01652205876462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0.11545362974913422</v>
      </c>
      <c r="AD18" s="22">
        <f>'Electricity generation'!R18*1000/(R18*8760)</f>
        <v>0.14603695936350145</v>
      </c>
      <c r="AE18" s="22">
        <f>'Electricity generation'!S18*1000/(S18*8760)</f>
        <v>0.14700970945923494</v>
      </c>
      <c r="AF18" s="22">
        <f>'Electricity generation'!T18*1000/(T18*8760)</f>
        <v>0.14639906262712044</v>
      </c>
      <c r="AG18" s="22">
        <f>'Electricity generation'!U18*1000/(U18*8760)</f>
        <v>0.14265145629815959</v>
      </c>
      <c r="AH18" s="22">
        <f>'Electricity generation'!V18*1000/(V18*8760)</f>
        <v>0.13742933814810199</v>
      </c>
      <c r="AI18" s="22">
        <f>'Electricity generation'!W18*1000/(W18*8760)</f>
        <v>0.13878036782230627</v>
      </c>
      <c r="AQ18" s="38"/>
    </row>
    <row r="19" spans="1:43">
      <c r="M19" s="2" t="s">
        <v>96</v>
      </c>
      <c r="O19" s="14">
        <f>SUMIF($B:$B,"*ELC_SOL*CSP*",C:C)</f>
        <v>1.1080241783940192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2.3200000000000003</v>
      </c>
      <c r="T19" s="14">
        <f t="shared" si="24"/>
        <v>1.7217799715534521</v>
      </c>
      <c r="U19" s="14">
        <f t="shared" si="24"/>
        <v>0.51980414994747115</v>
      </c>
      <c r="V19" s="14">
        <f t="shared" si="24"/>
        <v>0.51980414994747126</v>
      </c>
      <c r="W19" s="14">
        <f t="shared" si="24"/>
        <v>9.9999999999997886E-3</v>
      </c>
      <c r="X19" s="2"/>
      <c r="Y19" s="2" t="s">
        <v>96</v>
      </c>
      <c r="AA19" s="22">
        <f>'Electricity generation'!O19*1000/(O19*8760)</f>
        <v>7.8414200456750571E-2</v>
      </c>
      <c r="AB19" s="22">
        <f>'Electricity generation'!P19*1000/(P19*8760)</f>
        <v>0.27632818728709124</v>
      </c>
      <c r="AC19" s="22">
        <f>'Electricity generation'!Q19*1000/(Q19*8760)</f>
        <v>0.27964756206371699</v>
      </c>
      <c r="AD19" s="22">
        <f>'Electricity generation'!R19*1000/(R19*8760)</f>
        <v>0.25814851046219356</v>
      </c>
      <c r="AE19" s="22">
        <f>'Electricity generation'!S19*1000/(S19*8760)</f>
        <v>0.23769066551199297</v>
      </c>
      <c r="AF19" s="22">
        <f>'Electricity generation'!T19*1000/(T19*8760)</f>
        <v>0.25865658022833982</v>
      </c>
      <c r="AG19" s="22">
        <f>'Electricity generation'!U19*1000/(U19*8760)</f>
        <v>0.47059828764155837</v>
      </c>
      <c r="AH19" s="22">
        <f>'Electricity generation'!V19*1000/(V19*8760)</f>
        <v>0.44705999999999996</v>
      </c>
      <c r="AI19" s="22">
        <f>'Electricity generation'!W19*1000/(W19*8760)</f>
        <v>0.44705999999999996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0.19160000000000005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32.030968858131473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155.94447034158711</v>
      </c>
      <c r="D22">
        <f>[2]Capacity_ELC!D22</f>
        <v>155.94447034158711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0.72</v>
      </c>
      <c r="S22" s="14">
        <f t="shared" si="27"/>
        <v>0.72</v>
      </c>
      <c r="T22" s="14">
        <f t="shared" si="27"/>
        <v>0.72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>
        <f>'Electricity generation'!R22*1000/(R22*8760)</f>
        <v>0.20175000000000004</v>
      </c>
      <c r="AE22" s="22">
        <f>'Electricity generation'!S22*1000/(S22*8760)</f>
        <v>0.21975</v>
      </c>
      <c r="AF22" s="22">
        <f>'Electricity generation'!T22*1000/(T22*8760)</f>
        <v>0.21974999999999997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4.6466666666666683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11.241076431801121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32.132576626750527</v>
      </c>
      <c r="G32">
        <f>[2]Capacity_ELC!G32</f>
        <v>17.436538367504479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69.350059696991877</v>
      </c>
      <c r="E33">
        <f>[2]Capacity_ELC!E33</f>
        <v>47.660855974726303</v>
      </c>
      <c r="F33">
        <f>[2]Capacity_ELC!F33</f>
        <v>43.718195078640278</v>
      </c>
      <c r="G33">
        <f>[2]Capacity_ELC!G33</f>
        <v>19.783467420453722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8.5418195839153501</v>
      </c>
      <c r="D34">
        <f>[2]Capacity_ELC!D34</f>
        <v>5.6657108484913454</v>
      </c>
      <c r="E34">
        <f>[2]Capacity_ELC!E34</f>
        <v>5.6657108484913454</v>
      </c>
      <c r="F34">
        <f>[2]Capacity_ELC!F34</f>
        <v>2.172821124540016</v>
      </c>
      <c r="G34">
        <f>[2]Capacity_ELC!G34</f>
        <v>1.6663013434381859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63.455124962192691</v>
      </c>
      <c r="D37">
        <f>[2]Capacity_ELC!D37</f>
        <v>67.214946645976369</v>
      </c>
      <c r="E37">
        <f>[2]Capacity_ELC!E37</f>
        <v>67.214946645976369</v>
      </c>
      <c r="F37">
        <f>[2]Capacity_ELC!F37</f>
        <v>67.214946645976369</v>
      </c>
      <c r="G37">
        <f>[2]Capacity_ELC!G37</f>
        <v>67.214946645976369</v>
      </c>
      <c r="H37">
        <f>[2]Capacity_ELC!H37</f>
        <v>67.214946645976369</v>
      </c>
      <c r="I37">
        <f>[2]Capacity_ELC!I37</f>
        <v>3.7598216837836782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0.81501989260950392</v>
      </c>
      <c r="F39">
        <f>[2]Capacity_ELC!F39</f>
        <v>0.81501989260950392</v>
      </c>
      <c r="G39">
        <f>[2]Capacity_ELC!G39</f>
        <v>0.81501989260950392</v>
      </c>
      <c r="H39">
        <f>[2]Capacity_ELC!H39</f>
        <v>0.81501989260950392</v>
      </c>
      <c r="I39">
        <f>[2]Capacity_ELC!I39</f>
        <v>0.81501989260950392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2.2574008226814168</v>
      </c>
      <c r="D53">
        <f>[2]Capacity_ELC!D53</f>
        <v>2.2574008226814168</v>
      </c>
      <c r="E53">
        <f>[2]Capacity_ELC!E53</f>
        <v>2.2574008226814168</v>
      </c>
      <c r="F53">
        <f>[2]Capacity_ELC!F53</f>
        <v>2.2574008226814168</v>
      </c>
      <c r="G53">
        <f>[2]Capacity_ELC!G53</f>
        <v>2.2574008226814168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22.573946796850571</v>
      </c>
      <c r="E56">
        <f>[2]Capacity_ELC!E56</f>
        <v>22.573946796850571</v>
      </c>
      <c r="F56">
        <f>[2]Capacity_ELC!F56</f>
        <v>22.573946796850571</v>
      </c>
      <c r="G56">
        <f>[2]Capacity_ELC!G56</f>
        <v>22.573946796850571</v>
      </c>
      <c r="H56">
        <f>[2]Capacity_ELC!H56</f>
        <v>12.440472964746601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8.5570588235294149</v>
      </c>
      <c r="F57">
        <f>[2]Capacity_ELC!F57</f>
        <v>8.5570588235294149</v>
      </c>
      <c r="G57">
        <f>[2]Capacity_ELC!G57</f>
        <v>8.5570588235294149</v>
      </c>
      <c r="H57">
        <f>[2]Capacity_ELC!H57</f>
        <v>8.5570588235294149</v>
      </c>
      <c r="I57">
        <f>[2]Capacity_ELC!I57</f>
        <v>8.557058823529621</v>
      </c>
      <c r="J57">
        <f>[2]Capacity_ELC!J57</f>
        <v>8.5570588235292711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10.5480241937382</v>
      </c>
      <c r="D58">
        <f>[2]Capacity_ELC!D58</f>
        <v>10.548024193738209</v>
      </c>
      <c r="E58">
        <f>[2]Capacity_ELC!E58</f>
        <v>10.548024193738209</v>
      </c>
      <c r="F58">
        <f>[2]Capacity_ELC!F58</f>
        <v>10.548024193738209</v>
      </c>
      <c r="G58">
        <f>[2]Capacity_ELC!G58</f>
        <v>10.548024193738209</v>
      </c>
      <c r="H58">
        <f>[2]Capacity_ELC!H58</f>
        <v>10.5480241937382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8.1116012631494741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409.87831107459391</v>
      </c>
      <c r="J65">
        <f>[2]Capacity_ELC!J65</f>
        <v>452.86611825983562</v>
      </c>
      <c r="K65">
        <f>[2]Capacity_ELC!K65</f>
        <v>480.34044869517419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484.70106104106401</v>
      </c>
      <c r="H66">
        <f>[2]Capacity_ELC!H66</f>
        <v>596.32284584516447</v>
      </c>
      <c r="I66">
        <f>[2]Capacity_ELC!I66</f>
        <v>607.88635296743064</v>
      </c>
      <c r="J66">
        <f>[2]Capacity_ELC!J66</f>
        <v>630.42983791637675</v>
      </c>
      <c r="K66">
        <f>[2]Capacity_ELC!K66</f>
        <v>660.01652205876462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0.59822002844654787</v>
      </c>
      <c r="D69">
        <f>[2]Capacity_ELC!D69</f>
        <v>1.800195850052529</v>
      </c>
      <c r="E69">
        <f>[2]Capacity_ELC!E69</f>
        <v>1.800195850052529</v>
      </c>
      <c r="F69">
        <f>[2]Capacity_ELC!F69</f>
        <v>1.800195850052529</v>
      </c>
      <c r="G69">
        <f>[2]Capacity_ELC!G69</f>
        <v>1.800195850052529</v>
      </c>
      <c r="H69">
        <f>[2]Capacity_ELC!H69</f>
        <v>1.201975821605981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0.50980414994747136</v>
      </c>
      <c r="D70">
        <f>[2]Capacity_ELC!D70</f>
        <v>0.50980414994747136</v>
      </c>
      <c r="E70">
        <f>[2]Capacity_ELC!E70</f>
        <v>0.51980414994747104</v>
      </c>
      <c r="F70">
        <f>[2]Capacity_ELC!F70</f>
        <v>0.51980414994747115</v>
      </c>
      <c r="G70">
        <f>[2]Capacity_ELC!G70</f>
        <v>0.51980414994747115</v>
      </c>
      <c r="H70">
        <f>[2]Capacity_ELC!H70</f>
        <v>0.51980414994747115</v>
      </c>
      <c r="I70">
        <f>[2]Capacity_ELC!I70</f>
        <v>0.51980414994747115</v>
      </c>
      <c r="J70">
        <f>[2]Capacity_ELC!J70</f>
        <v>0.51980414994747126</v>
      </c>
      <c r="K70">
        <f>[2]Capacity_ELC!K70</f>
        <v>9.9999999999997886E-3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5.0246036884830048</v>
      </c>
      <c r="D74">
        <f>[2]Capacity_ELC!D74</f>
        <v>5.0246036884830048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5.0246036884830074</v>
      </c>
      <c r="J74">
        <f>[2]Capacity_ELC!J74</f>
        <v>5.0246036884830039</v>
      </c>
      <c r="K74">
        <f>[2]Capacity_ELC!K74</f>
        <v>5.0246036884830039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11.12136690628056</v>
      </c>
      <c r="K87">
        <f>[2]Capacity_ELC!K87</f>
        <v>14.09755114728674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0.72</v>
      </c>
      <c r="G88">
        <f>[2]Capacity_ELC!G88</f>
        <v>0.72</v>
      </c>
      <c r="H88">
        <f>[2]Capacity_ELC!H88</f>
        <v>0.72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N16" zoomScale="55" zoomScaleNormal="55" workbookViewId="0">
      <selection activeCell="AK16" sqref="AK16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1967.1459266769159</v>
      </c>
      <c r="E2">
        <f>[3]Output!E2</f>
        <v>1967.145926676917</v>
      </c>
      <c r="F2">
        <f>[3]Output!F2</f>
        <v>874.10223359999986</v>
      </c>
      <c r="G2">
        <f>[3]Output!G2</f>
        <v>582.73482239999998</v>
      </c>
      <c r="H2">
        <f>[3]Output!H2</f>
        <v>291.36741119999982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861.23888888888905</v>
      </c>
      <c r="Q2" s="3">
        <f t="shared" si="3"/>
        <v>471.13055555555536</v>
      </c>
      <c r="R2" s="3">
        <f t="shared" si="3"/>
        <v>219.86880360118508</v>
      </c>
      <c r="S2" s="3">
        <f t="shared" si="3"/>
        <v>93.010810599999942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0.74683820171664861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275.29970395961487</v>
      </c>
      <c r="E3">
        <f>[3]Output!E3</f>
        <v>179.45332248070329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0.19335309051522831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900.5043693634691</v>
      </c>
      <c r="E4">
        <f>[3]Output!E4</f>
        <v>953.86075084238018</v>
      </c>
      <c r="F4">
        <f>[3]Output!F4</f>
        <v>691.55324551999945</v>
      </c>
      <c r="G4">
        <f>[3]Output!G4</f>
        <v>121.8498566442663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817.39609055999983</v>
      </c>
      <c r="F5">
        <f>[3]Output!F5</f>
        <v>613.04706792000013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407.24154351229618</v>
      </c>
      <c r="S5" s="3">
        <f t="shared" si="6"/>
        <v>190.92322355555547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307.6302839999999</v>
      </c>
      <c r="F6">
        <f>[3]Output!F6</f>
        <v>315.57831791108958</v>
      </c>
      <c r="G6">
        <f>[3]Output!G6</f>
        <v>153.81514200000001</v>
      </c>
      <c r="H6">
        <f>[3]Output!H6</f>
        <v>76.907571000000004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1.3515048958662019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1690.7446141689099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601.82499999999993</v>
      </c>
      <c r="Q7" s="3">
        <f t="shared" si="9"/>
        <v>631.72500000000025</v>
      </c>
      <c r="R7" s="3">
        <f t="shared" si="9"/>
        <v>650.46764205540819</v>
      </c>
      <c r="S7" s="3">
        <f t="shared" si="9"/>
        <v>657.69426436429296</v>
      </c>
      <c r="T7" s="3">
        <f t="shared" si="9"/>
        <v>531.91735816889593</v>
      </c>
      <c r="U7" s="3">
        <f t="shared" si="9"/>
        <v>447.54035494356219</v>
      </c>
      <c r="V7" s="3">
        <f t="shared" si="9"/>
        <v>369.86915005643789</v>
      </c>
      <c r="W7" s="3">
        <f t="shared" si="9"/>
        <v>354.03588787828926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1.1032032590787022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91.282528800000009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638.46764205540819</v>
      </c>
      <c r="S8" s="3">
        <f t="shared" si="10"/>
        <v>645.69426436429296</v>
      </c>
      <c r="T8" s="3">
        <f t="shared" si="10"/>
        <v>519.91735816889593</v>
      </c>
      <c r="U8" s="3">
        <f t="shared" si="10"/>
        <v>435.54035494356219</v>
      </c>
      <c r="V8" s="3">
        <f t="shared" si="10"/>
        <v>357.86915005643789</v>
      </c>
      <c r="W8" s="3">
        <f t="shared" si="10"/>
        <v>342.0358878782892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</v>
      </c>
      <c r="V9" s="3">
        <f t="shared" si="11"/>
        <v>12.000000000000002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7.7107401999999956</v>
      </c>
      <c r="F10">
        <f>[3]Output!F10</f>
        <v>7.7107401999999938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789.12096259999987</v>
      </c>
      <c r="S10" s="3">
        <f t="shared" si="12"/>
        <v>689.62608953333313</v>
      </c>
      <c r="T10" s="3">
        <f t="shared" si="12"/>
        <v>590.13121646666661</v>
      </c>
      <c r="U10" s="3">
        <f t="shared" si="12"/>
        <v>490.63634339999982</v>
      </c>
      <c r="V10" s="3">
        <f t="shared" si="12"/>
        <v>391.14147033333325</v>
      </c>
      <c r="W10" s="3">
        <f>SUMIF($B:$B,"*FIS*",L:L)/3.6</f>
        <v>291.64659726666679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1192.4616110279551</v>
      </c>
      <c r="E11">
        <f>[3]Output!E11</f>
        <v>824.98159395341077</v>
      </c>
      <c r="F11">
        <f>[3]Output!F11</f>
        <v>764.73246965690134</v>
      </c>
      <c r="G11">
        <f>[3]Output!G11</f>
        <v>9.2811135094285753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204.25277777777774</v>
      </c>
      <c r="Q11" s="3">
        <f t="shared" si="13"/>
        <v>232.48611111111111</v>
      </c>
      <c r="R11" s="3">
        <f t="shared" si="13"/>
        <v>183.5520320060057</v>
      </c>
      <c r="S11" s="3">
        <f t="shared" si="13"/>
        <v>129.12677474799435</v>
      </c>
      <c r="T11" s="3">
        <f t="shared" si="13"/>
        <v>69.750814203690609</v>
      </c>
      <c r="U11" s="3">
        <f t="shared" si="13"/>
        <v>15.348026276470964</v>
      </c>
      <c r="V11" s="3">
        <f t="shared" si="13"/>
        <v>35.751668488969024</v>
      </c>
      <c r="W11" s="3">
        <f t="shared" si="13"/>
        <v>18.882316396880459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706.14905994940523</v>
      </c>
      <c r="E12">
        <f>[3]Output!E12</f>
        <v>784.47656189972577</v>
      </c>
      <c r="F12">
        <f>[3]Output!F12</f>
        <v>623.35779881264182</v>
      </c>
      <c r="G12">
        <f>[3]Output!G12</f>
        <v>1101.191101266206</v>
      </c>
      <c r="H12">
        <f>[3]Output!H12</f>
        <v>827.93508591572595</v>
      </c>
      <c r="I12">
        <f>[3]Output!I12</f>
        <v>552.99677265290291</v>
      </c>
      <c r="J12">
        <f>[3]Output!J12</f>
        <v>276.57721312109521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40.535448133597669</v>
      </c>
      <c r="K13">
        <f>[3]Output!K13</f>
        <v>29.559587776386671</v>
      </c>
      <c r="L13">
        <f>[3]Output!L13</f>
        <v>15.680294278060121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12.025790179231953</v>
      </c>
      <c r="T13" s="14">
        <f t="shared" si="15"/>
        <v>11.239397666785717</v>
      </c>
      <c r="U13" s="14">
        <f t="shared" si="15"/>
        <v>4.1273887057767844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139.78496990410349</v>
      </c>
      <c r="F14">
        <f>[3]Output!F14</f>
        <v>267.28074571803529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942.37658032662955</v>
      </c>
      <c r="S14" s="3">
        <f t="shared" si="16"/>
        <v>1416.1317735680511</v>
      </c>
      <c r="T14" s="3">
        <f t="shared" si="16"/>
        <v>2040.3995183150519</v>
      </c>
      <c r="U14" s="3">
        <f t="shared" si="16"/>
        <v>2532.4852281242393</v>
      </c>
      <c r="V14" s="3">
        <f t="shared" si="16"/>
        <v>2778.5908551107668</v>
      </c>
      <c r="W14" s="3">
        <f t="shared" si="16"/>
        <v>3092.2407403401721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196.46798123489151</v>
      </c>
      <c r="F15">
        <f>[3]Output!F15</f>
        <v>363.42615046978278</v>
      </c>
      <c r="G15">
        <f>[3]Output!G15</f>
        <v>994.31500658999494</v>
      </c>
      <c r="H15">
        <f>[3]Output!H15</f>
        <v>1302.8679757618891</v>
      </c>
      <c r="I15">
        <f>[3]Output!I15</f>
        <v>1132.6086721333679</v>
      </c>
      <c r="J15">
        <f>[3]Output!J15</f>
        <v>1140.2157418394891</v>
      </c>
      <c r="K15">
        <f>[3]Output!K15</f>
        <v>1080.713318385571</v>
      </c>
      <c r="L15">
        <f>[3]Output!L15</f>
        <v>1108.1962767256571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675.28492988229448</v>
      </c>
      <c r="S15" s="3">
        <f t="shared" si="17"/>
        <v>837.18059197690991</v>
      </c>
      <c r="T15" s="3">
        <f t="shared" si="17"/>
        <v>877.55235885807065</v>
      </c>
      <c r="U15" s="3">
        <f t="shared" si="17"/>
        <v>893.07925456281043</v>
      </c>
      <c r="V15" s="3">
        <f t="shared" si="17"/>
        <v>916.2316729357583</v>
      </c>
      <c r="W15" s="3">
        <f t="shared" si="17"/>
        <v>988.49157947671631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97.564558972319901</v>
      </c>
      <c r="E16">
        <f>[3]Output!E16</f>
        <v>85.054122957548202</v>
      </c>
      <c r="F16">
        <f>[3]Output!F16</f>
        <v>79.63539585519014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72.102777777777746</v>
      </c>
      <c r="R16" s="3">
        <f t="shared" si="19"/>
        <v>267.09165044433507</v>
      </c>
      <c r="S16" s="3">
        <f t="shared" si="19"/>
        <v>578.95118159114111</v>
      </c>
      <c r="T16" s="3">
        <f t="shared" si="19"/>
        <v>1162.8471594569812</v>
      </c>
      <c r="U16" s="3">
        <f t="shared" si="19"/>
        <v>1639.4059735614292</v>
      </c>
      <c r="V16" s="3">
        <f t="shared" si="19"/>
        <v>1862.3591821750085</v>
      </c>
      <c r="W16" s="3">
        <f t="shared" si="19"/>
        <v>2103.7491608634559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92.604770050319914</v>
      </c>
      <c r="E17">
        <f>[3]Output!E17</f>
        <v>92.604770050319928</v>
      </c>
      <c r="F17">
        <f>[3]Output!F17</f>
        <v>132.57743948744971</v>
      </c>
      <c r="G17">
        <f>[3]Output!G17</f>
        <v>193.6962900338398</v>
      </c>
      <c r="H17">
        <f>[3]Output!H17</f>
        <v>193.6962900338398</v>
      </c>
      <c r="I17">
        <f>[3]Output!I17</f>
        <v>186.09704462175449</v>
      </c>
      <c r="J17">
        <f>[3]Output!J17</f>
        <v>151.1523228362399</v>
      </c>
      <c r="K17">
        <f>[3]Output!K17</f>
        <v>207.61562181760539</v>
      </c>
      <c r="L17">
        <f>[3]Output!L17</f>
        <v>123.1329196361841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167.81666666666663</v>
      </c>
      <c r="R17" s="3">
        <f t="shared" si="20"/>
        <v>401.59409957782538</v>
      </c>
      <c r="S17" s="3">
        <f t="shared" si="20"/>
        <v>629.03111143942556</v>
      </c>
      <c r="T17" s="3">
        <f t="shared" si="20"/>
        <v>768.65894907813731</v>
      </c>
      <c r="U17" s="3">
        <f t="shared" si="20"/>
        <v>761.77391392730829</v>
      </c>
      <c r="V17" s="3">
        <f t="shared" si="20"/>
        <v>760.99818578838017</v>
      </c>
      <c r="W17" s="3">
        <f t="shared" si="20"/>
        <v>802.43182318900472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2.664551866402336</v>
      </c>
      <c r="K18">
        <f>[3]Output!K18</f>
        <v>13.640412223613341</v>
      </c>
      <c r="L18">
        <f>[3]Output!L18</f>
        <v>27.519705721939889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</v>
      </c>
      <c r="R18" s="3">
        <f t="shared" si="21"/>
        <v>396.34769577000009</v>
      </c>
      <c r="S18" s="3">
        <f t="shared" si="21"/>
        <v>624.2004765060924</v>
      </c>
      <c r="T18" s="3">
        <f t="shared" si="21"/>
        <v>764.75768553665171</v>
      </c>
      <c r="U18" s="3">
        <f t="shared" si="21"/>
        <v>759.63105198772985</v>
      </c>
      <c r="V18" s="3">
        <f t="shared" si="21"/>
        <v>758.96250507328659</v>
      </c>
      <c r="W18" s="3">
        <f t="shared" si="21"/>
        <v>802.39266073300462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358.18154304000018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</v>
      </c>
      <c r="Q19" s="3">
        <f t="shared" si="22"/>
        <v>5.6833333333333336</v>
      </c>
      <c r="R19" s="3">
        <f t="shared" si="22"/>
        <v>5.2464038078252528</v>
      </c>
      <c r="S19" s="3">
        <f t="shared" si="22"/>
        <v>4.8306349333333358</v>
      </c>
      <c r="T19" s="3">
        <f t="shared" si="22"/>
        <v>3.9012635414855379</v>
      </c>
      <c r="U19" s="3">
        <f>SUMIF($B:$B,"*SOL_CSP*",J:J)/3.6</f>
        <v>2.1428619395784807</v>
      </c>
      <c r="V19" s="3">
        <f t="shared" si="22"/>
        <v>2.0356807150935246</v>
      </c>
      <c r="W19" s="3">
        <f t="shared" si="22"/>
        <v>3.9162455999999166E-2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561.98436799999433</v>
      </c>
      <c r="F20">
        <f>[3]Output!F20</f>
        <v>525.39079999999979</v>
      </c>
      <c r="G20">
        <f>[3]Output!G20</f>
        <v>691.74620711999944</v>
      </c>
      <c r="H20">
        <f>[3]Output!H20</f>
        <v>691.74620711999921</v>
      </c>
      <c r="I20">
        <f>[3]Output!I20</f>
        <v>691.74620711999989</v>
      </c>
      <c r="J20">
        <f>[3]Output!J20</f>
        <v>691.74620711999933</v>
      </c>
      <c r="K20">
        <f>[3]Output!K20</f>
        <v>691.74620711999967</v>
      </c>
      <c r="L20">
        <f>[3]Output!L20</f>
        <v>691.74620712000024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0.21819408000000021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55.013073104303963</v>
      </c>
      <c r="E21">
        <f>[3]Output!E21</f>
        <v>31.39792649599968</v>
      </c>
      <c r="F21">
        <f>[3]Output!F21</f>
        <v>41.702478298026591</v>
      </c>
      <c r="G21">
        <f>[3]Output!G21</f>
        <v>15.698963248</v>
      </c>
      <c r="H21">
        <f>[3]Output!H21</f>
        <v>7.8494816239999992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87.922368000000034</v>
      </c>
      <c r="F22">
        <f>[3]Output!F22</f>
        <v>65.941776000000019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1.2724776000000002</v>
      </c>
      <c r="S22" s="3">
        <f t="shared" si="25"/>
        <v>1.3860072000000001</v>
      </c>
      <c r="T22" s="3">
        <f t="shared" si="25"/>
        <v>1.3860071999999999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40.488966895696173</v>
      </c>
      <c r="E23">
        <f>[3]Output!E23</f>
        <v>16.18899120682492</v>
      </c>
      <c r="F23">
        <f>[3]Output!F23</f>
        <v>0</v>
      </c>
      <c r="G23">
        <f>[3]Output!G23</f>
        <v>12.26237283126798</v>
      </c>
      <c r="H23">
        <f>[3]Output!H23</f>
        <v>14.57602808245062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23.982748983262898</v>
      </c>
      <c r="S23" s="14">
        <f t="shared" si="26"/>
        <v>12.243984259231953</v>
      </c>
      <c r="T23" s="14">
        <f t="shared" si="26"/>
        <v>11.407239266785718</v>
      </c>
      <c r="U23" s="14">
        <f t="shared" si="26"/>
        <v>4.1273887057767844</v>
      </c>
      <c r="V23" s="14">
        <f t="shared" si="26"/>
        <v>0</v>
      </c>
      <c r="W23" s="14">
        <f t="shared" si="26"/>
        <v>0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435.8807142971753</v>
      </c>
      <c r="F24">
        <f>[3]Output!F24</f>
        <v>462.72979102056172</v>
      </c>
      <c r="G24">
        <f>[3]Output!G24</f>
        <v>385.45391592012788</v>
      </c>
      <c r="H24">
        <f>[3]Output!H24</f>
        <v>302.31387354077702</v>
      </c>
      <c r="I24">
        <f>[3]Output!I24</f>
        <v>141.27542422539119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36.464262120000008</v>
      </c>
      <c r="S24" s="3">
        <f t="shared" si="27"/>
        <v>38.841866280000005</v>
      </c>
      <c r="T24" s="3">
        <f t="shared" si="27"/>
        <v>24.404128344000004</v>
      </c>
      <c r="U24" s="3">
        <f t="shared" si="27"/>
        <v>37.583479326039779</v>
      </c>
      <c r="V24" s="3">
        <f t="shared" si="27"/>
        <v>30.577050527945964</v>
      </c>
      <c r="W24" s="3">
        <f t="shared" si="27"/>
        <v>60.341375979575496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80.335954681411806</v>
      </c>
      <c r="G25">
        <f>[3]Output!G25</f>
        <v>146.11321015200011</v>
      </c>
      <c r="H25">
        <f>[3]Output!H25</f>
        <v>55.252894595294137</v>
      </c>
      <c r="I25">
        <f>[3]Output!I25</f>
        <v>77.178646418823561</v>
      </c>
      <c r="J25">
        <f>[3]Output!J25</f>
        <v>55.252894595295473</v>
      </c>
      <c r="K25">
        <f>[3]Output!K25</f>
        <v>75.249180258351714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1575.4882098769863</v>
      </c>
      <c r="S25" s="35">
        <f t="shared" si="28"/>
        <v>2198.7776282739351</v>
      </c>
      <c r="T25" s="35">
        <f t="shared" si="28"/>
        <v>2901.6237601304515</v>
      </c>
      <c r="U25" s="35">
        <f t="shared" si="28"/>
        <v>3317.8619457395725</v>
      </c>
      <c r="V25" s="35">
        <f t="shared" si="28"/>
        <v>3575.3407093881165</v>
      </c>
      <c r="W25" s="35">
        <f t="shared" si="28"/>
        <v>3913.5548799260573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57.297669070224657</v>
      </c>
      <c r="H26">
        <f>[3]Output!H26</f>
        <v>62.883519250257862</v>
      </c>
      <c r="I26">
        <f>[3]Output!I26</f>
        <v>32.648860489071403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0</v>
      </c>
      <c r="K27">
        <f>[3]Output!K27</f>
        <v>53.456826301936793</v>
      </c>
      <c r="L27">
        <f>[3]Output!L27</f>
        <v>67.976339028769658</v>
      </c>
      <c r="N27" s="2" t="s">
        <v>54</v>
      </c>
      <c r="O27" s="6">
        <f t="shared" ref="O27:W27" si="31">SUM(O5,O6,O7,O10,O11,O12,O13,O14,O17,O20,O21,O24)</f>
        <v>3773.6847222222223</v>
      </c>
      <c r="P27" s="35">
        <f t="shared" si="31"/>
        <v>3706.6812500000001</v>
      </c>
      <c r="Q27" s="35">
        <f t="shared" si="31"/>
        <v>3644.2444444444445</v>
      </c>
      <c r="R27" s="35">
        <f t="shared" si="31"/>
        <v>3434.7998711814284</v>
      </c>
      <c r="S27" s="35">
        <f t="shared" si="31"/>
        <v>3763.6190877478844</v>
      </c>
      <c r="T27" s="35">
        <f t="shared" si="31"/>
        <v>4045.1213098432277</v>
      </c>
      <c r="U27" s="35">
        <f t="shared" si="31"/>
        <v>4289.4947347033976</v>
      </c>
      <c r="V27" s="35">
        <f t="shared" si="31"/>
        <v>4366.9283803058333</v>
      </c>
      <c r="W27" s="35">
        <f t="shared" si="31"/>
        <v>4619.5787410505891</v>
      </c>
      <c r="X27" s="28">
        <f>W27/Q27</f>
        <v>1.267636902923188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3525.4944444444445</v>
      </c>
      <c r="R28" s="35">
        <f t="shared" si="33"/>
        <v>3398.3356090614284</v>
      </c>
      <c r="S28" s="35">
        <f t="shared" si="33"/>
        <v>3724.7772214678844</v>
      </c>
      <c r="T28" s="35">
        <f t="shared" si="33"/>
        <v>4020.7171814992275</v>
      </c>
      <c r="U28" s="35">
        <f t="shared" si="33"/>
        <v>4251.9112553773575</v>
      </c>
      <c r="V28" s="35">
        <f t="shared" si="33"/>
        <v>4336.3513297778873</v>
      </c>
      <c r="W28" s="35">
        <f t="shared" si="33"/>
        <v>4559.2373650710133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9.3053725714285722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3.0603766646331281E-3</v>
      </c>
      <c r="P29" s="13">
        <f t="shared" ref="P29:W29" si="35">SUMIF($C:$C,"*ELC_DIS*",E:E)/(SUMIF($C:$C,"*ELC*",E:E)-SUMIF($C:$C,"*IMP_ELC*",E:E))</f>
        <v>1.249854563668186E-3</v>
      </c>
      <c r="Q29" s="13">
        <f t="shared" si="35"/>
        <v>0</v>
      </c>
      <c r="R29" s="13">
        <f t="shared" si="35"/>
        <v>1.001943338326765E-3</v>
      </c>
      <c r="S29" s="13">
        <f t="shared" si="35"/>
        <v>1.0866128081611472E-3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63.972435914285711</v>
      </c>
      <c r="G30">
        <f>[3]Output!G30</f>
        <v>64.857095807175</v>
      </c>
      <c r="H30">
        <f>[3]Output!H30</f>
        <v>33.347935473806459</v>
      </c>
      <c r="I30">
        <f>[3]Output!I30</f>
        <v>34.258249886142863</v>
      </c>
      <c r="J30">
        <f>[3]Output!J30</f>
        <v>11.75680848365357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2427.1279951783081</v>
      </c>
      <c r="H31">
        <f>[3]Output!H31</f>
        <v>2717.9427168948741</v>
      </c>
      <c r="I31">
        <f>[3]Output!I31</f>
        <v>2589.6900534558781</v>
      </c>
      <c r="J31">
        <f>[3]Output!J31</f>
        <v>2569.6864698305931</v>
      </c>
      <c r="K31">
        <f>[3]Output!K31</f>
        <v>2513.3716017956849</v>
      </c>
      <c r="L31">
        <f>[3]Output!L31</f>
        <v>2653.170418652775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3.897752397952035</v>
      </c>
      <c r="H32">
        <f>[3]Output!H32</f>
        <v>295.90741422200159</v>
      </c>
      <c r="I32">
        <f>[3]Output!I32</f>
        <v>569.4984384331766</v>
      </c>
      <c r="J32">
        <f>[3]Output!J32</f>
        <v>645.39884659552445</v>
      </c>
      <c r="K32">
        <f>[3]Output!K32</f>
        <v>785.06242077304512</v>
      </c>
      <c r="L32">
        <f>[3]Output!L32</f>
        <v>905.39926746340393</v>
      </c>
      <c r="N32" s="2" t="s">
        <v>34</v>
      </c>
      <c r="O32" s="13">
        <f t="shared" ref="O32:W32" si="40">O2/O$27</f>
        <v>0.23134992213990671</v>
      </c>
      <c r="P32" s="13">
        <f t="shared" si="40"/>
        <v>0.23234770696533161</v>
      </c>
      <c r="Q32" s="13">
        <f t="shared" si="40"/>
        <v>0.12928072272258836</v>
      </c>
      <c r="R32" s="13">
        <f t="shared" si="40"/>
        <v>6.401211478023007E-2</v>
      </c>
      <c r="S32" s="13">
        <f t="shared" si="40"/>
        <v>2.4713130747685937E-2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259.56999999999988</v>
      </c>
      <c r="G33">
        <f>[3]Output!G33</f>
        <v>949.30701889197428</v>
      </c>
      <c r="H33">
        <f>[3]Output!H33</f>
        <v>1958.32073186712</v>
      </c>
      <c r="I33">
        <f>[3]Output!I33</f>
        <v>2634.8857242400768</v>
      </c>
      <c r="J33">
        <f>[3]Output!J33</f>
        <v>3991.9412541653128</v>
      </c>
      <c r="K33">
        <f>[3]Output!K33</f>
        <v>4564.3324433153493</v>
      </c>
      <c r="L33">
        <f>[3]Output!L33</f>
        <v>4680.7635014322104</v>
      </c>
      <c r="N33" s="2" t="s">
        <v>8</v>
      </c>
      <c r="O33" s="13">
        <f t="shared" ref="O33:W33" si="42">O3/O$27</f>
        <v>0.2270025649113212</v>
      </c>
      <c r="P33" s="13">
        <f t="shared" si="42"/>
        <v>0.15805168632242717</v>
      </c>
      <c r="Q33" s="13">
        <f t="shared" si="42"/>
        <v>0.1996580605033203</v>
      </c>
      <c r="R33" s="13">
        <f t="shared" si="42"/>
        <v>4.549134418116435E-2</v>
      </c>
      <c r="S33" s="13">
        <f t="shared" si="42"/>
        <v>2.0758432175296739E-2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12.222922707632071</v>
      </c>
      <c r="H34">
        <f>[3]Output!H34</f>
        <v>125.90352186098821</v>
      </c>
      <c r="I34">
        <f>[3]Output!I34</f>
        <v>1551.3640498050561</v>
      </c>
      <c r="J34">
        <f>[3]Output!J34</f>
        <v>1909.920250655832</v>
      </c>
      <c r="K34">
        <f>[3]Output!K34</f>
        <v>2140.1606125146818</v>
      </c>
      <c r="L34">
        <f>[3]Output!L34</f>
        <v>2892.7334776762309</v>
      </c>
      <c r="N34" s="2" t="s">
        <v>41</v>
      </c>
      <c r="O34" s="13">
        <f t="shared" ref="O34:W34" si="43">O4/O$27</f>
        <v>2.1437932936898916E-2</v>
      </c>
      <c r="P34" s="13">
        <f t="shared" si="43"/>
        <v>1.6699574585756462E-2</v>
      </c>
      <c r="Q34" s="13">
        <f t="shared" si="43"/>
        <v>1.2236952027855186E-2</v>
      </c>
      <c r="R34" s="13">
        <f t="shared" si="43"/>
        <v>9.0599388450175143E-3</v>
      </c>
      <c r="S34" s="13">
        <f t="shared" si="43"/>
        <v>5.257062664311335E-3</v>
      </c>
      <c r="T34" s="13">
        <f t="shared" si="43"/>
        <v>2.0894517994882018E-3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361.68</v>
      </c>
      <c r="F35">
        <f>[3]Output!F35</f>
        <v>583.67999999999984</v>
      </c>
      <c r="G35">
        <f>[3]Output!G35</f>
        <v>1422.9886072931861</v>
      </c>
      <c r="H35">
        <f>[3]Output!H35</f>
        <v>2017.187416008991</v>
      </c>
      <c r="I35">
        <f>[3]Output!I35</f>
        <v>2207.3600021652178</v>
      </c>
      <c r="J35">
        <f>[3]Output!J35</f>
        <v>1767.478303404491</v>
      </c>
      <c r="K35">
        <f>[3]Output!K35</f>
        <v>1319.6172470851029</v>
      </c>
      <c r="L35">
        <f>[3]Output!L35</f>
        <v>1198.5475782034509</v>
      </c>
      <c r="N35" s="2" t="s">
        <v>147</v>
      </c>
      <c r="O35" s="13">
        <f t="shared" ref="O35:W35" si="44">O5/O$27</f>
        <v>0.47979041998812688</v>
      </c>
      <c r="P35" s="13">
        <f t="shared" si="44"/>
        <v>0.40709896787351524</v>
      </c>
      <c r="Q35" s="13">
        <f t="shared" si="44"/>
        <v>0.34117573525376388</v>
      </c>
      <c r="R35" s="13">
        <f t="shared" si="44"/>
        <v>0.11856339780641194</v>
      </c>
      <c r="S35" s="13">
        <f t="shared" si="44"/>
        <v>5.0728625587294011E-2</v>
      </c>
      <c r="T35" s="13">
        <f t="shared" si="44"/>
        <v>2.0894517994882018E-3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3.8630974788144119</v>
      </c>
      <c r="H36">
        <f>[3]Output!H36</f>
        <v>229.9342994129417</v>
      </c>
      <c r="I36">
        <f>[3]Output!I36</f>
        <v>545.76766576672867</v>
      </c>
      <c r="J36">
        <f>[3]Output!J36</f>
        <v>967.19348375133654</v>
      </c>
      <c r="K36">
        <f>[3]Output!K36</f>
        <v>1412.647771178729</v>
      </c>
      <c r="L36">
        <f>[3]Output!L36</f>
        <v>1690.066000435366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1.0538249764026659</v>
      </c>
      <c r="E37">
        <f>[3]Output!E37</f>
        <v>12.26729255300808</v>
      </c>
      <c r="F37">
        <f>[3]Output!F37</f>
        <v>12.44306259140809</v>
      </c>
      <c r="G37">
        <f>[3]Output!G37</f>
        <v>11.26921382772484</v>
      </c>
      <c r="H37">
        <f>[3]Output!H37</f>
        <v>10.05868158566332</v>
      </c>
      <c r="I37">
        <f>[3]Output!I37</f>
        <v>6.7160981750112496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0.15693326556382964</v>
      </c>
      <c r="P37" s="13">
        <f t="shared" si="46"/>
        <v>0.16236222092201749</v>
      </c>
      <c r="Q37" s="13">
        <f t="shared" si="46"/>
        <v>0.17334868986712693</v>
      </c>
      <c r="R37" s="13">
        <f t="shared" si="46"/>
        <v>0.18937570352000577</v>
      </c>
      <c r="S37" s="13">
        <f t="shared" si="46"/>
        <v>0.17475048591005293</v>
      </c>
      <c r="T37" s="13">
        <f t="shared" si="46"/>
        <v>0.13149602136147331</v>
      </c>
      <c r="U37" s="13">
        <f t="shared" si="46"/>
        <v>0.10433404925825324</v>
      </c>
      <c r="V37" s="13">
        <f t="shared" si="46"/>
        <v>8.4697782478982284E-2</v>
      </c>
      <c r="W37" s="13">
        <f t="shared" si="46"/>
        <v>7.6638132549240637E-2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1.6861750235973341</v>
      </c>
      <c r="E38">
        <f>[3]Output!E38</f>
        <v>7.8627074469919149</v>
      </c>
      <c r="F38">
        <f>[3]Output!F38</f>
        <v>8.016937408591911</v>
      </c>
      <c r="G38">
        <f>[3]Output!G38</f>
        <v>7.6178398804460699</v>
      </c>
      <c r="H38">
        <f>[3]Output!H38</f>
        <v>7.3271197551366871</v>
      </c>
      <c r="I38">
        <f>[3]Output!I38</f>
        <v>7.3284505743366877</v>
      </c>
      <c r="J38">
        <f>[3]Output!J38</f>
        <v>7.5746489600825333</v>
      </c>
      <c r="K38">
        <f>[3]Output!K38</f>
        <v>7.3271197551366889</v>
      </c>
      <c r="L38">
        <f>[3]Output!L38</f>
        <v>0.140984841599997</v>
      </c>
      <c r="N38" s="2" t="s">
        <v>53</v>
      </c>
      <c r="O38" s="13">
        <f t="shared" ref="O38:W38" si="47">O10/O$27</f>
        <v>0.24275418992562897</v>
      </c>
      <c r="P38" s="13">
        <f t="shared" si="47"/>
        <v>0.2301482252111943</v>
      </c>
      <c r="Q38" s="13">
        <f t="shared" si="47"/>
        <v>0.20023888506076548</v>
      </c>
      <c r="R38" s="13">
        <f t="shared" si="47"/>
        <v>0.22974292307999158</v>
      </c>
      <c r="S38" s="13">
        <f t="shared" si="47"/>
        <v>0.18323482622838944</v>
      </c>
      <c r="T38" s="13">
        <f t="shared" si="47"/>
        <v>0.14588714930023636</v>
      </c>
      <c r="U38" s="13">
        <f t="shared" si="47"/>
        <v>0.11438091750774126</v>
      </c>
      <c r="V38" s="13">
        <f t="shared" si="47"/>
        <v>8.9569014252058807E-2</v>
      </c>
      <c r="W38" s="13">
        <f t="shared" si="47"/>
        <v>6.3132725647694066E-2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4.4844191999999054E-3</v>
      </c>
      <c r="I39">
        <f>[3]Output!I39</f>
        <v>0</v>
      </c>
      <c r="J39">
        <f>[3]Output!J39</f>
        <v>0.139654022399997</v>
      </c>
      <c r="K39">
        <f>[3]Output!K39</f>
        <v>1.3308191999999721E-3</v>
      </c>
      <c r="L39">
        <f>[3]Output!L39</f>
        <v>0</v>
      </c>
      <c r="N39" s="2" t="s">
        <v>43</v>
      </c>
      <c r="O39" s="13">
        <f t="shared" ref="O39:W39" si="48">O11/O$27</f>
        <v>3.8622728375191796E-2</v>
      </c>
      <c r="P39" s="13">
        <f t="shared" si="48"/>
        <v>5.5103949868302741E-2</v>
      </c>
      <c r="Q39" s="13">
        <f t="shared" si="48"/>
        <v>6.3795421699971336E-2</v>
      </c>
      <c r="R39" s="13">
        <f t="shared" si="48"/>
        <v>5.3438930618939215E-2</v>
      </c>
      <c r="S39" s="13">
        <f t="shared" si="48"/>
        <v>3.4309203917143122E-2</v>
      </c>
      <c r="T39" s="13">
        <f t="shared" si="48"/>
        <v>1.7243194668590513E-2</v>
      </c>
      <c r="U39" s="13">
        <f t="shared" si="48"/>
        <v>3.5780499162991098E-3</v>
      </c>
      <c r="V39" s="13">
        <f t="shared" si="48"/>
        <v>8.1869143195028062E-3</v>
      </c>
      <c r="W39" s="13">
        <f t="shared" si="48"/>
        <v>4.0874541717598745E-3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7.7945639040000012</v>
      </c>
      <c r="H40">
        <f>[3]Output!H40</f>
        <v>0.78549868800000078</v>
      </c>
      <c r="I40">
        <f>[3]Output!I40</f>
        <v>0.60422976000000062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0</v>
      </c>
      <c r="V40" s="13">
        <f t="shared" si="49"/>
        <v>0</v>
      </c>
      <c r="W40" s="13">
        <f t="shared" si="49"/>
        <v>0</v>
      </c>
    </row>
    <row r="41" spans="1:52">
      <c r="A41" s="2">
        <f>[3]Output!A41</f>
        <v>39</v>
      </c>
      <c r="B41" s="2" t="str">
        <f>[3]Output!B41</f>
        <v>ELC_STG_CEN_BTT_NEW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4.5809193600000011</v>
      </c>
      <c r="H41">
        <f>[3]Output!H41</f>
        <v>4.9896259200000008</v>
      </c>
      <c r="I41">
        <f>[3]Output!I41</f>
        <v>4.9896259199999999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2.8449941903967279E-3</v>
      </c>
      <c r="P41" s="13">
        <f t="shared" si="50"/>
        <v>4.057987631568445E-3</v>
      </c>
      <c r="Q41" s="13">
        <f t="shared" si="50"/>
        <v>6.2046087895067407E-3</v>
      </c>
      <c r="R41" s="13">
        <f t="shared" si="50"/>
        <v>6.3519253410704692E-3</v>
      </c>
      <c r="S41" s="13">
        <f t="shared" si="50"/>
        <v>3.1952729271622639E-3</v>
      </c>
      <c r="T41" s="13">
        <f t="shared" si="50"/>
        <v>2.7785069484656099E-3</v>
      </c>
      <c r="U41" s="13">
        <f t="shared" si="50"/>
        <v>9.6220859589472786E-4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IMP_ELC_AFR</v>
      </c>
      <c r="C42" s="2" t="str">
        <f>[3]Output!C42</f>
        <v>IMP_ELC</v>
      </c>
      <c r="D42">
        <f>[3]Output!D42</f>
        <v>25.08</v>
      </c>
      <c r="E42">
        <f>[3]Output!E42</f>
        <v>27.17</v>
      </c>
      <c r="F42">
        <f>[3]Output!F42</f>
        <v>29.26</v>
      </c>
      <c r="G42">
        <f>[3]Output!G42</f>
        <v>18.385834895999999</v>
      </c>
      <c r="H42">
        <f>[3]Output!H42</f>
        <v>24.427312560000001</v>
      </c>
      <c r="I42">
        <f>[3]Output!I42</f>
        <v>16.947730224000001</v>
      </c>
      <c r="J42">
        <f>[3]Output!J42</f>
        <v>46.281760560000002</v>
      </c>
      <c r="K42">
        <f>[3]Output!K42</f>
        <v>27.423989424000009</v>
      </c>
      <c r="L42">
        <f>[3]Output!L42</f>
        <v>44.716755024000022</v>
      </c>
      <c r="N42" s="2" t="s">
        <v>47</v>
      </c>
      <c r="O42" s="13">
        <f t="shared" ref="O42:W42" si="51">O14/O$27</f>
        <v>4.0490928958691642E-2</v>
      </c>
      <c r="P42" s="13">
        <f t="shared" si="51"/>
        <v>8.315614765454496E-2</v>
      </c>
      <c r="Q42" s="13">
        <f t="shared" si="51"/>
        <v>0.13646023257373879</v>
      </c>
      <c r="R42" s="13">
        <f t="shared" si="51"/>
        <v>0.27436142298517413</v>
      </c>
      <c r="S42" s="13">
        <f t="shared" si="51"/>
        <v>0.37626862351137974</v>
      </c>
      <c r="T42" s="13">
        <f t="shared" si="51"/>
        <v>0.50440996994330667</v>
      </c>
      <c r="U42" s="13">
        <f t="shared" si="51"/>
        <v>0.59039243191875634</v>
      </c>
      <c r="V42" s="13">
        <f t="shared" si="51"/>
        <v>0.63628038134121423</v>
      </c>
      <c r="W42" s="13">
        <f t="shared" si="51"/>
        <v>0.66937721244187121</v>
      </c>
    </row>
    <row r="43" spans="1:52">
      <c r="A43" s="2">
        <f>[3]Output!A43</f>
        <v>41</v>
      </c>
      <c r="B43" s="2" t="str">
        <f>[3]Output!B43</f>
        <v>IMP_ELC_OEE</v>
      </c>
      <c r="C43" s="2" t="str">
        <f>[3]Output!C43</f>
        <v>IMP_ELC</v>
      </c>
      <c r="D43">
        <f>[3]Output!D43</f>
        <v>175.75</v>
      </c>
      <c r="E43">
        <f>[3]Output!E43</f>
        <v>190.47499999999999</v>
      </c>
      <c r="F43">
        <f>[3]Output!F43</f>
        <v>205.2</v>
      </c>
      <c r="G43">
        <f>[3]Output!G43</f>
        <v>53.561089296000013</v>
      </c>
      <c r="H43">
        <f>[3]Output!H43</f>
        <v>69.856749648000005</v>
      </c>
      <c r="I43">
        <f>[3]Output!I43</f>
        <v>48.121268054399998</v>
      </c>
      <c r="J43">
        <f>[3]Output!J43</f>
        <v>57.756042625698967</v>
      </c>
      <c r="K43">
        <f>[3]Output!K43</f>
        <v>57.962754316605462</v>
      </c>
      <c r="L43">
        <f>[3]Output!L43</f>
        <v>138.20064211819229</v>
      </c>
      <c r="N43" s="2" t="s">
        <v>93</v>
      </c>
      <c r="O43" s="13">
        <f t="shared" ref="O43:W43" si="52">O15/O$27</f>
        <v>4.0490928958691642E-2</v>
      </c>
      <c r="P43" s="13">
        <f t="shared" si="52"/>
        <v>7.3667276114208924E-2</v>
      </c>
      <c r="Q43" s="13">
        <f t="shared" si="52"/>
        <v>0.11667484800995176</v>
      </c>
      <c r="R43" s="13">
        <f t="shared" si="52"/>
        <v>0.19660095353678481</v>
      </c>
      <c r="S43" s="13">
        <f t="shared" si="52"/>
        <v>0.22244030877148921</v>
      </c>
      <c r="T43" s="13">
        <f t="shared" si="52"/>
        <v>0.21694092504041146</v>
      </c>
      <c r="U43" s="13">
        <f t="shared" si="52"/>
        <v>0.2082015038595364</v>
      </c>
      <c r="V43" s="13">
        <f t="shared" si="52"/>
        <v>0.20981147230804617</v>
      </c>
      <c r="W43" s="13">
        <f t="shared" si="52"/>
        <v>0.21397872725769634</v>
      </c>
    </row>
    <row r="44" spans="1:52">
      <c r="A44" s="2">
        <f>[3]Output!A44</f>
        <v>42</v>
      </c>
      <c r="B44" s="2" t="str">
        <f>[3]Output!B44</f>
        <v>IMP_ELC_RUS</v>
      </c>
      <c r="C44" s="2" t="str">
        <f>[3]Output!C44</f>
        <v>IMP_ELC</v>
      </c>
      <c r="D44">
        <f>[3]Output!D44</f>
        <v>116.85</v>
      </c>
      <c r="E44">
        <f>[3]Output!E44</f>
        <v>126.825</v>
      </c>
      <c r="F44">
        <f>[3]Output!F44</f>
        <v>136.80000000000001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1.9785384563787027E-2</v>
      </c>
      <c r="R44" s="13">
        <f t="shared" si="53"/>
        <v>7.7760469448389324E-2</v>
      </c>
      <c r="S44" s="13">
        <f t="shared" si="53"/>
        <v>0.1538283147398905</v>
      </c>
      <c r="T44" s="13">
        <f t="shared" si="53"/>
        <v>0.28746904490289527</v>
      </c>
      <c r="U44" s="13">
        <f t="shared" si="53"/>
        <v>0.38219092805922</v>
      </c>
      <c r="V44" s="13">
        <f t="shared" si="53"/>
        <v>0.42646890903316809</v>
      </c>
      <c r="W44" s="13">
        <f t="shared" si="53"/>
        <v>0.45539848518417486</v>
      </c>
    </row>
    <row r="45" spans="1:52">
      <c r="A45" s="2">
        <f>[3]Output!A45</f>
        <v>43</v>
      </c>
      <c r="B45" s="2" t="str">
        <f>[3]Output!B45</f>
        <v>IMP_ELC_MEA</v>
      </c>
      <c r="C45" s="2" t="str">
        <f>[3]Output!C45</f>
        <v>IMP_ELC</v>
      </c>
      <c r="D45">
        <f>[3]Output!D45</f>
        <v>37.524999999999999</v>
      </c>
      <c r="E45">
        <f>[3]Output!E45</f>
        <v>46.8825</v>
      </c>
      <c r="F45">
        <f>[3]Output!F45</f>
        <v>56.239999999999988</v>
      </c>
      <c r="G45">
        <f>[3]Output!G45</f>
        <v>59.32441944</v>
      </c>
      <c r="H45">
        <f>[3]Output!H45</f>
        <v>45.546656400000003</v>
      </c>
      <c r="I45">
        <f>[3]Output!I45</f>
        <v>22.785863760000009</v>
      </c>
      <c r="J45">
        <f>[3]Output!J45</f>
        <v>31.262722388044249</v>
      </c>
      <c r="K45">
        <f>[3]Output!K45</f>
        <v>24.690638159999999</v>
      </c>
      <c r="L45">
        <f>[3]Output!L45</f>
        <v>29.549620384279489</v>
      </c>
      <c r="N45" s="2" t="s">
        <v>46</v>
      </c>
      <c r="O45" s="13">
        <f t="shared" ref="O45:W45" si="54">O17/O$27</f>
        <v>1.2290522120841956E-2</v>
      </c>
      <c r="P45" s="13">
        <f t="shared" si="54"/>
        <v>2.861274713959646E-2</v>
      </c>
      <c r="Q45" s="13">
        <f t="shared" si="54"/>
        <v>4.6049783219810833E-2</v>
      </c>
      <c r="R45" s="13">
        <f t="shared" si="54"/>
        <v>0.11691921353184798</v>
      </c>
      <c r="S45" s="13">
        <f t="shared" si="54"/>
        <v>0.16713463737262318</v>
      </c>
      <c r="T45" s="13">
        <f t="shared" si="54"/>
        <v>0.19002123550849143</v>
      </c>
      <c r="U45" s="13">
        <f t="shared" si="54"/>
        <v>0.17759059307482331</v>
      </c>
      <c r="V45" s="13">
        <f t="shared" si="54"/>
        <v>0.17426394928306208</v>
      </c>
      <c r="W45" s="13">
        <f t="shared" si="54"/>
        <v>0.17370238027515791</v>
      </c>
    </row>
    <row r="46" spans="1:52">
      <c r="A46" s="2">
        <f>[3]Output!A46</f>
        <v>44</v>
      </c>
      <c r="B46" s="2" t="str">
        <f>[3]Output!B46</f>
        <v>IMP_ELC_CAC</v>
      </c>
      <c r="C46" s="2" t="str">
        <f>[3]Output!C46</f>
        <v>IMP_ELC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4.7619360000000004</v>
      </c>
      <c r="N46" s="2" t="s">
        <v>95</v>
      </c>
      <c r="O46" s="13">
        <f t="shared" ref="O46:W46" si="55">O18/O$27</f>
        <v>1.2088833011354581E-2</v>
      </c>
      <c r="P46" s="13">
        <f t="shared" si="55"/>
        <v>2.7104209909246085E-2</v>
      </c>
      <c r="Q46" s="13">
        <f t="shared" si="55"/>
        <v>4.4490246415961839E-2</v>
      </c>
      <c r="R46" s="13">
        <f t="shared" si="55"/>
        <v>0.11539178718836768</v>
      </c>
      <c r="S46" s="13">
        <f t="shared" si="55"/>
        <v>0.16585112944562314</v>
      </c>
      <c r="T46" s="13">
        <f t="shared" si="55"/>
        <v>0.18905679878517428</v>
      </c>
      <c r="U46" s="13">
        <f t="shared" si="55"/>
        <v>0.17709103262024531</v>
      </c>
      <c r="V46" s="13">
        <f t="shared" si="55"/>
        <v>0.17379779079869714</v>
      </c>
      <c r="W46" s="13">
        <f t="shared" si="55"/>
        <v>0.1736939027800885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2.0168910948737475E-4</v>
      </c>
      <c r="P47" s="13">
        <f t="shared" si="56"/>
        <v>1.5085372303503747E-3</v>
      </c>
      <c r="Q47" s="13">
        <f t="shared" si="56"/>
        <v>1.5595368038489917E-3</v>
      </c>
      <c r="R47" s="13">
        <f t="shared" si="56"/>
        <v>1.5274263434802995E-3</v>
      </c>
      <c r="S47" s="13">
        <f t="shared" si="56"/>
        <v>1.2835079270001109E-3</v>
      </c>
      <c r="T47" s="13">
        <f t="shared" si="56"/>
        <v>9.6443672331713952E-4</v>
      </c>
      <c r="U47" s="13">
        <f t="shared" si="56"/>
        <v>4.995604545780265E-4</v>
      </c>
      <c r="V47" s="13">
        <f t="shared" si="56"/>
        <v>4.661584843649205E-4</v>
      </c>
      <c r="W47" s="13">
        <f t="shared" si="56"/>
        <v>8.4774950694081695E-6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1.2660776215995786E-4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6.3035889169731345E-4</v>
      </c>
      <c r="S48" s="13">
        <f t="shared" si="57"/>
        <v>5.7974538579185912E-5</v>
      </c>
      <c r="T48" s="13">
        <f t="shared" si="57"/>
        <v>4.1492352674710028E-5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3.1732910620440604E-3</v>
      </c>
      <c r="P50" s="13">
        <f t="shared" si="59"/>
        <v>4.1898815970635604E-3</v>
      </c>
      <c r="Q50" s="13">
        <f t="shared" si="59"/>
        <v>6.3456226256318939E-3</v>
      </c>
      <c r="R50" s="13">
        <f t="shared" si="59"/>
        <v>6.9822842327677825E-3</v>
      </c>
      <c r="S50" s="13">
        <f t="shared" si="59"/>
        <v>3.2532474657414501E-3</v>
      </c>
      <c r="T50" s="13">
        <f t="shared" si="59"/>
        <v>2.8199993011403198E-3</v>
      </c>
      <c r="U50" s="13">
        <f t="shared" si="59"/>
        <v>9.6220859589472786E-4</v>
      </c>
      <c r="V50" s="13">
        <f t="shared" si="59"/>
        <v>0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2.6146343115132455E-2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1.0616124224861408E-2</v>
      </c>
      <c r="S51" s="13">
        <f t="shared" si="60"/>
        <v>1.0320350007376178E-2</v>
      </c>
      <c r="T51" s="13">
        <f t="shared" si="60"/>
        <v>6.0329781172732758E-3</v>
      </c>
      <c r="U51" s="13">
        <f t="shared" si="60"/>
        <v>8.7617497282319271E-3</v>
      </c>
      <c r="V51" s="13">
        <f t="shared" si="60"/>
        <v>7.0019583251797069E-3</v>
      </c>
      <c r="W51" s="13">
        <f t="shared" si="60"/>
        <v>1.3062094914276231E-2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4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2.1911038089540722</v>
      </c>
      <c r="AY1" s="3">
        <f t="shared" si="0"/>
        <v>2.2054880000000003</v>
      </c>
      <c r="AZ1" s="3">
        <f t="shared" si="0"/>
        <v>1.8925068159272083</v>
      </c>
      <c r="BA1" s="3">
        <f t="shared" si="0"/>
        <v>0.56835416784296555</v>
      </c>
      <c r="BB1" s="35">
        <f>AV1/AV4</f>
        <v>0.51046839723167159</v>
      </c>
      <c r="BC1" s="35">
        <f>BA1/BA4</f>
        <v>0.18648294898457868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46.281760560000002</v>
      </c>
      <c r="J2" s="11">
        <f>[2]Activity_IMP!J2</f>
        <v>27.423989424000009</v>
      </c>
      <c r="K2" s="11">
        <f>[2]Activity_IMP!K2</f>
        <v>44.716755024000022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12.856044600000001</v>
      </c>
      <c r="V2" s="3">
        <f t="shared" si="1"/>
        <v>7.6177748400000027</v>
      </c>
      <c r="W2" s="3">
        <f t="shared" si="1"/>
        <v>12.421320840000007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2.4141493948975041</v>
      </c>
      <c r="AY2" s="3">
        <f t="shared" si="2"/>
        <v>2.5944532680000001</v>
      </c>
      <c r="AZ2" s="3">
        <f t="shared" si="2"/>
        <v>2.4793999080000004</v>
      </c>
      <c r="BA2" s="3">
        <f t="shared" si="2"/>
        <v>2.4793999080000004</v>
      </c>
      <c r="BB2" s="35">
        <f>AV2/AV4</f>
        <v>0.55072305311436953</v>
      </c>
      <c r="BC2" s="35">
        <f>BA2/BA4</f>
        <v>0.81351705101542138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57.756042625698967</v>
      </c>
      <c r="J3" s="11">
        <f>[2]Activity_IMP!J3</f>
        <v>57.962754316605462</v>
      </c>
      <c r="K3" s="11">
        <f>[2]Activity_IMP!K3</f>
        <v>138.20064211819229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16.043345173805271</v>
      </c>
      <c r="V3" s="3">
        <f t="shared" si="3"/>
        <v>16.100765087945963</v>
      </c>
      <c r="W3" s="3">
        <f t="shared" si="3"/>
        <v>38.389067255053412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-0.15409464222750019</v>
      </c>
      <c r="AY3" s="3">
        <f t="shared" si="4"/>
        <v>-0.1081022195</v>
      </c>
      <c r="AZ3" s="3">
        <f t="shared" si="4"/>
        <v>-5.0599998122448989E-2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4.4511585616240765</v>
      </c>
      <c r="AY4" s="3">
        <f t="shared" si="6"/>
        <v>4.6918390485000003</v>
      </c>
      <c r="AZ4" s="3">
        <f t="shared" si="6"/>
        <v>4.3213067258047602</v>
      </c>
      <c r="BA4" s="3">
        <f t="shared" si="6"/>
        <v>3.047754075842966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22.785863760000009</v>
      </c>
      <c r="I5" s="11">
        <f>[2]Activity_IMP!I5</f>
        <v>31.262722388044249</v>
      </c>
      <c r="J5" s="11">
        <f>[2]Activity_IMP!J5</f>
        <v>24.690638159999999</v>
      </c>
      <c r="K5" s="11">
        <f>[2]Activity_IMP!K5</f>
        <v>29.549620384279489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6.3294066000000022</v>
      </c>
      <c r="U5" s="3">
        <f t="shared" si="7"/>
        <v>8.6840895522345143</v>
      </c>
      <c r="V5" s="3">
        <f t="shared" si="7"/>
        <v>6.8585105999999989</v>
      </c>
      <c r="W5" s="3">
        <f t="shared" si="7"/>
        <v>8.2082278845220813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0.96842243690169072</v>
      </c>
      <c r="BC5" s="35">
        <f>BA5/BA9</f>
        <v>0.34178922531137124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15.17327139999999</v>
      </c>
      <c r="AV6" s="3">
        <f t="shared" si="10"/>
        <v>9.385311595000001</v>
      </c>
      <c r="AW6" s="3">
        <f t="shared" si="10"/>
        <v>3.8686999999999996</v>
      </c>
      <c r="AX6" s="3">
        <f t="shared" si="10"/>
        <v>3.771918979036684</v>
      </c>
      <c r="AY6" s="3">
        <f t="shared" si="10"/>
        <v>3.3308420868830009</v>
      </c>
      <c r="AZ6" s="3">
        <f t="shared" si="10"/>
        <v>2.8932386202360281</v>
      </c>
      <c r="BA6" s="3">
        <f t="shared" si="10"/>
        <v>2.3201559999999999</v>
      </c>
      <c r="BB6" s="35">
        <f>AV6/AV9</f>
        <v>1.389832362184837</v>
      </c>
      <c r="BC6" s="35">
        <f>BA6/BA9</f>
        <v>0.32354964331866687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2.4321534015919353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4.850786845747038</v>
      </c>
      <c r="BB7" s="35">
        <f>AV7/AV9</f>
        <v>0.36016763781516253</v>
      </c>
      <c r="BC7" s="35">
        <f>BA7/BA9</f>
        <v>0.67645035668133313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-8.1813240000000018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-5.0646278556822573</v>
      </c>
      <c r="AW8" s="3">
        <f t="shared" si="13"/>
        <v>-2.4696426315789473</v>
      </c>
      <c r="AX8" s="3">
        <f t="shared" si="13"/>
        <v>-1.6954581905202482</v>
      </c>
      <c r="AY8" s="3">
        <f t="shared" si="13"/>
        <v>-0.99309233002949981</v>
      </c>
      <c r="AZ8" s="3">
        <f t="shared" si="13"/>
        <v>-0.43691959278102332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210.41593076532433</v>
      </c>
      <c r="S9" s="3">
        <f t="shared" si="14"/>
        <v>55.285452387390421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11.367603999999989</v>
      </c>
      <c r="AV9" s="3">
        <f t="shared" si="15"/>
        <v>6.7528371409096799</v>
      </c>
      <c r="AW9" s="3">
        <f t="shared" si="15"/>
        <v>5.3508923684210519</v>
      </c>
      <c r="AX9" s="3">
        <f t="shared" si="15"/>
        <v>6.0282957885164352</v>
      </c>
      <c r="AY9" s="3">
        <f t="shared" si="15"/>
        <v>6.2895847568535004</v>
      </c>
      <c r="AZ9" s="3">
        <f t="shared" si="15"/>
        <v>6.4081540274550042</v>
      </c>
      <c r="BA9" s="3">
        <f t="shared" si="15"/>
        <v>7.1709428457470379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248.29655442187718</v>
      </c>
      <c r="U10" s="3">
        <f t="shared" si="16"/>
        <v>157.22135405227993</v>
      </c>
      <c r="V10" s="3">
        <f t="shared" si="16"/>
        <v>129.00622251718934</v>
      </c>
      <c r="W10" s="3">
        <f t="shared" si="16"/>
        <v>37.750154003880141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5.0595289140492383</v>
      </c>
      <c r="BA10" s="3">
        <f t="shared" si="17"/>
        <v>4.5961752982919517</v>
      </c>
      <c r="BB10" s="35">
        <f>AZ10/AZ13</f>
        <v>0.32886397110305499</v>
      </c>
      <c r="BC10" s="35">
        <f>BA10/BA13</f>
        <v>0.38926656496945383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29.007100839553321</v>
      </c>
      <c r="AW11" s="3">
        <f t="shared" si="19"/>
        <v>22.516285844660683</v>
      </c>
      <c r="AX11" s="3">
        <f t="shared" si="19"/>
        <v>16.02056717246348</v>
      </c>
      <c r="AY11" s="3">
        <f t="shared" si="19"/>
        <v>12.209889332731379</v>
      </c>
      <c r="AZ11" s="3">
        <f t="shared" si="19"/>
        <v>11.029339896116708</v>
      </c>
      <c r="BA11" s="3">
        <f t="shared" si="19"/>
        <v>7.2110943516267838</v>
      </c>
      <c r="BB11" s="35">
        <f>AZ11/AZ13</f>
        <v>0.71689530359446385</v>
      </c>
      <c r="BC11" s="35">
        <f>BA11/BA13</f>
        <v>0.61073343503054622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120.9227410457768</v>
      </c>
      <c r="W12" s="3">
        <f>Upstream!V2*0.0239</f>
        <v>109.84858962917765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-12.431614645522862</v>
      </c>
      <c r="AW12" s="3">
        <f t="shared" si="20"/>
        <v>-7.1104060562086389</v>
      </c>
      <c r="AX12" s="3">
        <f t="shared" si="20"/>
        <v>-3.5167098671261292</v>
      </c>
      <c r="AY12" s="3">
        <f t="shared" si="20"/>
        <v>-1.6649849090088233</v>
      </c>
      <c r="AZ12" s="3">
        <f t="shared" si="20"/>
        <v>-0.70400041890106635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8804.0138395533195</v>
      </c>
      <c r="G13" s="11">
        <f>[2]Activity_IMP!G13</f>
        <v>2313.198844660687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-297.1155900279964</v>
      </c>
      <c r="S13" s="3">
        <f t="shared" ref="S13" si="23">-SUMIF($B:$B,"*EXP_OIL*",G:G)*0.0239</f>
        <v>-169.93870474338647</v>
      </c>
      <c r="T13" s="3">
        <f t="shared" ref="T13" si="24">-SUMIF($B:$B,"*EXP_OIL*",H:H)*0.0239</f>
        <v>-84.049365824314492</v>
      </c>
      <c r="U13" s="3">
        <f t="shared" ref="U13" si="25">-SUMIF($B:$B,"*EXP_OIL*",I:I)*0.0239</f>
        <v>-39.793139325310875</v>
      </c>
      <c r="V13" s="3">
        <f t="shared" ref="V13" si="26">-SUMIF($B:$B,"*EXP_OIL*",J:J)*0.0239</f>
        <v>-16.825610011735488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23.047142194030457</v>
      </c>
      <c r="AW13" s="3">
        <f t="shared" si="28"/>
        <v>21.553952788452044</v>
      </c>
      <c r="AX13" s="3">
        <f t="shared" si="28"/>
        <v>18.34452630533735</v>
      </c>
      <c r="AY13" s="3">
        <f t="shared" si="28"/>
        <v>16.093540423722558</v>
      </c>
      <c r="AZ13" s="3">
        <f t="shared" si="28"/>
        <v>15.384868391264883</v>
      </c>
      <c r="BA13" s="3">
        <f t="shared" si="28"/>
        <v>11.807269649918736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10388.977172463479</v>
      </c>
      <c r="I14" s="11">
        <f>[2]Activity_IMP!I14</f>
        <v>6578.2993327313779</v>
      </c>
      <c r="J14" s="11">
        <f>[2]Activity_IMP!J14</f>
        <v>5397.7498961167084</v>
      </c>
      <c r="K14" s="11">
        <f>[2]Activity_IMP!K14</f>
        <v>1579.504351626784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847.94228846532428</v>
      </c>
      <c r="S14" s="3">
        <f t="shared" si="29"/>
        <v>685.07817638739039</v>
      </c>
      <c r="T14" s="3">
        <f t="shared" si="29"/>
        <v>522.48354452187709</v>
      </c>
      <c r="U14" s="3">
        <f t="shared" si="29"/>
        <v>424.42875545228003</v>
      </c>
      <c r="V14" s="3">
        <f t="shared" si="29"/>
        <v>384.52396456296617</v>
      </c>
      <c r="W14" s="3">
        <f t="shared" si="29"/>
        <v>282.1937446330578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550.82669843732788</v>
      </c>
      <c r="S15" s="3">
        <f t="shared" si="30"/>
        <v>515.13947164400395</v>
      </c>
      <c r="T15" s="3">
        <f t="shared" si="30"/>
        <v>438.43417869756263</v>
      </c>
      <c r="U15" s="3">
        <f t="shared" si="30"/>
        <v>384.63561612696913</v>
      </c>
      <c r="V15" s="3">
        <f t="shared" si="30"/>
        <v>367.69835455123069</v>
      </c>
      <c r="W15" s="3">
        <f t="shared" si="30"/>
        <v>282.1937446330578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0.53134932762170917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1589.7219611973269</v>
      </c>
      <c r="I18" s="11">
        <f>[2]Activity_IMP!I18</f>
        <v>1394.5496332824</v>
      </c>
      <c r="J18" s="11">
        <f>[2]Activity_IMP!J18</f>
        <v>1333.2197094729679</v>
      </c>
      <c r="K18" s="11">
        <f>[2]Activity_IMP!K18</f>
        <v>1023.132457298785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383.10653966448649</v>
      </c>
      <c r="R18" s="3">
        <f t="shared" si="32"/>
        <v>193.11560406596533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12431.614645522861</v>
      </c>
      <c r="G19" s="11">
        <f>[2]Activity_IMP!G19</f>
        <v>7110.4060562086388</v>
      </c>
      <c r="H19" s="11">
        <f>[2]Activity_IMP!H19</f>
        <v>3516.7098671261292</v>
      </c>
      <c r="I19" s="11">
        <f>[2]Activity_IMP!I19</f>
        <v>1664.984909008823</v>
      </c>
      <c r="J19" s="11">
        <f>[2]Activity_IMP!J19</f>
        <v>704.00041890106638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14.039999999999994</v>
      </c>
      <c r="S19" s="3">
        <f t="shared" si="33"/>
        <v>19.999999999999996</v>
      </c>
      <c r="T19" s="3">
        <f t="shared" si="33"/>
        <v>17.729759957499702</v>
      </c>
      <c r="U19" s="3">
        <f t="shared" si="33"/>
        <v>14.309631403071526</v>
      </c>
      <c r="V19" s="3">
        <f t="shared" si="33"/>
        <v>3.2643906805808443</v>
      </c>
      <c r="W19" s="3">
        <f t="shared" si="33"/>
        <v>1.0414557861814044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10.999999999999982</v>
      </c>
      <c r="T20" s="3">
        <f t="shared" si="34"/>
        <v>10.518433930378734</v>
      </c>
      <c r="U20" s="3">
        <f t="shared" si="34"/>
        <v>1.3972803649978764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13473.856999999991</v>
      </c>
      <c r="F21" s="11">
        <f>[2]Activity_IMP!F21</f>
        <v>6791.8757950000008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25.560188960677792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493.7867999999998</v>
      </c>
      <c r="G22" s="11">
        <f>[2]Activity_IMP!G22</f>
        <v>703.39999999999986</v>
      </c>
      <c r="H22" s="11">
        <f>[2]Activity_IMP!H22</f>
        <v>623.55565770526459</v>
      </c>
      <c r="I22" s="11">
        <f>[2]Activity_IMP!I22</f>
        <v>503.2697364460256</v>
      </c>
      <c r="J22" s="11">
        <f>[2]Activity_IMP!J22</f>
        <v>114.8086202360283</v>
      </c>
      <c r="K22" s="11">
        <f>[2]Activity_IMP!K22</f>
        <v>36.627999999999993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11.680221825190083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386.86999999999938</v>
      </c>
      <c r="H23" s="11">
        <f>[2]Activity_IMP!H23</f>
        <v>369.93332133142007</v>
      </c>
      <c r="I23" s="11">
        <f>[2]Activity_IMP!I23</f>
        <v>49.142350436975313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8181.3240000000014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5064.6278556822572</v>
      </c>
      <c r="G24" s="11">
        <f>[2]Activity_IMP!G24</f>
        <v>2469.6426315789472</v>
      </c>
      <c r="H24" s="11">
        <f>[2]Activity_IMP!H24</f>
        <v>1695.4581905202481</v>
      </c>
      <c r="I24" s="11">
        <f>[2]Activity_IMP!I24</f>
        <v>993.09233002949986</v>
      </c>
      <c r="J24" s="11">
        <f>[2]Activity_IMP!J24</f>
        <v>436.91959278102331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898.95184574703796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410.79340159193521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69.154205333862237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137.92399333940966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-232.62223485925509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-144.0042040284975</v>
      </c>
      <c r="S29" s="3">
        <f t="shared" si="42"/>
        <v>-70.220148751178485</v>
      </c>
      <c r="T29" s="3">
        <f t="shared" si="42"/>
        <v>-48.207511814621782</v>
      </c>
      <c r="U29" s="3">
        <f t="shared" si="42"/>
        <v>-28.236915838200165</v>
      </c>
      <c r="V29" s="3">
        <f>-SUMIF($B:$B,"*EXP_GAS*",J:J)/35.17</f>
        <v>-12.423076280381668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650.1824680125103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241.59166844005352</v>
      </c>
      <c r="U30" s="3">
        <f t="shared" si="43"/>
        <v>208.89886513741828</v>
      </c>
      <c r="V30" s="3">
        <f t="shared" si="43"/>
        <v>179.32756952618789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9.0000660126012613E-2</v>
      </c>
      <c r="G31" s="11">
        <f>[2]Activity_IMP!G31</f>
        <v>168.94630076752281</v>
      </c>
      <c r="H31" s="11">
        <f>[2]Activity_IMP!H31</f>
        <v>440.69740073598763</v>
      </c>
      <c r="I31" s="11">
        <f>[2]Activity_IMP!I31</f>
        <v>788.78415732030066</v>
      </c>
      <c r="J31" s="11">
        <f>[2]Activity_IMP!J31</f>
        <v>937.98441975183243</v>
      </c>
      <c r="K31" s="11">
        <f>[2]Activity_IMP!K31</f>
        <v>1918.583457140403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751.10335513221469</v>
      </c>
      <c r="R31" s="3">
        <f t="shared" si="44"/>
        <v>521.95234565231544</v>
      </c>
      <c r="S31" s="3">
        <f t="shared" si="44"/>
        <v>380.41495592834792</v>
      </c>
      <c r="T31" s="3">
        <f t="shared" si="44"/>
        <v>353.95547281878538</v>
      </c>
      <c r="U31" s="3">
        <f t="shared" si="44"/>
        <v>321.26266951615014</v>
      </c>
      <c r="V31" s="3">
        <f t="shared" si="44"/>
        <v>291.69137390491977</v>
      </c>
      <c r="W31" s="3">
        <f t="shared" si="44"/>
        <v>273.58242381993279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36.46936396999908</v>
      </c>
      <c r="Q32" s="3">
        <f t="shared" si="45"/>
        <v>92.475812064953033</v>
      </c>
      <c r="R32" s="3">
        <f t="shared" si="45"/>
        <v>63.619500646915654</v>
      </c>
      <c r="S32" s="3">
        <f t="shared" si="45"/>
        <v>107.35122971360298</v>
      </c>
      <c r="T32" s="3">
        <f t="shared" si="45"/>
        <v>108.29804819956293</v>
      </c>
      <c r="U32" s="3">
        <f>SUMIF($B:$B,"*L2G*",I:I)/35.17</f>
        <v>109.90287875164334</v>
      </c>
      <c r="V32" s="3">
        <f t="shared" si="45"/>
        <v>110.48297973070608</v>
      </c>
      <c r="W32" s="3">
        <f t="shared" si="45"/>
        <v>135.82085073655082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541.97469434176833</v>
      </c>
      <c r="R33" s="14">
        <f t="shared" si="46"/>
        <v>377.94814162381795</v>
      </c>
      <c r="S33" s="14">
        <f t="shared" si="46"/>
        <v>310.19480717716942</v>
      </c>
      <c r="T33" s="14">
        <f t="shared" si="46"/>
        <v>305.74796100416359</v>
      </c>
      <c r="U33" s="14">
        <f t="shared" si="46"/>
        <v>293.02575367794998</v>
      </c>
      <c r="V33" s="14">
        <f t="shared" si="46"/>
        <v>279.26829762453809</v>
      </c>
      <c r="W33" s="14">
        <f t="shared" si="46"/>
        <v>273.58242381993279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803.40235489750364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19061.249999999993</v>
      </c>
      <c r="R34" s="3">
        <f t="shared" si="47"/>
        <v>13292.436140909678</v>
      </c>
      <c r="S34" s="3">
        <f t="shared" si="47"/>
        <v>10909.551368421049</v>
      </c>
      <c r="T34" s="3">
        <f t="shared" si="47"/>
        <v>10753.155788516433</v>
      </c>
      <c r="U34" s="3">
        <f t="shared" si="47"/>
        <v>10305.7157568535</v>
      </c>
      <c r="V34" s="3">
        <f t="shared" si="47"/>
        <v>9821.8660274550057</v>
      </c>
      <c r="W34" s="3">
        <f>W33*35.17</f>
        <v>9621.8938457470358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500.48211600000002</v>
      </c>
      <c r="W36" s="3">
        <f t="shared" si="48"/>
        <v>500.48211600000002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803.40235489750364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154.0946422275002</v>
      </c>
      <c r="I41" s="11">
        <f>[2]Activity_IMP!I41</f>
        <v>108.1022195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2191.1038089540721</v>
      </c>
      <c r="U41" s="3">
        <f>Upstream!T4</f>
        <v>2205.4880000000003</v>
      </c>
      <c r="V41" s="3">
        <f>Upstream!U4</f>
        <v>1892.5068159272082</v>
      </c>
      <c r="W41" s="3">
        <f>Upstream!V4</f>
        <v>568.35416784296558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3453.0804000000012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2432.1534015919351</v>
      </c>
      <c r="G42" s="11">
        <f>[2]Activity_IMP!G42</f>
        <v>3951.835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4850.7868457470377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-154.0946422275002</v>
      </c>
      <c r="U42" s="3">
        <f t="shared" si="58"/>
        <v>-108.1022195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31463.337999999982</v>
      </c>
      <c r="E43" s="11">
        <f>[2]Capacity_IMP!E43</f>
        <v>31463.337999999982</v>
      </c>
      <c r="F43" s="11">
        <f>[2]Capacity_IMP!F43</f>
        <v>40848.649594999981</v>
      </c>
      <c r="G43" s="11">
        <f>[2]Capacity_IMP!G43</f>
        <v>40848.649594999981</v>
      </c>
      <c r="H43" s="11">
        <f>[2]Capacity_IMP!H43</f>
        <v>44620.568574036661</v>
      </c>
      <c r="I43" s="11">
        <f>[2]Capacity_IMP!I43</f>
        <v>46940.724574036663</v>
      </c>
      <c r="J43" s="11">
        <f>[2]Capacity_IMP!J43</f>
        <v>46940.724574036663</v>
      </c>
      <c r="K43" s="11">
        <f>[2]Capacity_IMP!K43</f>
        <v>46940.724574036663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4605.2532038515765</v>
      </c>
      <c r="U43" s="3">
        <f t="shared" si="59"/>
        <v>4799.9412680000005</v>
      </c>
      <c r="V43" s="3">
        <f t="shared" si="59"/>
        <v>4371.9067239272081</v>
      </c>
      <c r="W43" s="3">
        <f t="shared" si="59"/>
        <v>3047.7540758429659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65302.928838822212</v>
      </c>
      <c r="E44" s="11">
        <f>[2]Capacity_IMP!E44</f>
        <v>76332.268734938931</v>
      </c>
      <c r="F44" s="11">
        <f>[2]Capacity_IMP!F44</f>
        <v>77983.538170998741</v>
      </c>
      <c r="G44" s="11">
        <f>[2]Capacity_IMP!G44</f>
        <v>98848.5545795996</v>
      </c>
      <c r="H44" s="11">
        <f>[2]Capacity_IMP!H44</f>
        <v>114278.1699134774</v>
      </c>
      <c r="I44" s="11">
        <f>[2]Capacity_IMP!I44</f>
        <v>114278.1699134774</v>
      </c>
      <c r="J44" s="11">
        <f>[2]Capacity_IMP!J44</f>
        <v>114278.1699134774</v>
      </c>
      <c r="K44" s="11">
        <f>[2]Capacity_IMP!K44</f>
        <v>114278.1699134774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4451.1585616240764</v>
      </c>
      <c r="U44" s="3">
        <f t="shared" si="60"/>
        <v>4691.8390485000009</v>
      </c>
      <c r="V44" s="3">
        <f t="shared" si="60"/>
        <v>4321.3067258047595</v>
      </c>
      <c r="W44" s="3">
        <f t="shared" si="60"/>
        <v>3047.7540758429659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4814.3020873171126</v>
      </c>
      <c r="D45" s="11">
        <f>[2]Capacity_IMP!D45</f>
        <v>9432.57635429539</v>
      </c>
      <c r="E45" s="11">
        <f>[2]Capacity_IMP!E45</f>
        <v>13079.767866295389</v>
      </c>
      <c r="F45" s="11">
        <f>[2]Capacity_IMP!F45</f>
        <v>13079.767866295389</v>
      </c>
      <c r="G45" s="11">
        <f>[2]Capacity_IMP!G45</f>
        <v>15674.221134295391</v>
      </c>
      <c r="H45" s="11">
        <f>[2]Capacity_IMP!H45</f>
        <v>15674.221134295391</v>
      </c>
      <c r="I45" s="11">
        <f>[2]Capacity_IMP!I45</f>
        <v>15674.221134295391</v>
      </c>
      <c r="J45" s="11">
        <f>[2]Capacity_IMP!J45</f>
        <v>15674.221134295391</v>
      </c>
      <c r="K45" s="11">
        <f>[2]Capacity_IMP!K45</f>
        <v>15674.221134295391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1172.2889126828859</v>
      </c>
      <c r="D46" s="11">
        <f>[2]Activity_IMP!D46</f>
        <v>1601.141733021723</v>
      </c>
      <c r="E46" s="11">
        <f>[2]Activity_IMP!E46</f>
        <v>1296.642420788811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8.2891468343461057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</v>
      </c>
      <c r="T46" s="3">
        <f t="shared" si="62"/>
        <v>21.383531399999999</v>
      </c>
      <c r="U46" s="3">
        <f t="shared" si="62"/>
        <v>24.710589749999997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5592.2731215018412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2.1934760690366883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2.0172570275173407</v>
      </c>
      <c r="S47" s="3">
        <f t="shared" si="63"/>
        <v>4.1147439487928956</v>
      </c>
      <c r="T47" s="3">
        <f t="shared" si="63"/>
        <v>1.6882688669345249</v>
      </c>
      <c r="U47" s="3">
        <f t="shared" si="63"/>
        <v>1.5337186972433869</v>
      </c>
      <c r="V47" s="3">
        <f t="shared" si="63"/>
        <v>1.6344582446117661</v>
      </c>
      <c r="W47" s="3">
        <f t="shared" si="63"/>
        <v>1.4640054572420869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624</v>
      </c>
      <c r="I48" s="11">
        <f>[2]Activity_IMP!I48</f>
        <v>621.21389196181997</v>
      </c>
      <c r="J48" s="11">
        <f>[2]Activity_IMP!J48</f>
        <v>822.5</v>
      </c>
      <c r="K48" s="11">
        <f>[2]Activity_IMP!K48</f>
        <v>914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517</v>
      </c>
      <c r="T48" s="3">
        <f t="shared" si="64"/>
        <v>624</v>
      </c>
      <c r="U48" s="3">
        <f t="shared" si="64"/>
        <v>621.21389196181997</v>
      </c>
      <c r="V48" s="3">
        <f t="shared" si="64"/>
        <v>822.5</v>
      </c>
      <c r="W48" s="3">
        <f t="shared" si="64"/>
        <v>914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3236.647586006623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2976.622439895737</v>
      </c>
      <c r="G49" s="11">
        <f>[2]Activity_IMP!G49</f>
        <v>6071.6304394169911</v>
      </c>
      <c r="H49" s="11">
        <f>[2]Activity_IMP!H49</f>
        <v>2491.1743646665559</v>
      </c>
      <c r="I49" s="11">
        <f>[2]Activity_IMP!I49</f>
        <v>2263.1233543505782</v>
      </c>
      <c r="J49" s="11">
        <f>[2]Activity_IMP!J49</f>
        <v>2411.7725315209759</v>
      </c>
      <c r="K49" s="11">
        <f>[2]Activity_IMP!K49</f>
        <v>2160.2559498924111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9.0000660126012613E-2</v>
      </c>
      <c r="G50" s="11">
        <f>[2]Activity_IMP!G50</f>
        <v>168.94630076752281</v>
      </c>
      <c r="H50" s="11">
        <f>[2]Activity_IMP!H50</f>
        <v>440.69740073598769</v>
      </c>
      <c r="I50" s="11">
        <f>[2]Activity_IMP!I50</f>
        <v>788.78415732030089</v>
      </c>
      <c r="J50" s="11">
        <f>[2]Activity_IMP!J50</f>
        <v>937.98441975183039</v>
      </c>
      <c r="K50" s="11">
        <f>[2]Activity_IMP!K50</f>
        <v>1918.5834571404041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9.0000660126012613E-2</v>
      </c>
      <c r="S50" s="3">
        <f t="shared" si="65"/>
        <v>168.94630076752281</v>
      </c>
      <c r="T50" s="3">
        <f t="shared" si="65"/>
        <v>440.69740073598763</v>
      </c>
      <c r="U50" s="3">
        <f t="shared" si="65"/>
        <v>788.78415732030066</v>
      </c>
      <c r="V50" s="3">
        <f t="shared" si="65"/>
        <v>937.98441975183243</v>
      </c>
      <c r="W50" s="3">
        <f t="shared" si="65"/>
        <v>1918.583457140403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7.5000550105010515E-4</v>
      </c>
      <c r="S51" s="6">
        <f t="shared" si="66"/>
        <v>1.4078858397293568</v>
      </c>
      <c r="T51" s="6">
        <f t="shared" si="66"/>
        <v>3.6724783394665637</v>
      </c>
      <c r="U51" s="6">
        <f t="shared" si="66"/>
        <v>6.5732013110025056</v>
      </c>
      <c r="V51" s="6">
        <f t="shared" si="66"/>
        <v>7.8165368312652701</v>
      </c>
      <c r="W51" s="6">
        <f t="shared" si="66"/>
        <v>15.988195476170025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106.0133567536092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36.46936396999908</v>
      </c>
      <c r="Q53" s="3">
        <f t="shared" ref="Q53" si="68">SUMIF($B:$B,"*L2G*",E:E)/35.17</f>
        <v>92.475812064953033</v>
      </c>
      <c r="R53" s="3">
        <f>SUMIF($B:$B,"*L2G*",F:F)/35.17</f>
        <v>63.619500646915654</v>
      </c>
      <c r="S53" s="3">
        <f t="shared" ref="S53" si="69">SUMIF($B:$B,"*L2G*",G:G)/35.17</f>
        <v>107.35122971360298</v>
      </c>
      <c r="T53" s="3">
        <f t="shared" ref="T53" si="70">SUMIF($B:$B,"*L2G*",H:H)/35.17</f>
        <v>108.29804819956293</v>
      </c>
      <c r="U53" s="3">
        <f t="shared" ref="U53" si="71">SUMIF($B:$B,"*L2G*",I:I)/35.17</f>
        <v>109.90287875164334</v>
      </c>
      <c r="V53" s="3">
        <f t="shared" ref="V53" si="72">SUMIF($B:$B,"*L2G*",J:J)/35.17</f>
        <v>110.48297973070608</v>
      </c>
      <c r="W53" s="3">
        <f t="shared" ref="W53" si="73">SUMIF($B:$B,"*L2G*",K:K)/35.17</f>
        <v>135.82085073655082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44.236333311623021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196.76707822765641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138856.21679348801</v>
      </c>
      <c r="D59" s="11">
        <f>[2]Activity_IMP!D59</f>
        <v>123932.0481051839</v>
      </c>
      <c r="E59" s="11">
        <f>[2]Activity_IMP!E59</f>
        <v>125928.6831440939</v>
      </c>
      <c r="F59" s="11">
        <f>[2]Activity_IMP!F59</f>
        <v>127700.8138338845</v>
      </c>
      <c r="G59" s="11">
        <f>[2]Activity_IMP!G59</f>
        <v>113077.22947140411</v>
      </c>
      <c r="H59" s="11">
        <f>[2]Activity_IMP!H59</f>
        <v>106874.486164652</v>
      </c>
      <c r="I59" s="11">
        <f>[2]Activity_IMP!I59</f>
        <v>97075.795741710841</v>
      </c>
      <c r="J59" s="11">
        <f>[2]Activity_IMP!J59</f>
        <v>103419.16118472911</v>
      </c>
      <c r="K59" s="11">
        <f>[2]Activity_IMP!K59</f>
        <v>92677.67359182275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3651.7995329053351</v>
      </c>
      <c r="D60" s="11">
        <f>[2]Activity_IMP!D60</f>
        <v>3260.1214637726021</v>
      </c>
      <c r="E60" s="11">
        <f>[2]Activity_IMP!E60</f>
        <v>2906.090738382265</v>
      </c>
      <c r="F60" s="11">
        <f>[2]Activity_IMP!F60</f>
        <v>3358.4219927564732</v>
      </c>
      <c r="G60" s="11">
        <f>[2]Activity_IMP!G60</f>
        <v>2973.8342531687672</v>
      </c>
      <c r="H60" s="11">
        <f>[2]Activity_IMP!H60</f>
        <v>2810.7074185667798</v>
      </c>
      <c r="I60" s="11">
        <f>[2]Activity_IMP!I60</f>
        <v>2553.4052097779681</v>
      </c>
      <c r="J60" s="11">
        <f>[2]Activity_IMP!J60</f>
        <v>2721.1210272505082</v>
      </c>
      <c r="K60" s="11">
        <f>[2]Activity_IMP!K60</f>
        <v>2437.343411398801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654.402476296636</v>
      </c>
      <c r="D61" s="11">
        <f>[2]Activity_IMP!D61</f>
        <v>584.21376630805025</v>
      </c>
      <c r="E61" s="11">
        <f>[2]Activity_IMP!E61</f>
        <v>520.77146031810162</v>
      </c>
      <c r="F61" s="11">
        <f>[2]Activity_IMP!F61</f>
        <v>601.82922110196</v>
      </c>
      <c r="G61" s="11">
        <f>[2]Activity_IMP!G61</f>
        <v>532.91109816784319</v>
      </c>
      <c r="H61" s="11">
        <f>[2]Activity_IMP!H61</f>
        <v>503.67876940716701</v>
      </c>
      <c r="I61" s="11">
        <f>[2]Activity_IMP!I61</f>
        <v>457.57021359221193</v>
      </c>
      <c r="J61" s="11">
        <f>[2]Activity_IMP!J61</f>
        <v>487.6248880832909</v>
      </c>
      <c r="K61" s="11">
        <f>[2]Activity_IMP!K61</f>
        <v>436.77193932266522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215.30251517782091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468.99929999999978</v>
      </c>
      <c r="H62" s="11">
        <f>[2]Activity_IMP!H62</f>
        <v>555.41639999999995</v>
      </c>
      <c r="I62" s="11">
        <f>[2]Activity_IMP!I62</f>
        <v>641.83349999999996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624</v>
      </c>
      <c r="I63" s="11">
        <f>[2]Activity_IMP!I63</f>
        <v>621.21389196181997</v>
      </c>
      <c r="J63" s="11">
        <f>[2]Activity_IMP!J63</f>
        <v>822.5</v>
      </c>
      <c r="K63" s="11">
        <f>[2]Activity_IMP!K63</f>
        <v>914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87.389484822178815</v>
      </c>
      <c r="D64" s="11">
        <f>[2]Activity_IMP!D64</f>
        <v>78.016422481480333</v>
      </c>
      <c r="E64" s="11">
        <f>[2]Activity_IMP!E64</f>
        <v>0</v>
      </c>
      <c r="F64" s="11">
        <f>[2]Activity_IMP!F64</f>
        <v>80.368805877184883</v>
      </c>
      <c r="G64" s="11">
        <f>[2]Activity_IMP!G64</f>
        <v>163.9340218642588</v>
      </c>
      <c r="H64" s="11">
        <f>[2]Activity_IMP!H64</f>
        <v>67.261707845997009</v>
      </c>
      <c r="I64" s="11">
        <f>[2]Activity_IMP!I64</f>
        <v>61.10433056746561</v>
      </c>
      <c r="J64" s="11">
        <f>[2]Activity_IMP!J64</f>
        <v>65.117858351066374</v>
      </c>
      <c r="K64" s="11">
        <f>[2]Activity_IMP!K64</f>
        <v>58.32691064709509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1221.012052544984</v>
      </c>
      <c r="E65" s="11">
        <f>[2]Activity_IMP!E65</f>
        <v>3054.7053759243981</v>
      </c>
      <c r="F65" s="11">
        <f>[2]Activity_IMP!F65</f>
        <v>1725.293078601728</v>
      </c>
      <c r="G65" s="11">
        <f>[2]Activity_IMP!G65</f>
        <v>2954.4967222207451</v>
      </c>
      <c r="H65" s="11">
        <f>[2]Activity_IMP!H65</f>
        <v>2714.35667844199</v>
      </c>
      <c r="I65" s="11">
        <f>[2]Activity_IMP!I65</f>
        <v>2790.227325649153</v>
      </c>
      <c r="J65" s="11">
        <f>[2]Activity_IMP!J65</f>
        <v>2685.805911778551</v>
      </c>
      <c r="K65" s="11">
        <f>[2]Activity_IMP!K65</f>
        <v>2476.636046062838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61.615478279883632</v>
      </c>
      <c r="E66" s="11">
        <f>[2]Activity_IMP!E66</f>
        <v>197.66893440000001</v>
      </c>
      <c r="F66" s="11">
        <f>[2]Activity_IMP!F66</f>
        <v>512.20475915029567</v>
      </c>
      <c r="G66" s="11">
        <f>[2]Activity_IMP!G66</f>
        <v>821.04602680667188</v>
      </c>
      <c r="H66" s="11">
        <f>[2]Activity_IMP!H66</f>
        <v>1094.485676736638</v>
      </c>
      <c r="I66" s="11">
        <f>[2]Activity_IMP!I66</f>
        <v>1075.0569200461439</v>
      </c>
      <c r="J66" s="11">
        <f>[2]Activity_IMP!J66</f>
        <v>1199.8804853503821</v>
      </c>
      <c r="K66" s="11">
        <f>[2]Activity_IMP!K66</f>
        <v>2300.1832743416549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5810.8728000000001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23.533410794030452</v>
      </c>
      <c r="T2" s="14">
        <f t="shared" si="1"/>
        <v>21.553952788452044</v>
      </c>
      <c r="U2" s="14">
        <f t="shared" si="1"/>
        <v>18.344526305337347</v>
      </c>
      <c r="V2" s="14">
        <f t="shared" si="1"/>
        <v>16.093540423722555</v>
      </c>
      <c r="W2" s="14">
        <f t="shared" si="1"/>
        <v>15.384868391264879</v>
      </c>
      <c r="X2" s="14">
        <f t="shared" si="1"/>
        <v>11.807269649918736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385.97119999999899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6.8122720000000099</v>
      </c>
      <c r="S3" s="14">
        <f t="shared" si="6"/>
        <v>6.9579245999999895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5.0595289140492383</v>
      </c>
      <c r="X3" s="14">
        <f t="shared" si="6"/>
        <v>4.5961752982919517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4.4038171265192716E-7</v>
      </c>
    </row>
    <row r="4" spans="1:41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331.91219999999879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29.007100839553321</v>
      </c>
      <c r="T4" s="14">
        <f t="shared" si="7"/>
        <v>22.516285844660683</v>
      </c>
      <c r="U4" s="14">
        <f t="shared" si="7"/>
        <v>16.020567172463476</v>
      </c>
      <c r="V4" s="14">
        <f t="shared" si="7"/>
        <v>12.209889332731379</v>
      </c>
      <c r="W4" s="14">
        <f t="shared" si="7"/>
        <v>11.029339896116708</v>
      </c>
      <c r="X4" s="14">
        <f t="shared" si="7"/>
        <v>7.2110943516267838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3003.1572000000001</v>
      </c>
      <c r="K5">
        <f>[5]Output!K5</f>
        <v>4795</v>
      </c>
      <c r="L5">
        <f>[5]Output!L5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-12.431614645522862</v>
      </c>
      <c r="T5" s="14">
        <f t="shared" si="8"/>
        <v>-7.1104060562086397</v>
      </c>
      <c r="U5" s="14">
        <f t="shared" si="8"/>
        <v>-3.5167098671261292</v>
      </c>
      <c r="V5" s="14">
        <f t="shared" si="8"/>
        <v>-1.664984909008824</v>
      </c>
      <c r="W5" s="14">
        <f t="shared" si="8"/>
        <v>-0.70400041890106635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[5]Output!A6</f>
        <v>4</v>
      </c>
      <c r="B6" s="2" t="str">
        <f>[5]Output!B6</f>
        <v>UPS_GRO_HOIL_2</v>
      </c>
      <c r="C6" s="2" t="str">
        <f>[5]Output!C6</f>
        <v>MIN_OIL_HOIL</v>
      </c>
      <c r="D6">
        <f>[5]Output!D6</f>
        <v>0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18.568057999999979</v>
      </c>
      <c r="R6" s="14">
        <f t="shared" si="9"/>
        <v>19.061249999999987</v>
      </c>
      <c r="S6" s="14">
        <f t="shared" si="9"/>
        <v>12.881642739317741</v>
      </c>
      <c r="T6" s="14">
        <f t="shared" si="9"/>
        <v>10.909551368421051</v>
      </c>
      <c r="U6" s="14">
        <f t="shared" si="9"/>
        <v>10.753155788516434</v>
      </c>
      <c r="V6" s="14">
        <f t="shared" si="9"/>
        <v>10.3057157568535</v>
      </c>
      <c r="W6" s="14">
        <f t="shared" si="9"/>
        <v>9.8218660274550036</v>
      </c>
      <c r="X6" s="14">
        <f t="shared" si="9"/>
        <v>9.6218938457470369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0.1144011937058782</v>
      </c>
      <c r="AO6" s="13">
        <f t="shared" si="5"/>
        <v>7.6322958882548919E-2</v>
      </c>
    </row>
    <row r="7" spans="1:41">
      <c r="A7" s="2">
        <f>[5]Output!A7</f>
        <v>5</v>
      </c>
      <c r="B7" s="2" t="str">
        <f>[5]Output!B7</f>
        <v>UPS_GRO_HOIL_3</v>
      </c>
      <c r="C7" s="2" t="str">
        <f>[5]Output!C7</f>
        <v>MIN_OIL_HOIL</v>
      </c>
      <c r="D7">
        <f>[5]Output!D7</f>
        <v>0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[5]Output!A8</f>
        <v>6</v>
      </c>
      <c r="B8" s="2" t="str">
        <f>[5]Output!B8</f>
        <v>UPS_LOC_HSAN_1</v>
      </c>
      <c r="C8" s="2" t="str">
        <f>[5]Output!C8</f>
        <v>MIN_OIL_OBI</v>
      </c>
      <c r="D8">
        <f>[5]Output!D8</f>
        <v>95.660000000000011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17.838475999999982</v>
      </c>
      <c r="R8" s="14">
        <f t="shared" si="11"/>
        <v>18.72265899999999</v>
      </c>
      <c r="S8" s="14">
        <f t="shared" ref="S8:X8" si="12">SUMIF($B:$B,"*IMP_GAS*",G:G)/1000</f>
        <v>11.406671595000001</v>
      </c>
      <c r="T8" s="14">
        <f t="shared" si="12"/>
        <v>7.8205349999999987</v>
      </c>
      <c r="U8" s="14">
        <f t="shared" si="12"/>
        <v>7.7237539790366849</v>
      </c>
      <c r="V8" s="14">
        <f t="shared" si="12"/>
        <v>7.2826770868830009</v>
      </c>
      <c r="W8" s="14">
        <f t="shared" si="12"/>
        <v>6.8450736202360281</v>
      </c>
      <c r="X8" s="14">
        <f t="shared" si="12"/>
        <v>7.1709428457470379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[5]Output!A9</f>
        <v>7</v>
      </c>
      <c r="B9" s="2" t="str">
        <f>[5]Output!B9</f>
        <v>UPS_LOC_HSAN_2</v>
      </c>
      <c r="C9" s="2" t="str">
        <f>[5]Output!C9</f>
        <v>MIN_OIL_OBI</v>
      </c>
      <c r="D9">
        <f>[5]Output!D9</f>
        <v>95.660000000000011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-5.0646278556822582</v>
      </c>
      <c r="T9" s="14">
        <f t="shared" si="13"/>
        <v>-2.4696426315789473</v>
      </c>
      <c r="U9" s="14">
        <f t="shared" si="13"/>
        <v>-1.6954581905202482</v>
      </c>
      <c r="V9" s="14">
        <f t="shared" si="13"/>
        <v>-0.99309233002950026</v>
      </c>
      <c r="W9" s="14">
        <f t="shared" si="13"/>
        <v>-0.43691959278102332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[5]Output!A10</f>
        <v>8</v>
      </c>
      <c r="B10" s="2" t="str">
        <f>[5]Output!B10</f>
        <v>UPS_LOC_HSAN_3</v>
      </c>
      <c r="C10" s="2" t="str">
        <f>[5]Output!C10</f>
        <v>MIN_OIL_OBI</v>
      </c>
      <c r="D10">
        <f>[5]Output!D10</f>
        <v>47.830000000000013</v>
      </c>
      <c r="E10">
        <f>[5]Output!E10</f>
        <v>0</v>
      </c>
      <c r="F10">
        <f>[5]Output!F10</f>
        <v>0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4.4511585616240765</v>
      </c>
      <c r="V10" s="14">
        <f t="shared" si="14"/>
        <v>4.6918390485000012</v>
      </c>
      <c r="W10" s="14">
        <f t="shared" si="14"/>
        <v>4.3213067258047602</v>
      </c>
      <c r="X10" s="14">
        <f t="shared" si="14"/>
        <v>3.0477540758429664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[5]Output!A11</f>
        <v>9</v>
      </c>
      <c r="B11" s="2" t="str">
        <f>[5]Output!B11</f>
        <v>UPS_REC_HSAN_1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3.000000010615623E-3</v>
      </c>
      <c r="G11">
        <f>[5]Output!G11</f>
        <v>194.50559999998941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2.1911038089540722</v>
      </c>
      <c r="V11" s="14">
        <f t="shared" si="15"/>
        <v>2.2054880000000003</v>
      </c>
      <c r="W11" s="14">
        <f t="shared" si="15"/>
        <v>1.8925068159272083</v>
      </c>
      <c r="X11" s="14">
        <f t="shared" si="15"/>
        <v>0.56835416784296555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[5]Output!A12</f>
        <v>10</v>
      </c>
      <c r="B12" s="2" t="str">
        <f>[5]Output!B12</f>
        <v>UPS_REC_HSAN_2</v>
      </c>
      <c r="C12" s="2" t="str">
        <f>[5]Output!C12</f>
        <v>MIN_OIL_OBI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194.5086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2.4141493948975041</v>
      </c>
      <c r="V12" s="14">
        <f t="shared" si="16"/>
        <v>2.5944532680000005</v>
      </c>
      <c r="W12" s="14">
        <f t="shared" si="16"/>
        <v>2.4793999080000009</v>
      </c>
      <c r="X12" s="14">
        <f t="shared" si="16"/>
        <v>2.4793999080000009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[5]Output!A13</f>
        <v>11</v>
      </c>
      <c r="B13" s="2" t="str">
        <f>[5]Output!B13</f>
        <v>UPS_REC_HSAN_3</v>
      </c>
      <c r="C13" s="2" t="str">
        <f>[5]Output!C13</f>
        <v>MIN_OIL_OBI</v>
      </c>
      <c r="D13">
        <f>[5]Output!D13</f>
        <v>0</v>
      </c>
      <c r="E13">
        <f>[5]Output!E13</f>
        <v>0</v>
      </c>
      <c r="F13">
        <f>[5]Output!F13</f>
        <v>0</v>
      </c>
      <c r="G13">
        <f>[5]Output!G13</f>
        <v>97.254400000000004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-0.15409464222750019</v>
      </c>
      <c r="V13" s="14">
        <f t="shared" si="17"/>
        <v>-0.1081022195</v>
      </c>
      <c r="W13" s="14">
        <f t="shared" si="17"/>
        <v>-5.0599998122448989E-2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[5]Output!A14</f>
        <v>12</v>
      </c>
      <c r="B14" s="2" t="str">
        <f>[5]Output!B14</f>
        <v>UPS_LOC_NGA_1</v>
      </c>
      <c r="C14" s="2" t="str">
        <f>[5]Output!C14</f>
        <v>MIN_GAS_NGA</v>
      </c>
      <c r="D14">
        <f>[5]Output!D14</f>
        <v>3335.857</v>
      </c>
      <c r="E14">
        <f>[5]Output!E14</f>
        <v>3335.857</v>
      </c>
      <c r="F14">
        <f>[5]Output!F14</f>
        <v>3335.857</v>
      </c>
      <c r="G14">
        <f>[5]Output!G14</f>
        <v>3335.8289999999988</v>
      </c>
      <c r="H14">
        <f>[5]Output!H14</f>
        <v>0</v>
      </c>
      <c r="I14">
        <f>[5]Output!I14</f>
        <v>0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43</v>
      </c>
      <c r="P14" s="14">
        <f>(SUMIF($B:$B,"*UPS_BIO*POT",D:D))/1000+(SUMIF($B:$B,"*IMP_BIO*",D:D))/1000</f>
        <v>5.7134919999999996</v>
      </c>
      <c r="Q14" s="14">
        <f t="shared" ref="Q14:X14" si="18">(SUMIF($B:$B,"*UPS_BIO*POT",E:E))/1000+(SUMIF($B:$B,"*IMP_BIO*",E:E))/1000</f>
        <v>6.3092429999999959</v>
      </c>
      <c r="R14" s="14">
        <f t="shared" si="18"/>
        <v>7.0596340000000035</v>
      </c>
      <c r="S14" s="14">
        <f t="shared" si="18"/>
        <v>7.4302846331851935</v>
      </c>
      <c r="T14" s="14">
        <f t="shared" si="18"/>
        <v>7.1455688981396053</v>
      </c>
      <c r="U14" s="14">
        <f t="shared" si="18"/>
        <v>6.9153078503421845</v>
      </c>
      <c r="V14" s="14">
        <f t="shared" si="18"/>
        <v>6.2472633009104674</v>
      </c>
      <c r="W14" s="14">
        <f t="shared" si="18"/>
        <v>6.9512171043844742</v>
      </c>
      <c r="X14" s="14">
        <f t="shared" si="18"/>
        <v>6.8505984606470953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[5]Output!A15</f>
        <v>13</v>
      </c>
      <c r="B15" s="2" t="str">
        <f>[5]Output!B15</f>
        <v>UPS_LOC_NGA_2</v>
      </c>
      <c r="C15" s="2" t="str">
        <f>[5]Output!C15</f>
        <v>MIN_GAS_NGA</v>
      </c>
      <c r="D15">
        <f>[5]Output!D15</f>
        <v>3558.2469999999989</v>
      </c>
      <c r="E15">
        <f>[5]Output!E15</f>
        <v>3558.2469999999989</v>
      </c>
      <c r="F15">
        <f>[5]Output!F15</f>
        <v>3558.2469999999989</v>
      </c>
      <c r="G15">
        <f>[5]Output!G15</f>
        <v>1630.2429999999999</v>
      </c>
      <c r="H15">
        <f>[5]Output!H15</f>
        <v>3557.1449999999991</v>
      </c>
      <c r="I15">
        <f>[5]Output!I15</f>
        <v>1929.070999999999</v>
      </c>
      <c r="J15">
        <f>[5]Output!J15</f>
        <v>0</v>
      </c>
      <c r="K15">
        <f>[5]Output!K15</f>
        <v>0</v>
      </c>
      <c r="L15">
        <f>[5]Output!L15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2.298483511399469</v>
      </c>
      <c r="T15" s="14">
        <f t="shared" si="20"/>
        <v>2.3244993517114541</v>
      </c>
      <c r="U15" s="14">
        <f t="shared" si="20"/>
        <v>1.8717024894080259</v>
      </c>
      <c r="V15" s="14">
        <f t="shared" si="20"/>
        <v>1.5679452777968241</v>
      </c>
      <c r="W15" s="14">
        <f t="shared" si="20"/>
        <v>1.2883289402031759</v>
      </c>
      <c r="X15" s="14">
        <f t="shared" si="20"/>
        <v>1.2313291963618409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[5]Output!A16</f>
        <v>14</v>
      </c>
      <c r="B16" s="2" t="str">
        <f>[5]Output!B16</f>
        <v>UPS_LOC_NGA_3</v>
      </c>
      <c r="C16" s="2" t="str">
        <f>[5]Output!C16</f>
        <v>MIN_GAS_NGA</v>
      </c>
      <c r="D16">
        <f>[5]Output!D16</f>
        <v>2001.5139999999999</v>
      </c>
      <c r="E16">
        <f>[5]Output!E16</f>
        <v>2001.5139999999999</v>
      </c>
      <c r="F16">
        <f>[5]Output!F16</f>
        <v>799.54199999999946</v>
      </c>
      <c r="G16">
        <f>[5]Output!G16</f>
        <v>1573.527000000001</v>
      </c>
      <c r="H16">
        <f>[5]Output!H16</f>
        <v>2001.5139999999999</v>
      </c>
      <c r="I16">
        <f>[5]Output!I16</f>
        <v>2001.5139999999999</v>
      </c>
      <c r="J16">
        <f>[5]Output!J16</f>
        <v>2001.5139999999999</v>
      </c>
      <c r="K16">
        <f>[5]Output!K16</f>
        <v>962.76100000000042</v>
      </c>
      <c r="L16">
        <f>[5]Output!L16</f>
        <v>0</v>
      </c>
      <c r="O16" s="2" t="s">
        <v>45</v>
      </c>
      <c r="P16" s="14">
        <f>(SUMIF($B:$B,"*GEO*",D:D))/1000</f>
        <v>0.2265083413557849</v>
      </c>
      <c r="Q16" s="14">
        <f t="shared" ref="Q16:X16" si="21">(SUMIF($B:$B,"*GEO*",E:E))/1000</f>
        <v>0.26937511693607219</v>
      </c>
      <c r="R16" s="14">
        <f t="shared" si="21"/>
        <v>0.27747165120645256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[5]Output!A17</f>
        <v>15</v>
      </c>
      <c r="B17" s="2" t="str">
        <f>[5]Output!B17</f>
        <v>UPS_GRO_NGA_1</v>
      </c>
      <c r="C17" s="2" t="str">
        <f>[5]Output!C17</f>
        <v>MIN_GAS_NGA</v>
      </c>
      <c r="D17" s="37">
        <f>[5]Output!D17</f>
        <v>735.28499999999997</v>
      </c>
      <c r="E17" s="37">
        <f>[5]Output!E17</f>
        <v>418.49599999999958</v>
      </c>
      <c r="F17" s="37">
        <f>[5]Output!F17</f>
        <v>0</v>
      </c>
      <c r="G17" s="37">
        <f>[5]Output!G17</f>
        <v>0</v>
      </c>
      <c r="H17">
        <f>[5]Output!H17</f>
        <v>0</v>
      </c>
      <c r="I17">
        <f>[5]Output!I17</f>
        <v>735.28499999999997</v>
      </c>
      <c r="J17">
        <f>[5]Output!J17</f>
        <v>735.28499999999997</v>
      </c>
      <c r="K17">
        <f>[5]Output!K17</f>
        <v>735.28499999999997</v>
      </c>
      <c r="L17">
        <f>[5]Output!L17</f>
        <v>735.28499999999997</v>
      </c>
      <c r="M17" s="38"/>
      <c r="O17" s="2" t="s">
        <v>46</v>
      </c>
      <c r="P17" s="14">
        <f>(SUMIF($B:$B,"*SOL*",D:D))/1000</f>
        <v>0.4315166586442149</v>
      </c>
      <c r="Q17" s="14">
        <f t="shared" ref="Q17:X17" si="22">(SUMIF($B:$B,"*SOL*",E:E))/1000</f>
        <v>0.97391688306392821</v>
      </c>
      <c r="R17" s="14">
        <f t="shared" si="22"/>
        <v>1.4790373487935475</v>
      </c>
      <c r="S17" s="14">
        <f t="shared" si="22"/>
        <v>2.5905127644621415</v>
      </c>
      <c r="T17" s="14">
        <f t="shared" si="22"/>
        <v>3.4091235893496181</v>
      </c>
      <c r="U17" s="14">
        <f t="shared" si="22"/>
        <v>3.9108907957374988</v>
      </c>
      <c r="V17" s="14">
        <f t="shared" si="22"/>
        <v>3.8842667621238522</v>
      </c>
      <c r="W17" s="14">
        <f t="shared" si="22"/>
        <v>3.8814741408237108</v>
      </c>
      <c r="X17" s="14">
        <f t="shared" si="22"/>
        <v>4.0306352354659589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[5]Output!A18</f>
        <v>16</v>
      </c>
      <c r="B18" s="2" t="str">
        <f>[5]Output!B18</f>
        <v>UPS_GRO_NGA_2</v>
      </c>
      <c r="C18" s="2" t="str">
        <f>[5]Output!C18</f>
        <v>MIN_GAS_NGA</v>
      </c>
      <c r="D18" s="37">
        <f>[5]Output!D18</f>
        <v>980.38100000000009</v>
      </c>
      <c r="E18" s="37">
        <f>[5]Output!E18</f>
        <v>0</v>
      </c>
      <c r="F18" s="37">
        <f>[5]Output!F18</f>
        <v>0</v>
      </c>
      <c r="G18" s="37">
        <f>[5]Output!G18</f>
        <v>0</v>
      </c>
      <c r="H18">
        <f>[5]Output!H18</f>
        <v>0</v>
      </c>
      <c r="I18">
        <f>[5]Output!I18</f>
        <v>58.990000000000009</v>
      </c>
      <c r="J18">
        <f>[5]Output!J18</f>
        <v>980.38100000000009</v>
      </c>
      <c r="K18">
        <f>[5]Output!K18</f>
        <v>980.38100000000009</v>
      </c>
      <c r="L18">
        <f>[5]Output!L18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3.3925556891758664</v>
      </c>
      <c r="T18" s="14">
        <f t="shared" si="23"/>
        <v>5.0980743848449839</v>
      </c>
      <c r="U18" s="14">
        <f t="shared" si="23"/>
        <v>7.3454382659341881</v>
      </c>
      <c r="V18" s="14">
        <f t="shared" si="23"/>
        <v>9.1169468212472609</v>
      </c>
      <c r="W18" s="14">
        <f t="shared" si="23"/>
        <v>10.002927078398759</v>
      </c>
      <c r="X18" s="14">
        <f t="shared" si="23"/>
        <v>11.132066665224617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[5]Output!A19</f>
        <v>17</v>
      </c>
      <c r="B19" s="2" t="str">
        <f>[5]Output!B19</f>
        <v>UPS_GRO_NGA_3</v>
      </c>
      <c r="C19" s="2" t="str">
        <f>[5]Output!C19</f>
        <v>MIN_GAS_NGA</v>
      </c>
      <c r="D19" s="37">
        <f>[5]Output!D19</f>
        <v>727.94700000000137</v>
      </c>
      <c r="E19" s="37">
        <f>[5]Output!E19</f>
        <v>0</v>
      </c>
      <c r="F19" s="37">
        <f>[5]Output!F19</f>
        <v>0</v>
      </c>
      <c r="G19" s="37">
        <f>[5]Output!G19</f>
        <v>0</v>
      </c>
      <c r="H19">
        <f>[5]Output!H19</f>
        <v>0</v>
      </c>
      <c r="I19">
        <f>[5]Output!I19</f>
        <v>0</v>
      </c>
      <c r="J19">
        <f>[5]Output!J19</f>
        <v>298.95099999999991</v>
      </c>
      <c r="K19">
        <f>[5]Output!K19</f>
        <v>735.28499999999997</v>
      </c>
      <c r="L19">
        <f>[5]Output!L19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6.2130684536380079</v>
      </c>
      <c r="T19" s="14">
        <f t="shared" si="24"/>
        <v>8.7721979741946008</v>
      </c>
      <c r="U19" s="14">
        <f t="shared" si="24"/>
        <v>11.561329061671687</v>
      </c>
      <c r="V19" s="14">
        <f t="shared" si="24"/>
        <v>13.351213583371113</v>
      </c>
      <c r="W19" s="14">
        <f t="shared" si="24"/>
        <v>14.289401219222469</v>
      </c>
      <c r="X19" s="14">
        <f t="shared" si="24"/>
        <v>15.627701900690575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[5]Output!A20</f>
        <v>18</v>
      </c>
      <c r="B20" s="2" t="str">
        <f>[5]Output!B20</f>
        <v>UPS_LOC_BCO</v>
      </c>
      <c r="C20" s="2" t="str">
        <f>[5]Output!C20</f>
        <v>MIN_COA_BCO</v>
      </c>
      <c r="D20" s="37">
        <f>[5]Output!D20</f>
        <v>3638.04</v>
      </c>
      <c r="E20" s="37">
        <f>[5]Output!E20</f>
        <v>3443.5830000000001</v>
      </c>
      <c r="F20" s="37">
        <f>[5]Output!F20</f>
        <v>2430.2109999999998</v>
      </c>
      <c r="G20" s="37">
        <f>[5]Output!G20</f>
        <v>2187.19</v>
      </c>
      <c r="H20">
        <f>[5]Output!H20</f>
        <v>1968.471</v>
      </c>
      <c r="I20">
        <f>[5]Output!I20</f>
        <v>1427.319808954072</v>
      </c>
      <c r="J20">
        <f>[5]Output!J20</f>
        <v>1594.461</v>
      </c>
      <c r="K20">
        <f>[5]Output!K20</f>
        <v>1403.6848159272081</v>
      </c>
      <c r="L20">
        <f>[5]Output!L20</f>
        <v>568.35416784296558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8.9329045780673528</v>
      </c>
      <c r="T20" s="14">
        <f t="shared" si="26"/>
        <v>7.7811954364596385</v>
      </c>
      <c r="U20" s="14">
        <f t="shared" si="26"/>
        <v>6.6294862948519206</v>
      </c>
      <c r="V20" s="14">
        <f t="shared" si="26"/>
        <v>5.4777771532442019</v>
      </c>
      <c r="W20" s="14">
        <f t="shared" si="26"/>
        <v>4.3260680116364876</v>
      </c>
      <c r="X20" s="14">
        <f t="shared" si="26"/>
        <v>3.174358870028771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[5]Output!A21</f>
        <v>19</v>
      </c>
      <c r="B21" s="2" t="str">
        <f>[5]Output!B21</f>
        <v>UPS_LOC_HCO</v>
      </c>
      <c r="C21" s="2" t="str">
        <f>[5]Output!C21</f>
        <v>MIN_COA_HCO</v>
      </c>
      <c r="D21" s="37">
        <f>[5]Output!D21</f>
        <v>3280.326</v>
      </c>
      <c r="E21" s="37">
        <f>[5]Output!E21</f>
        <v>2515.4349999999999</v>
      </c>
      <c r="F21" s="37">
        <f>[5]Output!F21</f>
        <v>1491.7660000000001</v>
      </c>
      <c r="G21" s="37">
        <f>[5]Output!G21</f>
        <v>1193.413</v>
      </c>
      <c r="H21">
        <f>[5]Output!H21</f>
        <v>954.73000000000013</v>
      </c>
      <c r="I21">
        <f>[5]Output!I21</f>
        <v>763.78399999999999</v>
      </c>
      <c r="J21">
        <f>[5]Output!J21</f>
        <v>611.02700000000004</v>
      </c>
      <c r="K21">
        <f>[5]Output!K21</f>
        <v>125.6691999999988</v>
      </c>
      <c r="L21">
        <f>[5]Output!L21</f>
        <v>0</v>
      </c>
      <c r="M21" s="38"/>
      <c r="O21" s="2" t="s">
        <v>146</v>
      </c>
      <c r="P21" s="14">
        <f>P19+P15+P14</f>
        <v>9.0103770000000001</v>
      </c>
      <c r="Q21" s="14">
        <f t="shared" ref="Q21:X21" si="27">Q19+Q15+Q14</f>
        <v>10.785544999999995</v>
      </c>
      <c r="R21" s="14">
        <f t="shared" si="27"/>
        <v>12.837413000000005</v>
      </c>
      <c r="S21" s="14">
        <f t="shared" si="27"/>
        <v>15.94183659822267</v>
      </c>
      <c r="T21" s="14">
        <f t="shared" si="27"/>
        <v>18.242266224045661</v>
      </c>
      <c r="U21" s="14">
        <f t="shared" si="27"/>
        <v>20.348339401421896</v>
      </c>
      <c r="V21" s="14">
        <f t="shared" si="27"/>
        <v>21.166422162078405</v>
      </c>
      <c r="W21" s="14">
        <f t="shared" si="27"/>
        <v>22.528947263810117</v>
      </c>
      <c r="X21" s="14">
        <f t="shared" si="27"/>
        <v>23.709629557699511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[5]Output!A22</f>
        <v>20</v>
      </c>
      <c r="B22" s="2" t="str">
        <f>[5]Output!B22</f>
        <v>UPS_DIS_HCO</v>
      </c>
      <c r="C22" s="2" t="str">
        <f>[5]Output!C22</f>
        <v>MIN_COA_HCO</v>
      </c>
      <c r="D22" s="37">
        <f>[5]Output!D22</f>
        <v>0</v>
      </c>
      <c r="E22" s="37">
        <f>[5]Output!E22</f>
        <v>0</v>
      </c>
      <c r="F22" s="37">
        <f>[5]Output!F22</f>
        <v>0</v>
      </c>
      <c r="G22" s="37">
        <f>[5]Output!G22</f>
        <v>0</v>
      </c>
      <c r="H22">
        <f>[5]Output!H22</f>
        <v>0</v>
      </c>
      <c r="I22">
        <f>[5]Output!I22</f>
        <v>0</v>
      </c>
      <c r="J22">
        <f>[5]Output!J22</f>
        <v>0</v>
      </c>
      <c r="K22">
        <f>[5]Output!K22</f>
        <v>363.15280000000121</v>
      </c>
      <c r="L22">
        <f>[5]Output!L22</f>
        <v>0</v>
      </c>
      <c r="M22" s="38"/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76.786854223369218</v>
      </c>
      <c r="R22" s="3">
        <f t="shared" si="28"/>
        <v>70.737659107105912</v>
      </c>
      <c r="S22" s="3">
        <f t="shared" si="28"/>
        <v>67.912345720304884</v>
      </c>
      <c r="T22" s="3">
        <f t="shared" si="28"/>
        <v>63.779015453378399</v>
      </c>
      <c r="U22" s="3">
        <f t="shared" si="28"/>
        <v>60.526666351751679</v>
      </c>
      <c r="V22" s="3">
        <f t="shared" si="28"/>
        <v>57.735294544398663</v>
      </c>
      <c r="W22" s="3">
        <f t="shared" si="28"/>
        <v>56.383056419971261</v>
      </c>
      <c r="X22" s="3">
        <f t="shared" si="28"/>
        <v>51.360905999237019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[5]Output!A23</f>
        <v>21</v>
      </c>
      <c r="B23" s="2" t="str">
        <f>[5]Output!B23</f>
        <v>UPS_NUC_LWR_UOX_EXS</v>
      </c>
      <c r="C23" s="2" t="str">
        <f>[5]Output!C23</f>
        <v>UPS_NUC_HET_LWR_UOX</v>
      </c>
      <c r="D23" s="37">
        <f>[5]Output!D23</f>
        <v>10579.161625137929</v>
      </c>
      <c r="E23" s="37">
        <f>[5]Output!E23</f>
        <v>9711.1572233692459</v>
      </c>
      <c r="F23" s="37">
        <f>[5]Output!F23</f>
        <v>8293.7841071059192</v>
      </c>
      <c r="G23" s="37">
        <f>[5]Output!G23</f>
        <v>8932.9045780673532</v>
      </c>
      <c r="H23">
        <f>[5]Output!H23</f>
        <v>7781.1954364596386</v>
      </c>
      <c r="I23">
        <f>[5]Output!I23</f>
        <v>6629.4862948519203</v>
      </c>
      <c r="J23">
        <f>[5]Output!J23</f>
        <v>5477.7771532442021</v>
      </c>
      <c r="K23">
        <f>[5]Output!K23</f>
        <v>4326.0680116364874</v>
      </c>
      <c r="L23">
        <f>[5]Output!L23</f>
        <v>3174.358870028771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[5]Output!A24</f>
        <v>22</v>
      </c>
      <c r="B24" s="2" t="str">
        <f>[5]Output!B24</f>
        <v>UPS_RES_OIL_ADD</v>
      </c>
      <c r="C24" s="2" t="str">
        <f>[5]Output!C24</f>
        <v>MIN_OIL_ADD</v>
      </c>
      <c r="D24" s="37">
        <f>[5]Output!D24</f>
        <v>467.89000000000038</v>
      </c>
      <c r="E24" s="37">
        <f>[5]Output!E24</f>
        <v>635.72400000000016</v>
      </c>
      <c r="F24" s="37">
        <f>[5]Output!F24</f>
        <v>615.42500000000018</v>
      </c>
      <c r="G24" s="37">
        <f>[5]Output!G24</f>
        <v>584.65399999999966</v>
      </c>
      <c r="H24">
        <f>[5]Output!H24</f>
        <v>555.42100000000016</v>
      </c>
      <c r="I24">
        <f>[5]Output!I24</f>
        <v>527.64999999999964</v>
      </c>
      <c r="J24">
        <f>[5]Output!J24</f>
        <v>501.26799999999992</v>
      </c>
      <c r="K24">
        <f>[5]Output!K24</f>
        <v>264.52891404923872</v>
      </c>
      <c r="L24">
        <f>[5]Output!L24</f>
        <v>40.9252982919514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[5]Output!A25</f>
        <v>23</v>
      </c>
      <c r="B25" s="2" t="str">
        <f>[5]Output!B25</f>
        <v>UPS_BIO_CRP_STC_POT</v>
      </c>
      <c r="C25" s="2" t="str">
        <f>[5]Output!C25</f>
        <v>RNW_POT_BIO_CRP_STC</v>
      </c>
      <c r="D25" s="37">
        <f>[5]Output!D25</f>
        <v>172.7</v>
      </c>
      <c r="E25" s="37">
        <f>[5]Output!E25</f>
        <v>0</v>
      </c>
      <c r="F25" s="37">
        <f>[5]Output!F25</f>
        <v>63.944235818248337</v>
      </c>
      <c r="G25" s="37">
        <f>[5]Output!G25</f>
        <v>0</v>
      </c>
      <c r="H25">
        <f>[5]Output!H25</f>
        <v>0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M25" s="38"/>
      <c r="AK25" s="38"/>
    </row>
    <row r="26" spans="1:41">
      <c r="A26" s="2">
        <f>[5]Output!A26</f>
        <v>24</v>
      </c>
      <c r="B26" s="2" t="str">
        <f>[5]Output!B26</f>
        <v>UPS_BIO_CRP_SUG_POT</v>
      </c>
      <c r="C26" s="2" t="str">
        <f>[5]Output!C26</f>
        <v>RNW_POT_BIO_CRP_SUG</v>
      </c>
      <c r="D26" s="37">
        <f>[5]Output!D26</f>
        <v>346.6</v>
      </c>
      <c r="E26" s="37">
        <f>[5]Output!E26</f>
        <v>474.90000000000009</v>
      </c>
      <c r="F26" s="37">
        <f>[5]Output!F26</f>
        <v>603.20000000000005</v>
      </c>
      <c r="G26" s="37">
        <f>[5]Output!G26</f>
        <v>742.85</v>
      </c>
      <c r="H26">
        <f>[5]Output!H26</f>
        <v>882.5</v>
      </c>
      <c r="I26">
        <f>[5]Output!I26</f>
        <v>708.07974249618815</v>
      </c>
      <c r="J26">
        <f>[5]Output!J26</f>
        <v>221.01157838118189</v>
      </c>
      <c r="K26">
        <f>[5]Output!K26</f>
        <v>0</v>
      </c>
      <c r="L26">
        <f>[5]Output!L26</f>
        <v>0</v>
      </c>
      <c r="M26" s="38"/>
      <c r="AK26" s="13"/>
    </row>
    <row r="27" spans="1:41">
      <c r="A27" s="2">
        <f>[5]Output!A27</f>
        <v>25</v>
      </c>
      <c r="B27" s="2" t="str">
        <f>[5]Output!B27</f>
        <v>UPS_BIO_CRP_GRS_POT</v>
      </c>
      <c r="C27" s="2" t="str">
        <f>[5]Output!C27</f>
        <v>RNW_POT_BIO_CRP_GRS</v>
      </c>
      <c r="D27" s="37">
        <f>[5]Output!D27</f>
        <v>0</v>
      </c>
      <c r="E27" s="37">
        <f>[5]Output!E27</f>
        <v>762.77657751851677</v>
      </c>
      <c r="F27" s="37">
        <f>[5]Output!F27</f>
        <v>1296.8897641817539</v>
      </c>
      <c r="G27" s="37">
        <f>[5]Output!G27</f>
        <v>936.46592730800853</v>
      </c>
      <c r="H27">
        <f>[5]Output!H27</f>
        <v>197.13557627534689</v>
      </c>
      <c r="I27">
        <f>[5]Output!I27</f>
        <v>0</v>
      </c>
      <c r="J27">
        <f>[5]Output!J27</f>
        <v>0</v>
      </c>
      <c r="K27">
        <f>[5]Output!K27</f>
        <v>300.99672103340691</v>
      </c>
      <c r="L27">
        <f>[5]Output!L27</f>
        <v>0</v>
      </c>
      <c r="M27" s="38"/>
    </row>
    <row r="28" spans="1:41">
      <c r="A28" s="2">
        <f>[5]Output!A28</f>
        <v>26</v>
      </c>
      <c r="B28" s="2" t="str">
        <f>[5]Output!B28</f>
        <v>UPS_BIO_CRP_WOD_1_POT</v>
      </c>
      <c r="C28" s="2" t="str">
        <f>[5]Output!C28</f>
        <v>RNW_POT_BIO_WOD</v>
      </c>
      <c r="D28" s="37">
        <f>[5]Output!D28</f>
        <v>0</v>
      </c>
      <c r="E28" s="37">
        <f>[5]Output!E28</f>
        <v>133.69999999999999</v>
      </c>
      <c r="F28" s="37">
        <f>[5]Output!F28</f>
        <v>267.39999999999998</v>
      </c>
      <c r="G28" s="37">
        <f>[5]Output!G28</f>
        <v>292.5</v>
      </c>
      <c r="H28">
        <f>[5]Output!H28</f>
        <v>317.60000000000002</v>
      </c>
      <c r="I28">
        <f>[5]Output!I28</f>
        <v>310.3</v>
      </c>
      <c r="J28">
        <f>[5]Output!J28</f>
        <v>0</v>
      </c>
      <c r="K28">
        <f>[5]Output!K28</f>
        <v>294.45</v>
      </c>
      <c r="L28">
        <f>[5]Output!L28</f>
        <v>285.89999999999998</v>
      </c>
      <c r="M28" s="38"/>
    </row>
    <row r="29" spans="1:41">
      <c r="A29" s="2">
        <f>[5]Output!A29</f>
        <v>27</v>
      </c>
      <c r="B29" s="2" t="str">
        <f>[5]Output!B29</f>
        <v>UPS_BIO_CRP_WOD_2_POT</v>
      </c>
      <c r="C29" s="2" t="str">
        <f>[5]Output!C29</f>
        <v>RNW_POT_BIO_WOD</v>
      </c>
      <c r="D29" s="37">
        <f>[5]Output!D29</f>
        <v>0</v>
      </c>
      <c r="E29" s="37">
        <f>[5]Output!E29</f>
        <v>45.65</v>
      </c>
      <c r="F29" s="37">
        <f>[5]Output!F29</f>
        <v>91.3</v>
      </c>
      <c r="G29" s="37">
        <f>[5]Output!G29</f>
        <v>93.95</v>
      </c>
      <c r="H29">
        <f>[5]Output!H29</f>
        <v>96.6</v>
      </c>
      <c r="I29">
        <f>[5]Output!I29</f>
        <v>99.65</v>
      </c>
      <c r="J29">
        <f>[5]Output!J29</f>
        <v>102.7</v>
      </c>
      <c r="K29">
        <f>[5]Output!K29</f>
        <v>105.85</v>
      </c>
      <c r="L29">
        <f>[5]Output!L29</f>
        <v>109</v>
      </c>
      <c r="M29" s="38"/>
      <c r="AA29" s="5"/>
      <c r="AB29" s="5"/>
      <c r="AC29" s="5"/>
    </row>
    <row r="30" spans="1:41">
      <c r="A30" s="2">
        <f>[5]Output!A30</f>
        <v>28</v>
      </c>
      <c r="B30" s="2" t="str">
        <f>[5]Output!B30</f>
        <v>UPS_BIO_AGR_WST_POT</v>
      </c>
      <c r="C30" s="2" t="str">
        <f>[5]Output!C30</f>
        <v>RNW_POT_BIO_WOD</v>
      </c>
      <c r="D30" s="37">
        <f>[5]Output!D30</f>
        <v>1109.8</v>
      </c>
      <c r="E30" s="37">
        <f>[5]Output!E30</f>
        <v>1127.0999999999999</v>
      </c>
      <c r="F30" s="37">
        <f>[5]Output!F30</f>
        <v>1144.4000000000001</v>
      </c>
      <c r="G30" s="37">
        <f>[5]Output!G30</f>
        <v>1132.5</v>
      </c>
      <c r="H30">
        <f>[5]Output!H30</f>
        <v>1120.5999999999999</v>
      </c>
      <c r="I30">
        <f>[5]Output!I30</f>
        <v>1106.5999999999999</v>
      </c>
      <c r="J30">
        <f>[5]Output!J30</f>
        <v>1092.5999999999999</v>
      </c>
      <c r="K30">
        <f>[5]Output!K30</f>
        <v>1078.4000000000001</v>
      </c>
      <c r="L30">
        <f>[5]Output!L30</f>
        <v>1064.2</v>
      </c>
      <c r="M30" s="38"/>
      <c r="AC30" s="5"/>
    </row>
    <row r="31" spans="1:41">
      <c r="A31" s="2">
        <f>[5]Output!A31</f>
        <v>29</v>
      </c>
      <c r="B31" s="2" t="str">
        <f>[5]Output!B31</f>
        <v>UPS_BIO_FOR_2_POT</v>
      </c>
      <c r="C31" s="2" t="str">
        <f>[5]Output!C31</f>
        <v>RNW_POT_BIO_WOD</v>
      </c>
      <c r="D31" s="37">
        <f>[5]Output!D31</f>
        <v>533.29999999999995</v>
      </c>
      <c r="E31" s="37">
        <f>[5]Output!E31</f>
        <v>421.75</v>
      </c>
      <c r="F31" s="37">
        <f>[5]Output!F31</f>
        <v>310.2</v>
      </c>
      <c r="G31" s="37">
        <f>[5]Output!G31</f>
        <v>315.39999999999998</v>
      </c>
      <c r="H31">
        <f>[5]Output!H31</f>
        <v>320.60000000000002</v>
      </c>
      <c r="I31">
        <f>[5]Output!I31</f>
        <v>312.7</v>
      </c>
      <c r="J31">
        <f>[5]Output!J31</f>
        <v>304.8</v>
      </c>
      <c r="K31">
        <f>[5]Output!K31</f>
        <v>304.95</v>
      </c>
      <c r="L31">
        <f>[5]Output!L31</f>
        <v>305.10000000000002</v>
      </c>
      <c r="M31" s="38"/>
      <c r="AC31" s="5"/>
    </row>
    <row r="32" spans="1:41">
      <c r="A32" s="2">
        <f>[5]Output!A32</f>
        <v>30</v>
      </c>
      <c r="B32" s="2" t="str">
        <f>[5]Output!B32</f>
        <v>UPS_BIO_WOD_RES_1_POT</v>
      </c>
      <c r="C32" s="2" t="str">
        <f>[5]Output!C32</f>
        <v>RNW_POT_BIO_WOD</v>
      </c>
      <c r="D32" s="37">
        <f>[5]Output!D32</f>
        <v>110.6</v>
      </c>
      <c r="E32" s="37">
        <f>[5]Output!E32</f>
        <v>112.3</v>
      </c>
      <c r="F32" s="37">
        <f>[5]Output!F32</f>
        <v>114</v>
      </c>
      <c r="G32" s="37">
        <f>[5]Output!G32</f>
        <v>116.75</v>
      </c>
      <c r="H32">
        <f>[5]Output!H32</f>
        <v>119.5</v>
      </c>
      <c r="I32">
        <f>[5]Output!I32</f>
        <v>127.8</v>
      </c>
      <c r="J32">
        <f>[5]Output!J32</f>
        <v>136.1</v>
      </c>
      <c r="K32">
        <f>[5]Output!K32</f>
        <v>139.69999999999999</v>
      </c>
      <c r="L32">
        <f>[5]Output!L32</f>
        <v>143.30000000000001</v>
      </c>
    </row>
    <row r="33" spans="1:29">
      <c r="A33" s="2">
        <f>[5]Output!A33</f>
        <v>31</v>
      </c>
      <c r="B33" s="2" t="str">
        <f>[5]Output!B33</f>
        <v>UPS_BIO_WOD_RES_2_POT</v>
      </c>
      <c r="C33" s="2" t="str">
        <f>[5]Output!C33</f>
        <v>RNW_POT_BIO_WOD</v>
      </c>
      <c r="D33" s="37">
        <f>[5]Output!D33</f>
        <v>156.19999999999999</v>
      </c>
      <c r="E33" s="37">
        <f>[5]Output!E33</f>
        <v>155.85</v>
      </c>
      <c r="F33" s="37">
        <f>[5]Output!F33</f>
        <v>155.5</v>
      </c>
      <c r="G33" s="37">
        <f>[5]Output!G33</f>
        <v>155.44999999999999</v>
      </c>
      <c r="H33">
        <f>[5]Output!H33</f>
        <v>155.4</v>
      </c>
      <c r="I33">
        <f>[5]Output!I33</f>
        <v>163.25</v>
      </c>
      <c r="J33">
        <f>[5]Output!J33</f>
        <v>171.1</v>
      </c>
      <c r="K33">
        <f>[5]Output!K33</f>
        <v>173.05</v>
      </c>
      <c r="L33">
        <f>[5]Output!L33</f>
        <v>175</v>
      </c>
    </row>
    <row r="34" spans="1:29">
      <c r="A34" s="2">
        <f>[5]Output!A34</f>
        <v>32</v>
      </c>
      <c r="B34" s="2" t="str">
        <f>[5]Output!B34</f>
        <v>UPS_BIO_WOD_PRD_1_POT</v>
      </c>
      <c r="C34" s="2" t="str">
        <f>[5]Output!C34</f>
        <v>RNW_POT_BIO_WOD</v>
      </c>
      <c r="D34">
        <f>[5]Output!D34</f>
        <v>977.3</v>
      </c>
      <c r="E34">
        <f>[5]Output!E34</f>
        <v>955.45</v>
      </c>
      <c r="F34">
        <f>[5]Output!F34</f>
        <v>933.60000000000014</v>
      </c>
      <c r="G34">
        <f>[5]Output!G34</f>
        <v>940.25</v>
      </c>
      <c r="H34">
        <f>[5]Output!H34</f>
        <v>946.9</v>
      </c>
      <c r="I34">
        <f>[5]Output!I34</f>
        <v>945.39999999999986</v>
      </c>
      <c r="J34">
        <f>[5]Output!J34</f>
        <v>943.89999999999986</v>
      </c>
      <c r="K34">
        <f>[5]Output!K34</f>
        <v>923.15</v>
      </c>
      <c r="L34">
        <f>[5]Output!L34</f>
        <v>902.4</v>
      </c>
      <c r="AC34" s="5"/>
    </row>
    <row r="35" spans="1:29">
      <c r="A35" s="2">
        <f>[5]Output!A35</f>
        <v>33</v>
      </c>
      <c r="B35" s="2" t="str">
        <f>[5]Output!B35</f>
        <v>UPS_BIO_MUN_POT</v>
      </c>
      <c r="C35" s="2" t="str">
        <f>[5]Output!C35</f>
        <v>RNW_POT_BIO_MUN</v>
      </c>
      <c r="D35">
        <f>[5]Output!D35</f>
        <v>424.3</v>
      </c>
      <c r="E35">
        <f>[5]Output!E35</f>
        <v>447.65</v>
      </c>
      <c r="F35">
        <f>[5]Output!F35</f>
        <v>471</v>
      </c>
      <c r="G35">
        <f>[5]Output!G35</f>
        <v>517.99999999999989</v>
      </c>
      <c r="H35">
        <f>[5]Output!H35</f>
        <v>565</v>
      </c>
      <c r="I35">
        <f>[5]Output!I35</f>
        <v>610.15000000000009</v>
      </c>
      <c r="J35">
        <f>[5]Output!J35</f>
        <v>655.29999999999995</v>
      </c>
      <c r="K35">
        <f>[5]Output!K35</f>
        <v>707.09999999999968</v>
      </c>
      <c r="L35">
        <f>[5]Output!L35</f>
        <v>758.90000000000009</v>
      </c>
    </row>
    <row r="36" spans="1:29">
      <c r="A36" s="2">
        <f>[5]Output!A36</f>
        <v>34</v>
      </c>
      <c r="B36" s="2" t="str">
        <f>[5]Output!B36</f>
        <v>UPS_BIO_SLU_POT</v>
      </c>
      <c r="C36" s="2" t="str">
        <f>[5]Output!C36</f>
        <v>RNW_POT_BIO_SLU</v>
      </c>
      <c r="D36">
        <f>[5]Output!D36</f>
        <v>24.1</v>
      </c>
      <c r="E36">
        <f>[5]Output!E36</f>
        <v>25.95</v>
      </c>
      <c r="F36">
        <f>[5]Output!F36</f>
        <v>27.8</v>
      </c>
      <c r="G36">
        <f>[5]Output!G36</f>
        <v>31.35</v>
      </c>
      <c r="H36">
        <f>[5]Output!H36</f>
        <v>34.9</v>
      </c>
      <c r="I36">
        <f>[5]Output!I36</f>
        <v>38.950000000000003</v>
      </c>
      <c r="J36">
        <f>[5]Output!J36</f>
        <v>43</v>
      </c>
      <c r="K36">
        <f>[5]Output!K36</f>
        <v>48.29999999999999</v>
      </c>
      <c r="L36">
        <f>[5]Output!L36</f>
        <v>53.6</v>
      </c>
    </row>
    <row r="37" spans="1:29">
      <c r="A37" s="2">
        <f>[5]Output!A37</f>
        <v>35</v>
      </c>
      <c r="B37" s="2" t="str">
        <f>[5]Output!B37</f>
        <v>UPS_BIO_GAS_POT</v>
      </c>
      <c r="C37" s="2" t="str">
        <f>[5]Output!C37</f>
        <v>RNW_POT_BIO_GAS</v>
      </c>
      <c r="D37">
        <f>[5]Output!D37</f>
        <v>1246</v>
      </c>
      <c r="E37">
        <f>[5]Output!E37</f>
        <v>1237.0999999999999</v>
      </c>
      <c r="F37">
        <f>[5]Output!F37</f>
        <v>1228.2</v>
      </c>
      <c r="G37">
        <f>[5]Output!G37</f>
        <v>1233.55</v>
      </c>
      <c r="H37">
        <f>[5]Output!H37</f>
        <v>1238.9000000000001</v>
      </c>
      <c r="I37">
        <f>[5]Output!I37</f>
        <v>1245.75</v>
      </c>
      <c r="J37">
        <f>[5]Output!J37</f>
        <v>1252.5999999999999</v>
      </c>
      <c r="K37">
        <f>[5]Output!K37</f>
        <v>1259.4000000000001</v>
      </c>
      <c r="L37">
        <f>[5]Output!L37</f>
        <v>1266.2</v>
      </c>
    </row>
    <row r="38" spans="1:29">
      <c r="A38" s="2">
        <f>[5]Output!A38</f>
        <v>36</v>
      </c>
      <c r="B38" s="2" t="str">
        <f>[5]Output!B38</f>
        <v>UPS_BIO_LIQ_POT</v>
      </c>
      <c r="C38" s="2" t="str">
        <f>[5]Output!C38</f>
        <v>RNW_POT_BIO_LIQ</v>
      </c>
      <c r="D38">
        <f>[5]Output!D38</f>
        <v>26.9</v>
      </c>
      <c r="E38">
        <f>[5]Output!E38</f>
        <v>48.050000000000011</v>
      </c>
      <c r="F38">
        <f>[5]Output!F38</f>
        <v>69.2</v>
      </c>
      <c r="G38">
        <f>[5]Output!G38</f>
        <v>71.400000000000006</v>
      </c>
      <c r="H38">
        <f>[5]Output!H38</f>
        <v>0</v>
      </c>
      <c r="I38">
        <f>[5]Output!I38</f>
        <v>0</v>
      </c>
      <c r="J38">
        <f>[5]Output!J38</f>
        <v>0</v>
      </c>
      <c r="K38">
        <f>[5]Output!K38</f>
        <v>0</v>
      </c>
      <c r="L38">
        <f>[5]Output!L38</f>
        <v>0</v>
      </c>
    </row>
    <row r="39" spans="1:29">
      <c r="A39" s="2">
        <f>[5]Output!A39</f>
        <v>37</v>
      </c>
      <c r="B39" s="2" t="str">
        <f>[5]Output!B39</f>
        <v>IMP_BIO_EMHV_GLB</v>
      </c>
      <c r="C39" s="2" t="str">
        <f>[5]Output!C39</f>
        <v>IMP_RNW_BIO_EMHV</v>
      </c>
      <c r="D39">
        <f>[5]Output!D39</f>
        <v>215.30251517782091</v>
      </c>
      <c r="E39">
        <f>[5]Output!E39</f>
        <v>0</v>
      </c>
      <c r="F39">
        <f>[5]Output!F39</f>
        <v>0</v>
      </c>
      <c r="G39">
        <f>[5]Output!G39</f>
        <v>369.49990000000003</v>
      </c>
      <c r="H39">
        <f>[5]Output!H39</f>
        <v>468.99929999999978</v>
      </c>
      <c r="I39">
        <f>[5]Output!I39</f>
        <v>555.41640000000007</v>
      </c>
      <c r="J39">
        <f>[5]Output!J39</f>
        <v>641.83349999999996</v>
      </c>
      <c r="K39">
        <f>[5]Output!K39</f>
        <v>728.25252499999988</v>
      </c>
      <c r="L39">
        <f>[5]Output!L39</f>
        <v>814.67155000000014</v>
      </c>
    </row>
    <row r="40" spans="1:29">
      <c r="A40" s="2">
        <f>[5]Output!A40</f>
        <v>38</v>
      </c>
      <c r="B40" s="2" t="str">
        <f>[5]Output!B40</f>
        <v>IMP_BIO_ETH_GLB</v>
      </c>
      <c r="C40" s="2" t="str">
        <f>[5]Output!C40</f>
        <v>IMP_RNW_BIO_ETH</v>
      </c>
      <c r="D40">
        <f>[5]Output!D40</f>
        <v>87.389484822178815</v>
      </c>
      <c r="E40">
        <f>[5]Output!E40</f>
        <v>78.016422481480333</v>
      </c>
      <c r="F40">
        <f>[5]Output!F40</f>
        <v>0</v>
      </c>
      <c r="G40">
        <f>[5]Output!G40</f>
        <v>80.368805877184883</v>
      </c>
      <c r="H40">
        <f>[5]Output!H40</f>
        <v>163.9340218642588</v>
      </c>
      <c r="I40">
        <f>[5]Output!I40</f>
        <v>67.261707845997023</v>
      </c>
      <c r="J40">
        <f>[5]Output!J40</f>
        <v>61.104330567465603</v>
      </c>
      <c r="K40">
        <f>[5]Output!K40</f>
        <v>65.11785835106636</v>
      </c>
      <c r="L40">
        <f>[5]Output!L40</f>
        <v>58.326910647095083</v>
      </c>
    </row>
    <row r="41" spans="1:29">
      <c r="A41" s="2">
        <f>[5]Output!A41</f>
        <v>39</v>
      </c>
      <c r="B41" s="2" t="str">
        <f>[5]Output!B41</f>
        <v>IMP_BIO_WOD_GLB</v>
      </c>
      <c r="C41" s="2" t="str">
        <f>[5]Output!C41</f>
        <v>IMP_RNW_BIO_WOD</v>
      </c>
      <c r="D41">
        <f>[5]Output!D41</f>
        <v>283</v>
      </c>
      <c r="E41">
        <f>[5]Output!E41</f>
        <v>283</v>
      </c>
      <c r="F41">
        <f>[5]Output!F41</f>
        <v>283</v>
      </c>
      <c r="G41">
        <f>[5]Output!G41</f>
        <v>400</v>
      </c>
      <c r="H41">
        <f>[5]Output!H41</f>
        <v>517</v>
      </c>
      <c r="I41">
        <f>[5]Output!I41</f>
        <v>624</v>
      </c>
      <c r="J41">
        <f>[5]Output!J41</f>
        <v>621.21389196181997</v>
      </c>
      <c r="K41">
        <f>[5]Output!K41</f>
        <v>822.5</v>
      </c>
      <c r="L41">
        <f>[5]Output!L41</f>
        <v>914</v>
      </c>
    </row>
    <row r="42" spans="1:29">
      <c r="A42" s="2">
        <f>[5]Output!A42</f>
        <v>40</v>
      </c>
      <c r="B42" s="2" t="str">
        <f>[5]Output!B42</f>
        <v>UPS_HYD_POT</v>
      </c>
      <c r="C42" s="2" t="str">
        <f>[5]Output!C42</f>
        <v>RNW_POT_HYD</v>
      </c>
      <c r="D42">
        <f>[5]Output!D42</f>
        <v>2088.7800000000002</v>
      </c>
      <c r="E42">
        <f>[5]Output!E42</f>
        <v>2123.37</v>
      </c>
      <c r="F42">
        <f>[5]Output!F42</f>
        <v>2231.0100000000011</v>
      </c>
      <c r="G42">
        <f>[5]Output!G42</f>
        <v>2298.4835113994691</v>
      </c>
      <c r="H42">
        <f>[5]Output!H42</f>
        <v>2324.499351711454</v>
      </c>
      <c r="I42">
        <f>[5]Output!I42</f>
        <v>1871.7024894080259</v>
      </c>
      <c r="J42">
        <f>[5]Output!J42</f>
        <v>1567.945277796824</v>
      </c>
      <c r="K42">
        <f>[5]Output!K42</f>
        <v>1288.328940203176</v>
      </c>
      <c r="L42">
        <f>[5]Output!L42</f>
        <v>1231.329196361841</v>
      </c>
    </row>
    <row r="43" spans="1:29">
      <c r="A43" s="2">
        <f>[5]Output!A43</f>
        <v>41</v>
      </c>
      <c r="B43" s="2" t="str">
        <f>[5]Output!B43</f>
        <v>UPS_GEO_POT</v>
      </c>
      <c r="C43" s="2" t="str">
        <f>[5]Output!C43</f>
        <v>RNW_POT_GEO</v>
      </c>
      <c r="D43">
        <f>[5]Output!D43</f>
        <v>226.50834135578489</v>
      </c>
      <c r="E43">
        <f>[5]Output!E43</f>
        <v>269.37511693607217</v>
      </c>
      <c r="F43">
        <f>[5]Output!F43</f>
        <v>277.47165120645258</v>
      </c>
      <c r="G43">
        <f>[5]Output!G43</f>
        <v>230</v>
      </c>
      <c r="H43">
        <f>[5]Output!H43</f>
        <v>264.99999999999989</v>
      </c>
      <c r="I43">
        <f>[5]Output!I43</f>
        <v>305</v>
      </c>
      <c r="J43">
        <f>[5]Output!J43</f>
        <v>350</v>
      </c>
      <c r="K43">
        <f>[5]Output!K43</f>
        <v>405</v>
      </c>
      <c r="L43">
        <f>[5]Output!L43</f>
        <v>465</v>
      </c>
    </row>
    <row r="44" spans="1:29">
      <c r="A44" s="2">
        <f>[5]Output!A44</f>
        <v>42</v>
      </c>
      <c r="B44" s="2" t="str">
        <f>[5]Output!B44</f>
        <v>UPS_SOL_PV_POT</v>
      </c>
      <c r="C44" s="2" t="str">
        <f>[5]Output!C44</f>
        <v>RNW_POT_SOL_PV</v>
      </c>
      <c r="D44">
        <f>[5]Output!D44</f>
        <v>164.23</v>
      </c>
      <c r="E44">
        <f>[5]Output!E44</f>
        <v>361.67999999999989</v>
      </c>
      <c r="F44">
        <f>[5]Output!F44</f>
        <v>583.67999999999984</v>
      </c>
      <c r="G44">
        <f>[5]Output!G44</f>
        <v>1426.8517047719999</v>
      </c>
      <c r="H44">
        <f>[5]Output!H44</f>
        <v>2247.121715421933</v>
      </c>
      <c r="I44">
        <f>[5]Output!I44</f>
        <v>2753.1276679319458</v>
      </c>
      <c r="J44">
        <f>[5]Output!J44</f>
        <v>2734.671787155828</v>
      </c>
      <c r="K44">
        <f>[5]Output!K44</f>
        <v>2732.2650182638322</v>
      </c>
      <c r="L44">
        <f>[5]Output!L44</f>
        <v>2888.6135786388172</v>
      </c>
    </row>
    <row r="45" spans="1:29">
      <c r="A45" s="2">
        <f>[5]Output!A45</f>
        <v>43</v>
      </c>
      <c r="B45" s="2" t="str">
        <f>[5]Output!B45</f>
        <v>UPS_SOL_TH_POT</v>
      </c>
      <c r="C45" s="2" t="str">
        <f>[5]Output!C45</f>
        <v>RNW_POT_SOL_TH</v>
      </c>
      <c r="D45">
        <f>[5]Output!D45</f>
        <v>264.54665864421492</v>
      </c>
      <c r="E45">
        <f>[5]Output!E45</f>
        <v>592.10688306392819</v>
      </c>
      <c r="F45">
        <f>[5]Output!F45</f>
        <v>874.89734879354785</v>
      </c>
      <c r="G45">
        <f>[5]Output!G45</f>
        <v>1144.774005981971</v>
      </c>
      <c r="H45">
        <f>[5]Output!H45</f>
        <v>1144.6115881676851</v>
      </c>
      <c r="I45">
        <f>[5]Output!I45</f>
        <v>1143.718579056205</v>
      </c>
      <c r="J45">
        <f>[5]Output!J45</f>
        <v>1141.880671985542</v>
      </c>
      <c r="K45">
        <f>[5]Output!K45</f>
        <v>1141.880671985542</v>
      </c>
      <c r="L45">
        <f>[5]Output!L45</f>
        <v>1141.880671985542</v>
      </c>
    </row>
    <row r="46" spans="1:29">
      <c r="A46" s="2">
        <f>[5]Output!A46</f>
        <v>44</v>
      </c>
      <c r="B46" s="2" t="str">
        <f>[5]Output!B46</f>
        <v>UPS_SOL_CSP_POT</v>
      </c>
      <c r="C46" s="2" t="str">
        <f>[5]Output!C46</f>
        <v>RNW_POT_SOL_CSP</v>
      </c>
      <c r="D46">
        <f>[5]Output!D46</f>
        <v>2.74</v>
      </c>
      <c r="E46">
        <f>[5]Output!E46</f>
        <v>20.130000000000109</v>
      </c>
      <c r="F46">
        <f>[5]Output!F46</f>
        <v>20.46</v>
      </c>
      <c r="G46">
        <f>[5]Output!G46</f>
        <v>18.88705370817091</v>
      </c>
      <c r="H46">
        <f>[5]Output!H46</f>
        <v>17.390285760000001</v>
      </c>
      <c r="I46">
        <f>[5]Output!I46</f>
        <v>14.044548749347941</v>
      </c>
      <c r="J46">
        <f>[5]Output!J46</f>
        <v>7.71430298248253</v>
      </c>
      <c r="K46">
        <f>[5]Output!K46</f>
        <v>7.3284505743366877</v>
      </c>
      <c r="L46">
        <f>[5]Output!L46</f>
        <v>0.140984841599997</v>
      </c>
    </row>
    <row r="47" spans="1:29">
      <c r="A47" s="2">
        <f>[5]Output!A47</f>
        <v>45</v>
      </c>
      <c r="B47" s="2" t="str">
        <f>[5]Output!B47</f>
        <v>UPS_TDL_POT</v>
      </c>
      <c r="C47" s="2" t="str">
        <f>[5]Output!C47</f>
        <v>RNW_POT_TDL</v>
      </c>
      <c r="D47">
        <f>[5]Output!D47</f>
        <v>1.72</v>
      </c>
      <c r="E47">
        <f>[5]Output!E47</f>
        <v>1.76</v>
      </c>
      <c r="F47">
        <f>[5]Output!F47</f>
        <v>1.85</v>
      </c>
      <c r="G47">
        <f>[5]Output!G47</f>
        <v>7.7945639040000021</v>
      </c>
      <c r="H47">
        <f>[5]Output!H47</f>
        <v>0.78549868800000078</v>
      </c>
      <c r="I47">
        <f>[5]Output!I47</f>
        <v>0.60422976000000073</v>
      </c>
      <c r="J47">
        <f>[5]Output!J47</f>
        <v>0</v>
      </c>
      <c r="K47">
        <f>[5]Output!K47</f>
        <v>0</v>
      </c>
      <c r="L47">
        <f>[5]Output!L47</f>
        <v>0</v>
      </c>
    </row>
    <row r="48" spans="1:29">
      <c r="A48" s="2">
        <f>[5]Output!A48</f>
        <v>46</v>
      </c>
      <c r="B48" s="2" t="str">
        <f>[5]Output!B48</f>
        <v>UPS_WIN_ON_POT</v>
      </c>
      <c r="C48" s="2" t="str">
        <f>[5]Output!C48</f>
        <v>RNW_POT_WIN_ON</v>
      </c>
      <c r="D48">
        <f>[5]Output!D48</f>
        <v>550.07999999999993</v>
      </c>
      <c r="E48">
        <f>[5]Output!E48</f>
        <v>983.01999999999987</v>
      </c>
      <c r="F48">
        <f>[5]Output!F48</f>
        <v>1530.69</v>
      </c>
      <c r="G48">
        <f>[5]Output!G48</f>
        <v>2431.0257475762601</v>
      </c>
      <c r="H48">
        <f>[5]Output!H48</f>
        <v>3013.8501311168761</v>
      </c>
      <c r="I48">
        <f>[5]Output!I48</f>
        <v>3159.188491889056</v>
      </c>
      <c r="J48">
        <f>[5]Output!J48</f>
        <v>3215.085316426118</v>
      </c>
      <c r="K48">
        <f>[5]Output!K48</f>
        <v>3298.4340225687311</v>
      </c>
      <c r="L48">
        <f>[5]Output!L48</f>
        <v>3558.5696861161791</v>
      </c>
    </row>
    <row r="49" spans="1:12">
      <c r="A49" s="2">
        <f>[5]Output!A49</f>
        <v>47</v>
      </c>
      <c r="B49" s="2" t="str">
        <f>[5]Output!B49</f>
        <v>UPS_WIN_OFF_POT</v>
      </c>
      <c r="C49" s="2" t="str">
        <f>[5]Output!C49</f>
        <v>RNW_POT_WIN_OFF</v>
      </c>
      <c r="D49">
        <f>[5]Output!D49</f>
        <v>0</v>
      </c>
      <c r="E49">
        <f>[5]Output!E49</f>
        <v>126.62</v>
      </c>
      <c r="F49">
        <f>[5]Output!F49</f>
        <v>259.57</v>
      </c>
      <c r="G49">
        <f>[5]Output!G49</f>
        <v>961.52994159960656</v>
      </c>
      <c r="H49">
        <f>[5]Output!H49</f>
        <v>2084.2242537281081</v>
      </c>
      <c r="I49">
        <f>[5]Output!I49</f>
        <v>4186.2497740451327</v>
      </c>
      <c r="J49">
        <f>[5]Output!J49</f>
        <v>5901.8615048211432</v>
      </c>
      <c r="K49">
        <f>[5]Output!K49</f>
        <v>6704.4930558300293</v>
      </c>
      <c r="L49">
        <f>[5]Output!L49</f>
        <v>7573.4969791084377</v>
      </c>
    </row>
    <row r="50" spans="1:12">
      <c r="A50" s="2">
        <f>[5]Output!A50</f>
        <v>48</v>
      </c>
      <c r="B50" s="2" t="str">
        <f>[5]Output!B50</f>
        <v>IMP_OIL_USA</v>
      </c>
      <c r="C50" s="2" t="str">
        <f>[5]Output!C50</f>
        <v>IMP_OIL_PRD</v>
      </c>
      <c r="D50">
        <f>[5]Output!D50</f>
        <v>281.86900000000003</v>
      </c>
      <c r="E50">
        <f>[5]Output!E50</f>
        <v>305.49432385499989</v>
      </c>
      <c r="F50">
        <f>[5]Output!F50</f>
        <v>456.96600000000001</v>
      </c>
      <c r="G50">
        <f>[5]Output!G50</f>
        <v>994.9430000000001</v>
      </c>
      <c r="H50">
        <f>[5]Output!H50</f>
        <v>994.9430000000001</v>
      </c>
      <c r="I50">
        <f>[5]Output!I50</f>
        <v>994.9430000000001</v>
      </c>
      <c r="J50">
        <f>[5]Output!J50</f>
        <v>994.9430000000001</v>
      </c>
      <c r="K50">
        <f>[5]Output!K50</f>
        <v>994.9430000000001</v>
      </c>
      <c r="L50">
        <f>[5]Output!L50</f>
        <v>994.9430000000001</v>
      </c>
    </row>
    <row r="51" spans="1:12">
      <c r="A51" s="2">
        <f>[5]Output!A51</f>
        <v>49</v>
      </c>
      <c r="B51" s="2" t="str">
        <f>[5]Output!B51</f>
        <v>IMP_OIL_CAN</v>
      </c>
      <c r="C51" s="2" t="str">
        <f>[5]Output!C51</f>
        <v>IMP_OIL_PRD</v>
      </c>
      <c r="D51">
        <f>[5]Output!D51</f>
        <v>45.454000000000008</v>
      </c>
      <c r="E51">
        <f>[5]Output!E51</f>
        <v>49.141178099999991</v>
      </c>
      <c r="F51">
        <f>[5]Output!F51</f>
        <v>31.521000000000001</v>
      </c>
      <c r="G51">
        <f>[5]Output!G51</f>
        <v>68.63</v>
      </c>
      <c r="H51">
        <f>[5]Output!H51</f>
        <v>68.63</v>
      </c>
      <c r="I51">
        <f>[5]Output!I51</f>
        <v>68.63</v>
      </c>
      <c r="J51">
        <f>[5]Output!J51</f>
        <v>68.63</v>
      </c>
      <c r="K51">
        <f>[5]Output!K51</f>
        <v>68.63</v>
      </c>
      <c r="L51">
        <f>[5]Output!L51</f>
        <v>68.63</v>
      </c>
    </row>
    <row r="52" spans="1:12">
      <c r="A52" s="2">
        <f>[5]Output!A52</f>
        <v>50</v>
      </c>
      <c r="B52" s="2" t="str">
        <f>[5]Output!B52</f>
        <v>IMP_OIL_MEX</v>
      </c>
      <c r="C52" s="2" t="str">
        <f>[5]Output!C52</f>
        <v>IMP_OIL_PRD</v>
      </c>
      <c r="D52">
        <f>[5]Output!D52</f>
        <v>573.54300000000012</v>
      </c>
      <c r="E52">
        <f>[5]Output!E52</f>
        <v>622.45492259999992</v>
      </c>
      <c r="F52">
        <f>[5]Output!F52</f>
        <v>397.73800000000011</v>
      </c>
      <c r="G52">
        <f>[5]Output!G52</f>
        <v>865.98700000000008</v>
      </c>
      <c r="H52">
        <f>[5]Output!H52</f>
        <v>865.98700000000008</v>
      </c>
      <c r="I52">
        <f>[5]Output!I52</f>
        <v>865.98700000000008</v>
      </c>
      <c r="J52">
        <f>[5]Output!J52</f>
        <v>865.98700000000008</v>
      </c>
      <c r="K52">
        <f>[5]Output!K52</f>
        <v>865.98700000000008</v>
      </c>
      <c r="L52">
        <f>[5]Output!L52</f>
        <v>865.98700000000008</v>
      </c>
    </row>
    <row r="53" spans="1:12">
      <c r="A53" s="2">
        <f>[5]Output!A53</f>
        <v>51</v>
      </c>
      <c r="B53" s="2" t="str">
        <f>[5]Output!B53</f>
        <v>IMP_OIL_OLA</v>
      </c>
      <c r="C53" s="2" t="str">
        <f>[5]Output!C53</f>
        <v>IMP_OIL_PRD</v>
      </c>
      <c r="D53">
        <f>[5]Output!D53</f>
        <v>1121.453</v>
      </c>
      <c r="E53">
        <f>[5]Output!E53</f>
        <v>1216.244157975</v>
      </c>
      <c r="F53">
        <f>[5]Output!F53</f>
        <v>1166.519</v>
      </c>
      <c r="G53">
        <f>[5]Output!G53</f>
        <v>2539.838999999999</v>
      </c>
      <c r="H53">
        <f>[5]Output!H53</f>
        <v>2539.838999999999</v>
      </c>
      <c r="I53">
        <f>[5]Output!I53</f>
        <v>2539.838999999999</v>
      </c>
      <c r="J53">
        <f>[5]Output!J53</f>
        <v>2539.838999999999</v>
      </c>
      <c r="K53">
        <f>[5]Output!K53</f>
        <v>2539.838999999999</v>
      </c>
      <c r="L53">
        <f>[5]Output!L53</f>
        <v>2539.838999999999</v>
      </c>
    </row>
    <row r="54" spans="1:12">
      <c r="A54" s="2">
        <f>[5]Output!A54</f>
        <v>52</v>
      </c>
      <c r="B54" s="2" t="str">
        <f>[5]Output!B54</f>
        <v>IMP_OIL_BRA</v>
      </c>
      <c r="C54" s="2" t="str">
        <f>[5]Output!C54</f>
        <v>IMP_OIL_PRD</v>
      </c>
      <c r="D54">
        <f>[5]Output!D54</f>
        <v>513.14599999999996</v>
      </c>
      <c r="E54">
        <f>[5]Output!E54</f>
        <v>556.93335180000008</v>
      </c>
      <c r="F54">
        <f>[5]Output!F54</f>
        <v>533.78099999999995</v>
      </c>
      <c r="G54">
        <f>[5]Output!G54</f>
        <v>1162.191</v>
      </c>
      <c r="H54">
        <f>[5]Output!H54</f>
        <v>1162.191</v>
      </c>
      <c r="I54">
        <f>[5]Output!I54</f>
        <v>1162.191</v>
      </c>
      <c r="J54">
        <f>[5]Output!J54</f>
        <v>1162.191</v>
      </c>
      <c r="K54">
        <f>[5]Output!K54</f>
        <v>1162.191</v>
      </c>
      <c r="L54">
        <f>[5]Output!L54</f>
        <v>1162.191</v>
      </c>
    </row>
    <row r="55" spans="1:12">
      <c r="A55" s="2">
        <f>[5]Output!A55</f>
        <v>53</v>
      </c>
      <c r="B55" s="2" t="str">
        <f>[5]Output!B55</f>
        <v>IMP_OIL_RUS</v>
      </c>
      <c r="C55" s="2" t="str">
        <f>[5]Output!C55</f>
        <v>IMP_OIL_PRD</v>
      </c>
      <c r="D55">
        <f>[5]Output!D55</f>
        <v>18141.906999999999</v>
      </c>
      <c r="E55">
        <f>[5]Output!E55</f>
        <v>17784.426360000001</v>
      </c>
      <c r="F55">
        <f>[5]Output!F55</f>
        <v>18571.905999999999</v>
      </c>
      <c r="G55">
        <f>[5]Output!G55</f>
        <v>0</v>
      </c>
      <c r="H55">
        <f>[5]Output!H55</f>
        <v>0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12">
      <c r="A56" s="2">
        <f>[5]Output!A56</f>
        <v>54</v>
      </c>
      <c r="B56" s="2" t="str">
        <f>[5]Output!B56</f>
        <v>IMP_OIL_MEA</v>
      </c>
      <c r="C56" s="2" t="str">
        <f>[5]Output!C56</f>
        <v>IMP_OIL_PRD</v>
      </c>
      <c r="D56">
        <f>[5]Output!D56</f>
        <v>8810.8889999999992</v>
      </c>
      <c r="E56">
        <f>[5]Output!E56</f>
        <v>9476.6402409282491</v>
      </c>
      <c r="F56">
        <f>[5]Output!F56</f>
        <v>6480.4489999999996</v>
      </c>
      <c r="G56">
        <f>[5]Output!G56</f>
        <v>8804.0138395533213</v>
      </c>
      <c r="H56">
        <f>[5]Output!H56</f>
        <v>2313.198844660687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12">
      <c r="A57" s="2">
        <f>[5]Output!A57</f>
        <v>55</v>
      </c>
      <c r="B57" s="2" t="str">
        <f>[5]Output!B57</f>
        <v>IMP_OIL_AFR</v>
      </c>
      <c r="C57" s="2" t="str">
        <f>[5]Output!C57</f>
        <v>IMP_OIL_PRD</v>
      </c>
      <c r="D57">
        <f>[5]Output!D57</f>
        <v>7942.3540000000003</v>
      </c>
      <c r="E57">
        <f>[5]Output!E57</f>
        <v>8599.7061675000023</v>
      </c>
      <c r="F57">
        <f>[5]Output!F57</f>
        <v>6448.1970000000001</v>
      </c>
      <c r="G57">
        <f>[5]Output!G57</f>
        <v>14039.532999999999</v>
      </c>
      <c r="H57">
        <f>[5]Output!H57</f>
        <v>14039.532999999999</v>
      </c>
      <c r="I57">
        <f>[5]Output!I57</f>
        <v>10388.977172463479</v>
      </c>
      <c r="J57">
        <f>[5]Output!J57</f>
        <v>6578.2993327313779</v>
      </c>
      <c r="K57">
        <f>[5]Output!K57</f>
        <v>5397.7498961167084</v>
      </c>
      <c r="L57">
        <f>[5]Output!L57</f>
        <v>1579.504351626784</v>
      </c>
    </row>
    <row r="58" spans="1:12">
      <c r="A58" s="2">
        <f>[5]Output!A58</f>
        <v>56</v>
      </c>
      <c r="B58" s="2" t="str">
        <f>[5]Output!B58</f>
        <v>IMP_OIL_CHI</v>
      </c>
      <c r="C58" s="2" t="str">
        <f>[5]Output!C58</f>
        <v>IMP_OIL_PRD</v>
      </c>
      <c r="D58">
        <f>[5]Output!D58</f>
        <v>5.6830000000000007</v>
      </c>
      <c r="E58">
        <f>[5]Output!E58</f>
        <v>6.1426472624999988</v>
      </c>
      <c r="F58">
        <f>[5]Output!F58</f>
        <v>3.9409999999999998</v>
      </c>
      <c r="G58">
        <f>[5]Output!G58</f>
        <v>8.5810000000000013</v>
      </c>
      <c r="H58">
        <f>[5]Output!H58</f>
        <v>8.5810000000000013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12">
      <c r="A59" s="2">
        <f>[5]Output!A59</f>
        <v>57</v>
      </c>
      <c r="B59" s="2" t="str">
        <f>[5]Output!B59</f>
        <v>IMP_OIL_JPN</v>
      </c>
      <c r="C59" s="2" t="str">
        <f>[5]Output!C59</f>
        <v>IMP_OIL_PRD</v>
      </c>
      <c r="D59">
        <f>[5]Output!D59</f>
        <v>7.5819999999999999</v>
      </c>
      <c r="E59">
        <f>[5]Output!E59</f>
        <v>8.2311473317499999</v>
      </c>
      <c r="F59">
        <f>[5]Output!F59</f>
        <v>15.765000000000001</v>
      </c>
      <c r="G59">
        <f>[5]Output!G59</f>
        <v>0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IMP_OIL_ODA</v>
      </c>
      <c r="C60" s="2" t="str">
        <f>[5]Output!C60</f>
        <v>IMP_OIL_PRD</v>
      </c>
      <c r="D60">
        <f>[5]Output!D60</f>
        <v>346.63600000000002</v>
      </c>
      <c r="E60">
        <f>[5]Output!E60</f>
        <v>375.5205026475</v>
      </c>
      <c r="F60">
        <f>[5]Output!F60</f>
        <v>240.38399999999999</v>
      </c>
      <c r="G60">
        <f>[5]Output!G60</f>
        <v>523.38300000000004</v>
      </c>
      <c r="H60">
        <f>[5]Output!H60</f>
        <v>523.38300000000004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EXP_OIL_GLB</v>
      </c>
      <c r="C61" s="2" t="str">
        <f>[5]Output!C61</f>
        <v>EXP_OIL_PRD</v>
      </c>
      <c r="D61">
        <f>[5]Output!D61</f>
        <v>17983.925999999999</v>
      </c>
      <c r="E61">
        <f>[5]Output!E61</f>
        <v>19356.833999999999</v>
      </c>
      <c r="F61">
        <f>[5]Output!F61</f>
        <v>17799.560000000001</v>
      </c>
      <c r="G61">
        <f>[5]Output!G61</f>
        <v>12431.614645522861</v>
      </c>
      <c r="H61">
        <f>[5]Output!H61</f>
        <v>7110.4060562086397</v>
      </c>
      <c r="I61">
        <f>[5]Output!I61</f>
        <v>3516.7098671261292</v>
      </c>
      <c r="J61">
        <f>[5]Output!J61</f>
        <v>1664.9849090088239</v>
      </c>
      <c r="K61">
        <f>[5]Output!K61</f>
        <v>704.00041890106638</v>
      </c>
      <c r="L61">
        <f>[5]Output!L61</f>
        <v>0</v>
      </c>
    </row>
    <row r="62" spans="1:12">
      <c r="A62" s="2">
        <f>[5]Output!A62</f>
        <v>60</v>
      </c>
      <c r="B62" s="2" t="str">
        <f>[5]Output!B62</f>
        <v>IMP_GAS_PIP_AFR</v>
      </c>
      <c r="C62" s="2" t="str">
        <f>[5]Output!C62</f>
        <v>IMP_GAS_NGA</v>
      </c>
      <c r="D62">
        <f>[5]Output!D62</f>
        <v>1649.5118</v>
      </c>
      <c r="E62">
        <f>[5]Output!E62</f>
        <v>1801.2945999999999</v>
      </c>
      <c r="F62">
        <f>[5]Output!F62</f>
        <v>1420.8679999999999</v>
      </c>
      <c r="G62">
        <f>[5]Output!G62</f>
        <v>2099.6489999999999</v>
      </c>
      <c r="H62">
        <f>[5]Output!H62</f>
        <v>2778.43</v>
      </c>
      <c r="I62">
        <f>[5]Output!I62</f>
        <v>2778.43</v>
      </c>
      <c r="J62">
        <f>[5]Output!J62</f>
        <v>2778.43</v>
      </c>
      <c r="K62">
        <f>[5]Output!K62</f>
        <v>2778.43</v>
      </c>
      <c r="L62">
        <f>[5]Output!L62</f>
        <v>2283.5279999999998</v>
      </c>
    </row>
    <row r="63" spans="1:12">
      <c r="A63" s="2">
        <f>[5]Output!A63</f>
        <v>61</v>
      </c>
      <c r="B63" s="2" t="str">
        <f>[5]Output!B63</f>
        <v>IMP_GAS_PIP_RUS</v>
      </c>
      <c r="C63" s="2" t="str">
        <f>[5]Output!C63</f>
        <v>IMP_GAS_NGA</v>
      </c>
      <c r="D63">
        <f>[5]Output!D63</f>
        <v>13316.526799999991</v>
      </c>
      <c r="E63">
        <f>[5]Output!E63</f>
        <v>14460.198999999981</v>
      </c>
      <c r="F63">
        <f>[5]Output!F63</f>
        <v>13473.856999999991</v>
      </c>
      <c r="G63">
        <f>[5]Output!G63</f>
        <v>6791.8757949999999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12">
      <c r="A64" s="2">
        <f>[5]Output!A64</f>
        <v>62</v>
      </c>
      <c r="B64" s="2" t="str">
        <f>[5]Output!B64</f>
        <v>IMP_GAS_PIP_CAC</v>
      </c>
      <c r="C64" s="2" t="str">
        <f>[5]Output!C64</f>
        <v>IMP_GAS_NGA</v>
      </c>
      <c r="D64">
        <f>[5]Output!D64</f>
        <v>25.25</v>
      </c>
      <c r="E64">
        <f>[5]Output!E64</f>
        <v>27.573</v>
      </c>
      <c r="F64">
        <f>[5]Output!F64</f>
        <v>278.54639999999989</v>
      </c>
      <c r="G64">
        <f>[5]Output!G64</f>
        <v>493.7867999999998</v>
      </c>
      <c r="H64">
        <f>[5]Output!H64</f>
        <v>703.39999999999975</v>
      </c>
      <c r="I64">
        <f>[5]Output!I64</f>
        <v>623.55565770526471</v>
      </c>
      <c r="J64">
        <f>[5]Output!J64</f>
        <v>503.26973644602549</v>
      </c>
      <c r="K64">
        <f>[5]Output!K64</f>
        <v>114.8086202360283</v>
      </c>
      <c r="L64">
        <f>[5]Output!L64</f>
        <v>36.627999999999993</v>
      </c>
    </row>
    <row r="65" spans="1:12">
      <c r="A65" s="2">
        <f>[5]Output!A65</f>
        <v>63</v>
      </c>
      <c r="B65" s="2" t="str">
        <f>[5]Output!B65</f>
        <v>IMP_GAS_PIP_MEA</v>
      </c>
      <c r="C65" s="2" t="str">
        <f>[5]Output!C65</f>
        <v>IMP_GAS_NGA</v>
      </c>
      <c r="D65">
        <f>[5]Output!D65</f>
        <v>0</v>
      </c>
      <c r="E65">
        <f>[5]Output!E65</f>
        <v>0</v>
      </c>
      <c r="F65">
        <f>[5]Output!F65</f>
        <v>0</v>
      </c>
      <c r="G65">
        <f>[5]Output!G65</f>
        <v>0</v>
      </c>
      <c r="H65">
        <f>[5]Output!H65</f>
        <v>386.86999999999938</v>
      </c>
      <c r="I65">
        <f>[5]Output!I65</f>
        <v>369.93332133142007</v>
      </c>
      <c r="J65">
        <f>[5]Output!J65</f>
        <v>49.142350436975313</v>
      </c>
      <c r="K65">
        <f>[5]Output!K65</f>
        <v>0</v>
      </c>
      <c r="L65">
        <f>[5]Output!L65</f>
        <v>0</v>
      </c>
    </row>
    <row r="66" spans="1:12">
      <c r="A66" s="2">
        <f>[5]Output!A66</f>
        <v>64</v>
      </c>
      <c r="B66" s="2" t="str">
        <f>[5]Output!B66</f>
        <v>EXP_GAS_NGA_GLB</v>
      </c>
      <c r="C66" s="2" t="str">
        <f>[5]Output!C66</f>
        <v>EXP_GAS_NGA</v>
      </c>
      <c r="D66">
        <f>[5]Output!D66</f>
        <v>8181.3239999999987</v>
      </c>
      <c r="E66">
        <f>[5]Output!E66</f>
        <v>8584.5319999999992</v>
      </c>
      <c r="F66">
        <f>[5]Output!F66</f>
        <v>7355.0549999999994</v>
      </c>
      <c r="G66">
        <f>[5]Output!G66</f>
        <v>5064.6278556822581</v>
      </c>
      <c r="H66">
        <f>[5]Output!H66</f>
        <v>2469.6426315789472</v>
      </c>
      <c r="I66">
        <f>[5]Output!I66</f>
        <v>1695.4581905202481</v>
      </c>
      <c r="J66">
        <f>[5]Output!J66</f>
        <v>993.0923300295002</v>
      </c>
      <c r="K66">
        <f>[5]Output!K66</f>
        <v>436.91959278102331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IMP_GAS_LNG_AFR</v>
      </c>
      <c r="C67" s="2" t="str">
        <f>[5]Output!C67</f>
        <v>IMP_GAS_LNG</v>
      </c>
      <c r="D67">
        <f>[5]Output!D67</f>
        <v>1573.6248000000001</v>
      </c>
      <c r="E67">
        <f>[5]Output!E67</f>
        <v>538.98569999999995</v>
      </c>
      <c r="F67">
        <f>[5]Output!F67</f>
        <v>1000.5732</v>
      </c>
      <c r="G67">
        <f>[5]Output!G67</f>
        <v>2021.36</v>
      </c>
      <c r="H67">
        <f>[5]Output!H67</f>
        <v>0</v>
      </c>
      <c r="I67">
        <f>[5]Output!I67</f>
        <v>0</v>
      </c>
      <c r="J67">
        <f>[5]Output!J67</f>
        <v>0</v>
      </c>
      <c r="K67">
        <f>[5]Output!K67</f>
        <v>0</v>
      </c>
      <c r="L67">
        <f>[5]Output!L67</f>
        <v>898.95184574703796</v>
      </c>
    </row>
    <row r="68" spans="1:12">
      <c r="A68" s="2">
        <f>[5]Output!A68</f>
        <v>66</v>
      </c>
      <c r="B68" s="2" t="str">
        <f>[5]Output!B68</f>
        <v>IMP_GAS_LNG_MEA</v>
      </c>
      <c r="C68" s="2" t="str">
        <f>[5]Output!C68</f>
        <v>IMP_GAS_LNG</v>
      </c>
      <c r="D68">
        <f>[5]Output!D68</f>
        <v>1380.8816999999999</v>
      </c>
      <c r="E68">
        <f>[5]Output!E68</f>
        <v>911.54250000000002</v>
      </c>
      <c r="F68">
        <f>[5]Output!F68</f>
        <v>978.66449999999998</v>
      </c>
      <c r="H68">
        <f>[5]Output!H68</f>
        <v>1357.425</v>
      </c>
      <c r="I68">
        <f>[5]Output!I68</f>
        <v>1357.425</v>
      </c>
      <c r="J68">
        <f>[5]Output!J68</f>
        <v>1357.425</v>
      </c>
      <c r="K68">
        <f>[5]Output!K68</f>
        <v>1357.425</v>
      </c>
      <c r="L68">
        <f>[5]Output!L68</f>
        <v>1357.425</v>
      </c>
    </row>
    <row r="69" spans="1:12">
      <c r="A69" s="2">
        <f>[5]Output!A69</f>
        <v>67</v>
      </c>
      <c r="B69" s="2" t="str">
        <f>[5]Output!B69</f>
        <v>IMP_GAS_LNG_GLB</v>
      </c>
      <c r="C69" s="2" t="str">
        <f>[5]Output!C69</f>
        <v>IMP_GAS_LNG</v>
      </c>
      <c r="D69">
        <f>[5]Output!D69</f>
        <v>291.11939999999998</v>
      </c>
      <c r="E69">
        <f>[5]Output!E69</f>
        <v>0</v>
      </c>
      <c r="F69">
        <f>[5]Output!F69</f>
        <v>0</v>
      </c>
      <c r="G69">
        <f>[5]Output!G69</f>
        <v>0</v>
      </c>
      <c r="H69">
        <f>[5]Output!H69</f>
        <v>0</v>
      </c>
      <c r="I69">
        <f>[5]Output!I69</f>
        <v>0</v>
      </c>
      <c r="J69">
        <f>[5]Output!J69</f>
        <v>0</v>
      </c>
      <c r="K69">
        <f>[5]Output!K69</f>
        <v>0</v>
      </c>
      <c r="L69">
        <f>[5]Output!L69</f>
        <v>0</v>
      </c>
    </row>
    <row r="70" spans="1:12">
      <c r="A70" s="2">
        <f>[5]Output!A70</f>
        <v>68</v>
      </c>
      <c r="B70" s="2" t="str">
        <f>[5]Output!B70</f>
        <v>IMP_GAS_LNG_OLA</v>
      </c>
      <c r="C70" s="2" t="str">
        <f>[5]Output!C70</f>
        <v>IMP_GAS_LNG</v>
      </c>
      <c r="D70">
        <f>[5]Output!D70</f>
        <v>207.4545</v>
      </c>
      <c r="E70">
        <f>[5]Output!E70</f>
        <v>98.881200000000007</v>
      </c>
      <c r="F70">
        <f>[5]Output!F70</f>
        <v>180.17009999999999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69</v>
      </c>
      <c r="B71" s="2" t="str">
        <f>[5]Output!B71</f>
        <v>IMP_GAS_LNG_USA</v>
      </c>
      <c r="C71" s="2" t="str">
        <f>[5]Output!C71</f>
        <v>IMP_GAS_LNG</v>
      </c>
      <c r="D71">
        <f>[5]Output!D71</f>
        <v>0</v>
      </c>
      <c r="E71">
        <f>[5]Output!E71</f>
        <v>0</v>
      </c>
      <c r="F71">
        <f>[5]Output!F71</f>
        <v>827.55089999999996</v>
      </c>
      <c r="G71">
        <f>[5]Output!G71</f>
        <v>0</v>
      </c>
      <c r="H71">
        <f>[5]Output!H71</f>
        <v>2594.41</v>
      </c>
      <c r="I71">
        <f>[5]Output!I71</f>
        <v>2594.41</v>
      </c>
      <c r="J71">
        <f>[5]Output!J71</f>
        <v>2594.41</v>
      </c>
      <c r="K71">
        <f>[5]Output!K71</f>
        <v>2594.41</v>
      </c>
      <c r="L71">
        <f>[5]Output!L71</f>
        <v>2594.41</v>
      </c>
    </row>
    <row r="72" spans="1:12">
      <c r="A72" s="2">
        <f>[5]Output!A72</f>
        <v>70</v>
      </c>
      <c r="B72" s="2" t="str">
        <f>[5]Output!B72</f>
        <v>IMP_GAS_LNG_RUS</v>
      </c>
      <c r="C72" s="2" t="str">
        <f>[5]Output!C72</f>
        <v>IMP_GAS_LNG</v>
      </c>
      <c r="D72">
        <f>[5]Output!D72</f>
        <v>0</v>
      </c>
      <c r="E72">
        <f>[5]Output!E72</f>
        <v>0</v>
      </c>
      <c r="F72">
        <f>[5]Output!F72</f>
        <v>562.4289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71</v>
      </c>
      <c r="B73" s="2" t="str">
        <f>[5]Output!B73</f>
        <v>IMP_COA_AFR</v>
      </c>
      <c r="C73" s="2" t="str">
        <f>[5]Output!C73</f>
        <v>IMP_COA</v>
      </c>
      <c r="D73">
        <f>[5]Output!D73</f>
        <v>616.51587300000017</v>
      </c>
      <c r="E73">
        <f>[5]Output!E73</f>
        <v>609.50276800000006</v>
      </c>
      <c r="F73">
        <f>[5]Output!F73</f>
        <v>88.207576000000003</v>
      </c>
      <c r="G73">
        <f>[5]Output!G73</f>
        <v>132.311364</v>
      </c>
      <c r="H73">
        <f>[5]Output!H73</f>
        <v>132.311364</v>
      </c>
      <c r="I73">
        <f>[5]Output!I73</f>
        <v>132.311364</v>
      </c>
      <c r="J73">
        <f>[5]Output!J73</f>
        <v>132.311364</v>
      </c>
      <c r="K73">
        <f>[5]Output!K73</f>
        <v>132.311364</v>
      </c>
      <c r="L73">
        <f>[5]Output!L73</f>
        <v>132.311364</v>
      </c>
    </row>
    <row r="74" spans="1:12">
      <c r="A74" s="2">
        <f>[5]Output!A74</f>
        <v>72</v>
      </c>
      <c r="B74" s="2" t="str">
        <f>[5]Output!B74</f>
        <v>IMP_COA_AUS</v>
      </c>
      <c r="C74" s="2" t="str">
        <f>[5]Output!C74</f>
        <v>IMP_COA</v>
      </c>
      <c r="D74">
        <f>[5]Output!D74</f>
        <v>586.58791799999995</v>
      </c>
      <c r="E74">
        <f>[5]Output!E74</f>
        <v>827.1823280000001</v>
      </c>
      <c r="F74">
        <f>[5]Output!F74</f>
        <v>579.10191199999986</v>
      </c>
      <c r="G74">
        <f>[5]Output!G74</f>
        <v>868.65286800000013</v>
      </c>
      <c r="H74">
        <f>[5]Output!H74</f>
        <v>868.65286800000013</v>
      </c>
      <c r="I74">
        <f>[5]Output!I74</f>
        <v>803.40235489750353</v>
      </c>
      <c r="J74">
        <f>[5]Output!J74</f>
        <v>868.65286800000013</v>
      </c>
      <c r="K74">
        <f>[5]Output!K74</f>
        <v>868.65286800000013</v>
      </c>
      <c r="L74">
        <f>[5]Output!L74</f>
        <v>868.65286800000013</v>
      </c>
    </row>
    <row r="75" spans="1:12">
      <c r="A75" s="2">
        <f>[5]Output!A75</f>
        <v>73</v>
      </c>
      <c r="B75" s="2" t="str">
        <f>[5]Output!B75</f>
        <v>IMP_COA_CAC</v>
      </c>
      <c r="C75" s="2" t="str">
        <f>[5]Output!C75</f>
        <v>IMP_COA</v>
      </c>
      <c r="D75">
        <f>[5]Output!D75</f>
        <v>23.942364000000001</v>
      </c>
      <c r="E75">
        <f>[5]Output!E75</f>
        <v>37.316496000000008</v>
      </c>
      <c r="F75">
        <f>[5]Output!F75</f>
        <v>76.702240000000003</v>
      </c>
      <c r="G75">
        <f>[5]Output!G75</f>
        <v>115.05336</v>
      </c>
      <c r="H75">
        <f>[5]Output!H75</f>
        <v>115.05336</v>
      </c>
      <c r="I75">
        <f>[5]Output!I75</f>
        <v>0</v>
      </c>
      <c r="J75">
        <f>[5]Output!J75</f>
        <v>115.05336</v>
      </c>
      <c r="K75">
        <f>[5]Output!K75</f>
        <v>0</v>
      </c>
      <c r="L75">
        <f>[5]Output!L75</f>
        <v>0</v>
      </c>
    </row>
    <row r="76" spans="1:12">
      <c r="A76" s="2">
        <f>[5]Output!A76</f>
        <v>74</v>
      </c>
      <c r="B76" s="2" t="str">
        <f>[5]Output!B76</f>
        <v>IMP_COA_CAN</v>
      </c>
      <c r="C76" s="2" t="str">
        <f>[5]Output!C76</f>
        <v>IMP_COA</v>
      </c>
      <c r="D76">
        <f>[5]Output!D76</f>
        <v>161.61095700000001</v>
      </c>
      <c r="E76">
        <f>[5]Output!E76</f>
        <v>118.168904</v>
      </c>
      <c r="F76">
        <f>[5]Output!F76</f>
        <v>99.712912000000003</v>
      </c>
      <c r="G76">
        <f>[5]Output!G76</f>
        <v>149.569368</v>
      </c>
      <c r="H76">
        <f>[5]Output!H76</f>
        <v>149.569368</v>
      </c>
      <c r="I76">
        <f>[5]Output!I76</f>
        <v>149.569368</v>
      </c>
      <c r="J76">
        <f>[5]Output!J76</f>
        <v>149.569368</v>
      </c>
      <c r="K76">
        <f>[5]Output!K76</f>
        <v>149.569368</v>
      </c>
      <c r="L76">
        <f>[5]Output!L76</f>
        <v>149.569368</v>
      </c>
    </row>
    <row r="77" spans="1:12">
      <c r="A77" s="2">
        <f>[5]Output!A77</f>
        <v>75</v>
      </c>
      <c r="B77" s="2" t="str">
        <f>[5]Output!B77</f>
        <v>IMP_COA_ODA</v>
      </c>
      <c r="C77" s="2" t="str">
        <f>[5]Output!C77</f>
        <v>IMP_COA</v>
      </c>
      <c r="D77">
        <f>[5]Output!D77</f>
        <v>389.06341500000002</v>
      </c>
      <c r="E77">
        <f>[5]Output!E77</f>
        <v>310.97080000000011</v>
      </c>
      <c r="F77">
        <f>[5]Output!F77</f>
        <v>3.8351120000000001</v>
      </c>
      <c r="G77">
        <f>[5]Output!G77</f>
        <v>5.7526679999999999</v>
      </c>
      <c r="H77">
        <f>[5]Output!H77</f>
        <v>5.7526679999999999</v>
      </c>
      <c r="I77">
        <f>[5]Output!I77</f>
        <v>5.7526679999999999</v>
      </c>
      <c r="J77">
        <f>[5]Output!J77</f>
        <v>5.7526679999999999</v>
      </c>
      <c r="K77">
        <f>[5]Output!K77</f>
        <v>5.7526679999999999</v>
      </c>
      <c r="L77">
        <f>[5]Output!L77</f>
        <v>5.7526679999999999</v>
      </c>
    </row>
    <row r="78" spans="1:12">
      <c r="A78" s="2">
        <f>[5]Output!A78</f>
        <v>76</v>
      </c>
      <c r="B78" s="2" t="str">
        <f>[5]Output!B78</f>
        <v>IMP_COA_OEE</v>
      </c>
      <c r="C78" s="2" t="str">
        <f>[5]Output!C78</f>
        <v>IMP_COA</v>
      </c>
      <c r="D78">
        <f>[5]Output!D78</f>
        <v>161.61095700000001</v>
      </c>
      <c r="E78">
        <f>[5]Output!E78</f>
        <v>18.658248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77</v>
      </c>
      <c r="B79" s="2" t="str">
        <f>[5]Output!B79</f>
        <v>IMP_COA_OLA</v>
      </c>
      <c r="C79" s="2" t="str">
        <f>[5]Output!C79</f>
        <v>IMP_COA</v>
      </c>
      <c r="D79">
        <f>[5]Output!D79</f>
        <v>1316.8300200000001</v>
      </c>
      <c r="E79">
        <f>[5]Output!E79</f>
        <v>1430.46568</v>
      </c>
      <c r="F79">
        <f>[5]Output!F79</f>
        <v>230.10672</v>
      </c>
      <c r="G79">
        <f>[5]Output!G79</f>
        <v>345.16007999999999</v>
      </c>
      <c r="H79">
        <f>[5]Output!H79</f>
        <v>345.16007999999999</v>
      </c>
      <c r="I79">
        <f>[5]Output!I79</f>
        <v>345.16007999999999</v>
      </c>
      <c r="J79">
        <f>[5]Output!J79</f>
        <v>345.16007999999999</v>
      </c>
      <c r="K79">
        <f>[5]Output!K79</f>
        <v>345.16007999999999</v>
      </c>
      <c r="L79">
        <f>[5]Output!L79</f>
        <v>345.16007999999999</v>
      </c>
    </row>
    <row r="80" spans="1:12">
      <c r="A80" s="2">
        <f>[5]Output!A80</f>
        <v>78</v>
      </c>
      <c r="B80" s="2" t="str">
        <f>[5]Output!B80</f>
        <v>IMP_COA_RUS</v>
      </c>
      <c r="C80" s="2" t="str">
        <f>[5]Output!C80</f>
        <v>IMP_COA</v>
      </c>
      <c r="D80">
        <f>[5]Output!D80</f>
        <v>1556.2536600000001</v>
      </c>
      <c r="E80">
        <f>[5]Output!E80</f>
        <v>1952.896624</v>
      </c>
      <c r="F80">
        <f>[5]Output!F80</f>
        <v>2105.4764879999998</v>
      </c>
      <c r="G80">
        <f>[5]Output!G80</f>
        <v>1052.7382439999999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5">
      <c r="A81" s="2">
        <f>[5]Output!A81</f>
        <v>79</v>
      </c>
      <c r="B81" s="2" t="str">
        <f>[5]Output!B81</f>
        <v>IMP_COA_USA</v>
      </c>
      <c r="C81" s="2" t="str">
        <f>[5]Output!C81</f>
        <v>IMP_COA</v>
      </c>
      <c r="D81">
        <f>[5]Output!D81</f>
        <v>1173.1758359999999</v>
      </c>
      <c r="E81">
        <f>[5]Output!E81</f>
        <v>914.25415199999998</v>
      </c>
      <c r="F81">
        <f>[5]Output!F81</f>
        <v>651.96904000000006</v>
      </c>
      <c r="G81">
        <f>[5]Output!G81</f>
        <v>977.95356000000027</v>
      </c>
      <c r="H81">
        <f>[5]Output!H81</f>
        <v>977.95356000000027</v>
      </c>
      <c r="I81">
        <f>[5]Output!I81</f>
        <v>977.95356000000027</v>
      </c>
      <c r="J81">
        <f>[5]Output!J81</f>
        <v>977.95356000000027</v>
      </c>
      <c r="K81">
        <f>[5]Output!K81</f>
        <v>977.95356000000027</v>
      </c>
      <c r="L81">
        <f>[5]Output!L81</f>
        <v>977.95356000000027</v>
      </c>
    </row>
    <row r="82" spans="1:15">
      <c r="A82" s="2">
        <f>[5]Output!A82</f>
        <v>80</v>
      </c>
      <c r="B82" s="2" t="str">
        <f>[5]Output!B82</f>
        <v>EXP_COA_GLB</v>
      </c>
      <c r="C82" s="2" t="str">
        <f>[5]Output!C82</f>
        <v>EXP_COA</v>
      </c>
      <c r="D82">
        <f>[5]Output!D82</f>
        <v>931.78999999999985</v>
      </c>
      <c r="E82">
        <f>[5]Output!E82</f>
        <v>763.40099999999995</v>
      </c>
      <c r="F82">
        <f>[5]Output!F82</f>
        <v>571.75599999999997</v>
      </c>
      <c r="G82">
        <f>[5]Output!G82</f>
        <v>405.24350133333343</v>
      </c>
      <c r="H82">
        <f>[5]Output!H82</f>
        <v>225.60463200000001</v>
      </c>
      <c r="I82">
        <f>[5]Output!I82</f>
        <v>154.0946422275002</v>
      </c>
      <c r="J82">
        <f>[5]Output!J82</f>
        <v>108.1022195</v>
      </c>
      <c r="K82">
        <f>[5]Output!K82</f>
        <v>50.599998122448987</v>
      </c>
      <c r="L82">
        <f>[5]Output!L82</f>
        <v>0</v>
      </c>
    </row>
    <row r="83" spans="1:15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  <row r="84" spans="1:15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5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5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5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5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  <c r="O88" s="38"/>
    </row>
    <row r="89" spans="1:15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5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5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5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5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5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5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5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[6]Output!A1</f>
        <v>0</v>
      </c>
      <c r="B1" s="11" t="str">
        <f>[6]Output!B1</f>
        <v>tech</v>
      </c>
      <c r="C1" s="11" t="str">
        <f>[6]Output!C1</f>
        <v>output_comm</v>
      </c>
      <c r="D1" s="11" t="str">
        <f>[6]Output!D1</f>
        <v>2010</v>
      </c>
      <c r="E1" s="11" t="str">
        <f>[6]Output!E1</f>
        <v>2015</v>
      </c>
      <c r="F1" s="11" t="str">
        <f>[6]Output!F1</f>
        <v>2020</v>
      </c>
      <c r="G1" s="11" t="str">
        <f>[6]Output!G1</f>
        <v>2025</v>
      </c>
      <c r="H1" s="11" t="str">
        <f>[6]Output!H1</f>
        <v>2030</v>
      </c>
      <c r="I1" s="11" t="str">
        <f>[6]Output!I1</f>
        <v>2035</v>
      </c>
      <c r="J1" s="11" t="str">
        <f>[6]Output!J1</f>
        <v>2040</v>
      </c>
      <c r="K1" s="11" t="str">
        <f>[6]Output!K1</f>
        <v>2045</v>
      </c>
      <c r="L1" s="11" t="str">
        <f>[6]Output!L1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[6]Output!A2</f>
        <v>0</v>
      </c>
      <c r="B2" s="11" t="str">
        <f>[6]Output!B2</f>
        <v>HH2_BIO_CM_NEW</v>
      </c>
      <c r="C2" s="11" t="str">
        <f>[6]Output!C2</f>
        <v>HH2_DT</v>
      </c>
      <c r="D2" s="11">
        <f>[6]Output!D2</f>
        <v>0</v>
      </c>
      <c r="E2" s="11">
        <f>[6]Output!E2</f>
        <v>0</v>
      </c>
      <c r="F2" s="11">
        <f>[6]Output!F2</f>
        <v>0</v>
      </c>
      <c r="G2" s="11">
        <f>[6]Output!G2</f>
        <v>0</v>
      </c>
      <c r="H2" s="11">
        <f>[6]Output!H2</f>
        <v>-1.957194462431922E-7</v>
      </c>
      <c r="I2" s="11">
        <f>[6]Output!I2</f>
        <v>0</v>
      </c>
      <c r="J2" s="11">
        <f>[6]Output!J2</f>
        <v>0</v>
      </c>
      <c r="K2" s="11">
        <f>[6]Output!K2</f>
        <v>0</v>
      </c>
      <c r="L2" s="11">
        <f>[6]Output!L2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[6]Output!A3</f>
        <v>1</v>
      </c>
      <c r="B3" s="11" t="str">
        <f>[6]Output!B3</f>
        <v>HH2_WE_ALK_DS_NEW</v>
      </c>
      <c r="C3" s="11" t="str">
        <f>[6]Output!C3</f>
        <v>HH2_WE_DT</v>
      </c>
      <c r="D3" s="11">
        <f>[6]Output!D3</f>
        <v>0</v>
      </c>
      <c r="E3" s="11">
        <f>[6]Output!E3</f>
        <v>8.999999999960577E-2</v>
      </c>
      <c r="F3" s="11">
        <f>[6]Output!F3</f>
        <v>0.09</v>
      </c>
      <c r="G3" s="11">
        <f>[6]Output!G3</f>
        <v>-6.6012601260173153E-7</v>
      </c>
      <c r="H3" s="11">
        <f>[6]Output!H3</f>
        <v>0</v>
      </c>
      <c r="I3" s="11">
        <f>[6]Output!I3</f>
        <v>0</v>
      </c>
      <c r="J3" s="11">
        <f>[6]Output!J3</f>
        <v>0</v>
      </c>
      <c r="K3" s="11">
        <f>[6]Output!K3</f>
        <v>0</v>
      </c>
      <c r="L3" s="11">
        <f>[6]Output!L3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-2.197313227677352E-9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-2.6367758732128222E-7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[6]Output!A4</f>
        <v>2</v>
      </c>
      <c r="B4" s="11" t="str">
        <f>[6]Output!B4</f>
        <v>HH2_WE_PEM_DS_NEW</v>
      </c>
      <c r="C4" s="11" t="str">
        <f>[6]Output!C4</f>
        <v>HH2_WE_DT</v>
      </c>
      <c r="D4" s="11">
        <f>[6]Output!D4</f>
        <v>0</v>
      </c>
      <c r="E4" s="11">
        <f>[6]Output!E4</f>
        <v>0</v>
      </c>
      <c r="F4" s="11">
        <f>[6]Output!F4</f>
        <v>0</v>
      </c>
      <c r="G4" s="11">
        <f>[6]Output!G4</f>
        <v>0</v>
      </c>
      <c r="H4" s="11">
        <f>[6]Output!H4</f>
        <v>-8.1801466168024885E-7</v>
      </c>
      <c r="I4" s="11">
        <f>[6]Output!I4</f>
        <v>0</v>
      </c>
      <c r="J4" s="11">
        <f>[6]Output!J4</f>
        <v>0</v>
      </c>
      <c r="K4" s="11">
        <f>[6]Output!K4</f>
        <v>0</v>
      </c>
      <c r="L4" s="11">
        <f>[6]Output!L4</f>
        <v>0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-2.5155299196792433E-9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-3.0186359036150919E-7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[6]Output!A5</f>
        <v>3</v>
      </c>
      <c r="B5" s="11" t="str">
        <f>[6]Output!B5</f>
        <v>HH2_NGA_CS_CCS_NEW</v>
      </c>
      <c r="C5" s="11" t="str">
        <f>[6]Output!C5</f>
        <v>HH2_CT</v>
      </c>
      <c r="D5" s="11">
        <f>[6]Output!D5</f>
        <v>0</v>
      </c>
      <c r="E5" s="11">
        <f>[6]Output!E5</f>
        <v>0</v>
      </c>
      <c r="F5" s="11">
        <f>[6]Output!F5</f>
        <v>0</v>
      </c>
      <c r="G5" s="11">
        <f>[6]Output!G5</f>
        <v>0</v>
      </c>
      <c r="H5" s="11">
        <f>[6]Output!H5</f>
        <v>-2.6367758732128222E-7</v>
      </c>
      <c r="I5" s="11">
        <f>[6]Output!I5</f>
        <v>0</v>
      </c>
      <c r="J5" s="11">
        <f>[6]Output!J5</f>
        <v>0</v>
      </c>
      <c r="K5" s="11">
        <f>[6]Output!K5</f>
        <v>0</v>
      </c>
      <c r="L5" s="11">
        <f>[6]Output!L5</f>
        <v>0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7.4999999999671477E-4</v>
      </c>
      <c r="Q5" s="35">
        <f t="shared" si="6"/>
        <v>7.5000000000000002E-4</v>
      </c>
      <c r="R5" s="35">
        <f t="shared" si="6"/>
        <v>-5.5010501050144294E-9</v>
      </c>
      <c r="S5" s="35">
        <f t="shared" si="6"/>
        <v>-6.8167888473354069E-9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8.999999999960577E-2</v>
      </c>
      <c r="AA5" s="35">
        <f t="shared" si="3"/>
        <v>0.09</v>
      </c>
      <c r="AB5" s="35">
        <f t="shared" si="3"/>
        <v>-6.6012601260173153E-7</v>
      </c>
      <c r="AC5" s="35">
        <f t="shared" si="3"/>
        <v>-8.1801466168024885E-7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[6]Output!A6</f>
        <v>4</v>
      </c>
      <c r="B6" s="11" t="str">
        <f>[6]Output!B6</f>
        <v>HH2_BIO_CM_CCS_NEW</v>
      </c>
      <c r="C6" s="11" t="str">
        <f>[6]Output!C6</f>
        <v>HH2_CT</v>
      </c>
      <c r="D6" s="11">
        <f>[6]Output!D6</f>
        <v>0</v>
      </c>
      <c r="E6" s="11">
        <f>[6]Output!E6</f>
        <v>0</v>
      </c>
      <c r="F6" s="11">
        <f>[6]Output!F6</f>
        <v>0</v>
      </c>
      <c r="G6" s="11">
        <f>[6]Output!G6</f>
        <v>0</v>
      </c>
      <c r="H6" s="11">
        <f>[6]Output!H6</f>
        <v>-1.06144144118317E-7</v>
      </c>
      <c r="I6" s="11">
        <f>[6]Output!I6</f>
        <v>0</v>
      </c>
      <c r="J6" s="11">
        <f>[6]Output!J6</f>
        <v>0</v>
      </c>
      <c r="K6" s="11">
        <f>[6]Output!K6</f>
        <v>0</v>
      </c>
      <c r="L6" s="11">
        <f>[6]Output!L6</f>
        <v>0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7.5000550105010515E-4</v>
      </c>
      <c r="S6" s="35">
        <f t="shared" si="7"/>
        <v>1.4078858397293565</v>
      </c>
      <c r="T6" s="35">
        <f t="shared" si="7"/>
        <v>3.6724783394665637</v>
      </c>
      <c r="U6" s="35">
        <f t="shared" si="7"/>
        <v>6.5732013110025056</v>
      </c>
      <c r="V6" s="35">
        <f t="shared" si="7"/>
        <v>7.8165368312652532</v>
      </c>
      <c r="W6" s="35">
        <f t="shared" si="7"/>
        <v>15.988195476170029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9.0000660126012613E-2</v>
      </c>
      <c r="AC6" s="35">
        <f t="shared" ref="AC6" si="10">S6*120</f>
        <v>168.94630076752279</v>
      </c>
      <c r="AD6" s="35">
        <f t="shared" ref="AD6" si="11">T6*120</f>
        <v>440.69740073598763</v>
      </c>
      <c r="AE6" s="35">
        <f t="shared" ref="AE6" si="12">U6*120</f>
        <v>788.78415732030066</v>
      </c>
      <c r="AF6" s="35">
        <f t="shared" ref="AF6" si="13">V6*120</f>
        <v>937.98441975183039</v>
      </c>
      <c r="AG6" s="35">
        <f t="shared" ref="AG6" si="14">W6*120</f>
        <v>1918.5834571404034</v>
      </c>
    </row>
    <row r="7" spans="1:34">
      <c r="A7" s="11">
        <f>[6]Output!A7</f>
        <v>5</v>
      </c>
      <c r="B7" s="11" t="str">
        <f>[6]Output!B7</f>
        <v>IMP_HH2_DMY_TECH</v>
      </c>
      <c r="C7" s="11" t="str">
        <f>[6]Output!C7</f>
        <v>HH2_CU</v>
      </c>
      <c r="D7" s="11">
        <f>[6]Output!D7</f>
        <v>0</v>
      </c>
      <c r="E7" s="11">
        <f>[6]Output!E7</f>
        <v>0</v>
      </c>
      <c r="F7" s="11">
        <f>[6]Output!F7</f>
        <v>0</v>
      </c>
      <c r="G7" s="11">
        <f>[6]Output!G7</f>
        <v>0</v>
      </c>
      <c r="H7" s="11">
        <f>[6]Output!H7</f>
        <v>3.3903345724907068E-3</v>
      </c>
      <c r="I7" s="11">
        <f>[6]Output!I7</f>
        <v>5.216075219922117</v>
      </c>
      <c r="J7" s="11">
        <f>[6]Output!J7</f>
        <v>38.255359641659929</v>
      </c>
      <c r="K7" s="11">
        <f>[6]Output!K7</f>
        <v>24.359479546715011</v>
      </c>
      <c r="L7" s="11">
        <f>[6]Output!L7</f>
        <v>547.45812205658706</v>
      </c>
      <c r="M7" s="11"/>
    </row>
    <row r="8" spans="1:34">
      <c r="A8" s="11">
        <f>[6]Output!A8</f>
        <v>6</v>
      </c>
      <c r="B8" s="11" t="str">
        <f>[6]Output!B8</f>
        <v>IMP_HH2_DMY_TECH</v>
      </c>
      <c r="C8" s="11" t="str">
        <f>[6]Output!C8</f>
        <v>HH2_CT</v>
      </c>
      <c r="D8" s="11">
        <f>[6]Output!D8</f>
        <v>0</v>
      </c>
      <c r="E8" s="11">
        <f>[6]Output!E8</f>
        <v>0</v>
      </c>
      <c r="F8" s="11">
        <f>[6]Output!F8</f>
        <v>0</v>
      </c>
      <c r="G8" s="11">
        <f>[6]Output!G8</f>
        <v>0</v>
      </c>
      <c r="H8" s="11">
        <f>[6]Output!H8</f>
        <v>3.6982173143959919E-7</v>
      </c>
      <c r="I8" s="11">
        <f>[6]Output!I8</f>
        <v>-1.176117611759176E-7</v>
      </c>
      <c r="J8" s="11">
        <f>[6]Output!J8</f>
        <v>4.6603315292751724</v>
      </c>
      <c r="K8" s="11">
        <f>[6]Output!K8</f>
        <v>33.692732713817158</v>
      </c>
      <c r="L8" s="11">
        <f>[6]Output!L8</f>
        <v>123.8301267535134</v>
      </c>
      <c r="M8" s="11"/>
    </row>
    <row r="9" spans="1:34">
      <c r="A9" s="11">
        <f>[6]Output!A9</f>
        <v>7</v>
      </c>
      <c r="B9" s="11" t="str">
        <f>[6]Output!B9</f>
        <v>IMP_HH2_DMY_TECH</v>
      </c>
      <c r="C9" s="11" t="str">
        <f>[6]Output!C9</f>
        <v>HH2_DT</v>
      </c>
      <c r="D9" s="11">
        <f>[6]Output!D9</f>
        <v>0</v>
      </c>
      <c r="E9" s="11">
        <f>[6]Output!E9</f>
        <v>0</v>
      </c>
      <c r="F9" s="11">
        <f>[6]Output!F9</f>
        <v>0</v>
      </c>
      <c r="G9" s="11">
        <f>[6]Output!G9</f>
        <v>0</v>
      </c>
      <c r="H9" s="11">
        <f>[6]Output!H9</f>
        <v>0</v>
      </c>
      <c r="I9" s="11">
        <f>[6]Output!I9</f>
        <v>1.176117611759176E-7</v>
      </c>
      <c r="J9" s="11">
        <f>[6]Output!J9</f>
        <v>0</v>
      </c>
      <c r="K9" s="11">
        <f>[6]Output!K9</f>
        <v>0</v>
      </c>
      <c r="L9" s="11">
        <f>[6]Output!L9</f>
        <v>0</v>
      </c>
      <c r="M9" s="11"/>
    </row>
    <row r="10" spans="1:34">
      <c r="A10" s="11">
        <f>[6]Output!A10</f>
        <v>8</v>
      </c>
      <c r="B10" s="11" t="str">
        <f>[6]Output!B10</f>
        <v>IMP_HH2_DMY_TECH</v>
      </c>
      <c r="C10" s="11" t="str">
        <f>[6]Output!C10</f>
        <v>HH2_WE_CU</v>
      </c>
      <c r="D10" s="11">
        <f>[6]Output!D10</f>
        <v>0</v>
      </c>
      <c r="E10" s="11">
        <f>[6]Output!E10</f>
        <v>0</v>
      </c>
      <c r="F10" s="11">
        <f>[6]Output!F10</f>
        <v>0</v>
      </c>
      <c r="G10" s="11">
        <f>[6]Output!G10</f>
        <v>0</v>
      </c>
      <c r="H10" s="11">
        <f>[6]Output!H10</f>
        <v>168.85290924511389</v>
      </c>
      <c r="I10" s="11">
        <f>[6]Output!I10</f>
        <v>435.48132551606551</v>
      </c>
      <c r="J10" s="11">
        <f>[6]Output!J10</f>
        <v>745.86846614936553</v>
      </c>
      <c r="K10" s="11">
        <f>[6]Output!K10</f>
        <v>879.93220749129819</v>
      </c>
      <c r="L10" s="11">
        <f>[6]Output!L10</f>
        <v>1247.295208330303</v>
      </c>
      <c r="M10" s="11"/>
    </row>
    <row r="11" spans="1:34">
      <c r="A11" s="11">
        <f>[6]Output!A11</f>
        <v>9</v>
      </c>
      <c r="B11" s="11" t="str">
        <f>[6]Output!B11</f>
        <v>IMP_HH2_DMY_TECH</v>
      </c>
      <c r="C11" s="11" t="str">
        <f>[6]Output!C11</f>
        <v>HH2_WE_DT</v>
      </c>
      <c r="D11" s="11">
        <f>[6]Output!D11</f>
        <v>0</v>
      </c>
      <c r="E11" s="11">
        <f>[6]Output!E11</f>
        <v>0</v>
      </c>
      <c r="F11" s="11">
        <f>[6]Output!F11</f>
        <v>0</v>
      </c>
      <c r="G11" s="11">
        <f>[6]Output!G11</f>
        <v>9.0000660126012613E-2</v>
      </c>
      <c r="H11" s="11">
        <f>[6]Output!H11</f>
        <v>9.0000818014661699E-2</v>
      </c>
      <c r="I11" s="11">
        <f>[6]Output!I11</f>
        <v>0</v>
      </c>
      <c r="J11" s="11">
        <f>[6]Output!J11</f>
        <v>0</v>
      </c>
      <c r="K11" s="11">
        <f>[6]Output!K11</f>
        <v>0</v>
      </c>
      <c r="L11" s="11">
        <f>[6]Output!L11</f>
        <v>0</v>
      </c>
      <c r="M11" s="11"/>
    </row>
    <row r="12" spans="1:34">
      <c r="A12" s="11">
        <f>[6]Output!A12</f>
        <v>0</v>
      </c>
      <c r="B12" s="11">
        <f>[6]Output!B12</f>
        <v>0</v>
      </c>
      <c r="C12" s="11">
        <f>[6]Output!C12</f>
        <v>0</v>
      </c>
      <c r="D12" s="11">
        <f>[6]Output!D12</f>
        <v>0</v>
      </c>
      <c r="E12" s="11">
        <f>[6]Output!E12</f>
        <v>0</v>
      </c>
      <c r="F12" s="11">
        <f>[6]Output!F12</f>
        <v>0</v>
      </c>
      <c r="G12" s="11">
        <f>[6]Output!G12</f>
        <v>0</v>
      </c>
      <c r="H12" s="11">
        <f>[6]Output!H12</f>
        <v>0</v>
      </c>
      <c r="I12" s="11">
        <f>[6]Output!I12</f>
        <v>0</v>
      </c>
      <c r="J12" s="11">
        <f>[6]Output!J12</f>
        <v>0</v>
      </c>
      <c r="K12" s="11">
        <f>[6]Output!K12</f>
        <v>0</v>
      </c>
      <c r="L12" s="11">
        <f>[6]Output!L12</f>
        <v>0</v>
      </c>
      <c r="M12" s="11"/>
    </row>
    <row r="13" spans="1:34">
      <c r="A13" s="11">
        <f>[6]Output!A13</f>
        <v>0</v>
      </c>
      <c r="B13" s="11">
        <f>[6]Output!B13</f>
        <v>0</v>
      </c>
      <c r="C13" s="11">
        <f>[6]Output!C13</f>
        <v>0</v>
      </c>
      <c r="D13" s="11">
        <f>[6]Output!D13</f>
        <v>0</v>
      </c>
      <c r="E13" s="11">
        <f>[6]Output!E13</f>
        <v>0</v>
      </c>
      <c r="F13" s="11">
        <f>[6]Output!F13</f>
        <v>0</v>
      </c>
      <c r="G13" s="11">
        <f>[6]Output!G13</f>
        <v>0</v>
      </c>
      <c r="H13" s="11">
        <f>[6]Output!H13</f>
        <v>0</v>
      </c>
      <c r="I13" s="11">
        <f>[6]Output!I13</f>
        <v>0</v>
      </c>
      <c r="J13" s="11">
        <f>[6]Output!J13</f>
        <v>0</v>
      </c>
      <c r="K13" s="11">
        <f>[6]Output!K13</f>
        <v>0</v>
      </c>
      <c r="L13" s="11">
        <f>[6]Output!L13</f>
        <v>0</v>
      </c>
      <c r="M13" s="11"/>
    </row>
    <row r="14" spans="1:34">
      <c r="A14" s="11">
        <f>[6]Output!A14</f>
        <v>0</v>
      </c>
      <c r="B14" s="11">
        <f>[6]Output!B14</f>
        <v>0</v>
      </c>
      <c r="C14" s="11">
        <f>[6]Output!C14</f>
        <v>0</v>
      </c>
      <c r="D14" s="11">
        <f>[6]Output!D14</f>
        <v>0</v>
      </c>
      <c r="E14" s="11">
        <f>[6]Output!E14</f>
        <v>0</v>
      </c>
      <c r="F14" s="11">
        <f>[6]Output!F14</f>
        <v>0</v>
      </c>
      <c r="G14" s="11">
        <f>[6]Output!G14</f>
        <v>0</v>
      </c>
      <c r="H14" s="11">
        <f>[6]Output!H14</f>
        <v>0</v>
      </c>
      <c r="I14" s="11">
        <f>[6]Output!I14</f>
        <v>0</v>
      </c>
      <c r="J14" s="11">
        <f>[6]Output!J14</f>
        <v>0</v>
      </c>
      <c r="K14" s="11">
        <f>[6]Output!K14</f>
        <v>0</v>
      </c>
      <c r="L14" s="11">
        <f>[6]Output!L14</f>
        <v>0</v>
      </c>
      <c r="M14" s="11"/>
    </row>
    <row r="15" spans="1:34">
      <c r="A15" s="11">
        <f>[6]Output!A15</f>
        <v>0</v>
      </c>
      <c r="B15" s="11">
        <f>[6]Output!B15</f>
        <v>0</v>
      </c>
      <c r="C15" s="11">
        <f>[6]Output!C15</f>
        <v>0</v>
      </c>
      <c r="D15" s="11">
        <f>[6]Output!D15</f>
        <v>0</v>
      </c>
      <c r="E15" s="11">
        <f>[6]Output!E15</f>
        <v>0</v>
      </c>
      <c r="F15" s="11">
        <f>[6]Output!F15</f>
        <v>0</v>
      </c>
      <c r="G15" s="11">
        <f>[6]Output!G15</f>
        <v>0</v>
      </c>
      <c r="H15" s="11">
        <f>[6]Output!H15</f>
        <v>0</v>
      </c>
      <c r="I15" s="11">
        <f>[6]Output!I15</f>
        <v>0</v>
      </c>
      <c r="J15" s="11">
        <f>[6]Output!J15</f>
        <v>0</v>
      </c>
      <c r="K15" s="11">
        <f>[6]Output!K15</f>
        <v>0</v>
      </c>
      <c r="L15" s="11">
        <f>[6]Output!L15</f>
        <v>0</v>
      </c>
      <c r="M15" s="11"/>
    </row>
    <row r="16" spans="1:34">
      <c r="A16" s="11">
        <f>[6]Output!A16</f>
        <v>0</v>
      </c>
      <c r="B16" s="11">
        <f>[6]Output!B16</f>
        <v>0</v>
      </c>
      <c r="C16" s="11">
        <f>[6]Output!C16</f>
        <v>0</v>
      </c>
      <c r="D16" s="11">
        <f>[6]Output!D16</f>
        <v>0</v>
      </c>
      <c r="E16" s="11">
        <f>[6]Output!E16</f>
        <v>0</v>
      </c>
      <c r="F16" s="11">
        <f>[6]Output!F16</f>
        <v>0</v>
      </c>
      <c r="G16" s="11">
        <f>[6]Output!G16</f>
        <v>0</v>
      </c>
      <c r="H16" s="11">
        <f>[6]Output!H16</f>
        <v>0</v>
      </c>
      <c r="I16" s="11">
        <f>[6]Output!I16</f>
        <v>0</v>
      </c>
      <c r="J16" s="11">
        <f>[6]Output!J16</f>
        <v>0</v>
      </c>
      <c r="K16" s="11">
        <f>[6]Output!K16</f>
        <v>0</v>
      </c>
      <c r="L16" s="11">
        <f>[6]Output!L16</f>
        <v>0</v>
      </c>
      <c r="M16" s="11"/>
    </row>
    <row r="17" spans="1:19">
      <c r="A17" s="11">
        <f>[6]Output!A17</f>
        <v>0</v>
      </c>
      <c r="B17" s="11">
        <f>[6]Output!B17</f>
        <v>0</v>
      </c>
      <c r="C17" s="11">
        <f>[6]Output!C17</f>
        <v>0</v>
      </c>
      <c r="D17" s="11">
        <f>[6]Output!D17</f>
        <v>0</v>
      </c>
      <c r="E17" s="11">
        <f>[6]Output!E17</f>
        <v>0</v>
      </c>
      <c r="F17" s="11">
        <f>[6]Output!F17</f>
        <v>0</v>
      </c>
      <c r="G17" s="11">
        <f>[6]Output!G17</f>
        <v>0</v>
      </c>
      <c r="H17" s="11">
        <f>[6]Output!H17</f>
        <v>0</v>
      </c>
      <c r="I17" s="11">
        <f>[6]Output!I17</f>
        <v>0</v>
      </c>
      <c r="J17" s="11">
        <f>[6]Output!J17</f>
        <v>0</v>
      </c>
      <c r="K17" s="11">
        <f>[6]Output!K17</f>
        <v>0</v>
      </c>
      <c r="L17" s="11">
        <f>[6]Output!L17</f>
        <v>0</v>
      </c>
      <c r="M17" s="11"/>
    </row>
    <row r="18" spans="1:19">
      <c r="A18" s="11">
        <f>[6]Output!A18</f>
        <v>0</v>
      </c>
      <c r="B18" s="11">
        <f>[6]Output!B18</f>
        <v>0</v>
      </c>
      <c r="C18" s="11">
        <f>[6]Output!C18</f>
        <v>0</v>
      </c>
      <c r="D18" s="11">
        <f>[6]Output!D18</f>
        <v>0</v>
      </c>
      <c r="E18" s="11">
        <f>[6]Output!E18</f>
        <v>0</v>
      </c>
      <c r="F18" s="11">
        <f>[6]Output!F18</f>
        <v>0</v>
      </c>
      <c r="G18" s="11">
        <f>[6]Output!G18</f>
        <v>0</v>
      </c>
      <c r="H18" s="11">
        <f>[6]Output!H18</f>
        <v>0</v>
      </c>
      <c r="I18" s="11">
        <f>[6]Output!I18</f>
        <v>0</v>
      </c>
      <c r="J18" s="11">
        <f>[6]Output!J18</f>
        <v>0</v>
      </c>
      <c r="K18" s="11">
        <f>[6]Output!K18</f>
        <v>0</v>
      </c>
      <c r="L18" s="11">
        <f>[6]Output!L18</f>
        <v>0</v>
      </c>
      <c r="M18" s="11"/>
    </row>
    <row r="19" spans="1:19">
      <c r="A19" s="11">
        <f>[6]Output!A19</f>
        <v>0</v>
      </c>
      <c r="B19" s="11">
        <f>[6]Output!B19</f>
        <v>0</v>
      </c>
      <c r="C19" s="11">
        <f>[6]Output!C19</f>
        <v>0</v>
      </c>
      <c r="D19" s="11">
        <f>[6]Output!D19</f>
        <v>0</v>
      </c>
      <c r="E19" s="11">
        <f>[6]Output!E19</f>
        <v>0</v>
      </c>
      <c r="F19" s="11">
        <f>[6]Output!F19</f>
        <v>0</v>
      </c>
      <c r="G19" s="11">
        <f>[6]Output!G19</f>
        <v>0</v>
      </c>
      <c r="H19" s="11">
        <f>[6]Output!H19</f>
        <v>0</v>
      </c>
      <c r="I19" s="11">
        <f>[6]Output!I19</f>
        <v>0</v>
      </c>
      <c r="J19" s="11">
        <f>[6]Output!J19</f>
        <v>0</v>
      </c>
      <c r="K19" s="11">
        <f>[6]Output!K19</f>
        <v>0</v>
      </c>
      <c r="L19" s="11">
        <f>[6]Output!L19</f>
        <v>0</v>
      </c>
      <c r="M19" s="11"/>
    </row>
    <row r="20" spans="1:19">
      <c r="A20" s="11">
        <f>[6]Output!A20</f>
        <v>0</v>
      </c>
      <c r="B20" s="11">
        <f>[6]Output!B20</f>
        <v>0</v>
      </c>
      <c r="C20" s="11">
        <f>[6]Output!C20</f>
        <v>0</v>
      </c>
      <c r="D20" s="11">
        <f>[6]Output!D20</f>
        <v>0</v>
      </c>
      <c r="E20" s="11">
        <f>[6]Output!E20</f>
        <v>0</v>
      </c>
      <c r="F20" s="11">
        <f>[6]Output!F20</f>
        <v>0</v>
      </c>
      <c r="G20" s="11">
        <f>[6]Output!G20</f>
        <v>0</v>
      </c>
      <c r="H20" s="11">
        <f>[6]Output!H20</f>
        <v>0</v>
      </c>
      <c r="I20" s="11">
        <f>[6]Output!I20</f>
        <v>0</v>
      </c>
      <c r="J20" s="11">
        <f>[6]Output!J20</f>
        <v>0</v>
      </c>
      <c r="K20" s="11">
        <f>[6]Output!K20</f>
        <v>0</v>
      </c>
      <c r="L20" s="11">
        <f>[6]Output!L20</f>
        <v>0</v>
      </c>
      <c r="M20" s="11"/>
    </row>
    <row r="21" spans="1:19">
      <c r="A21" s="11">
        <f>[6]Output!A21</f>
        <v>0</v>
      </c>
      <c r="B21" s="11">
        <f>[6]Output!B21</f>
        <v>0</v>
      </c>
      <c r="C21" s="11">
        <f>[6]Output!C21</f>
        <v>0</v>
      </c>
      <c r="D21" s="11">
        <f>[6]Output!D21</f>
        <v>0</v>
      </c>
      <c r="E21" s="11">
        <f>[6]Output!E21</f>
        <v>0</v>
      </c>
      <c r="F21" s="11">
        <f>[6]Output!F21</f>
        <v>0</v>
      </c>
      <c r="G21" s="11">
        <f>[6]Output!G21</f>
        <v>0</v>
      </c>
      <c r="H21" s="11">
        <f>[6]Output!H21</f>
        <v>0</v>
      </c>
      <c r="I21" s="11">
        <f>[6]Output!I21</f>
        <v>0</v>
      </c>
      <c r="J21" s="11">
        <f>[6]Output!J21</f>
        <v>0</v>
      </c>
      <c r="K21" s="11">
        <f>[6]Output!K21</f>
        <v>0</v>
      </c>
      <c r="L21" s="11">
        <f>[6]Output!L21</f>
        <v>0</v>
      </c>
      <c r="M21" s="11"/>
    </row>
    <row r="22" spans="1:19">
      <c r="A22" s="11">
        <f>[6]Output!A22</f>
        <v>0</v>
      </c>
      <c r="B22" s="11">
        <f>[6]Output!B22</f>
        <v>0</v>
      </c>
      <c r="C22" s="11">
        <f>[6]Output!C22</f>
        <v>0</v>
      </c>
      <c r="D22" s="11">
        <f>[6]Output!D22</f>
        <v>0</v>
      </c>
      <c r="E22" s="11">
        <f>[6]Output!E22</f>
        <v>0</v>
      </c>
      <c r="F22" s="11">
        <f>[6]Output!F22</f>
        <v>0</v>
      </c>
      <c r="G22" s="11">
        <f>[6]Output!G22</f>
        <v>0</v>
      </c>
      <c r="H22" s="11">
        <f>[6]Output!H22</f>
        <v>0</v>
      </c>
      <c r="I22" s="11">
        <f>[6]Output!I22</f>
        <v>0</v>
      </c>
      <c r="J22" s="11">
        <f>[6]Output!J22</f>
        <v>0</v>
      </c>
      <c r="K22" s="11">
        <f>[6]Output!K22</f>
        <v>0</v>
      </c>
      <c r="L22" s="11">
        <f>[6]Output!L22</f>
        <v>0</v>
      </c>
      <c r="M22" s="11"/>
    </row>
    <row r="23" spans="1:19" ht="14.5" customHeight="1">
      <c r="A23" s="11">
        <f>[6]Output!A23</f>
        <v>0</v>
      </c>
      <c r="B23" s="11">
        <f>[6]Output!B23</f>
        <v>0</v>
      </c>
      <c r="C23" s="11">
        <f>[6]Output!C23</f>
        <v>0</v>
      </c>
      <c r="D23" s="11">
        <f>[6]Output!D23</f>
        <v>0</v>
      </c>
      <c r="E23" s="11">
        <f>[6]Output!E23</f>
        <v>0</v>
      </c>
      <c r="F23" s="11">
        <f>[6]Output!F23</f>
        <v>0</v>
      </c>
      <c r="G23" s="11">
        <f>[6]Output!G23</f>
        <v>0</v>
      </c>
      <c r="H23" s="11">
        <f>[6]Output!H23</f>
        <v>0</v>
      </c>
      <c r="I23" s="11">
        <f>[6]Output!I23</f>
        <v>0</v>
      </c>
      <c r="J23" s="11">
        <f>[6]Output!J23</f>
        <v>0</v>
      </c>
      <c r="K23" s="11">
        <f>[6]Output!K23</f>
        <v>0</v>
      </c>
      <c r="L23" s="11">
        <f>[6]Output!L23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[6]Output!A24</f>
        <v>0</v>
      </c>
      <c r="B24" s="11">
        <f>[6]Output!B24</f>
        <v>0</v>
      </c>
      <c r="C24" s="11">
        <f>[6]Output!C24</f>
        <v>0</v>
      </c>
      <c r="D24" s="11">
        <f>[6]Output!D24</f>
        <v>0</v>
      </c>
      <c r="E24" s="11">
        <f>[6]Output!E24</f>
        <v>0</v>
      </c>
      <c r="F24" s="11">
        <f>[6]Output!F24</f>
        <v>0</v>
      </c>
      <c r="G24" s="11">
        <f>[6]Output!G24</f>
        <v>0</v>
      </c>
      <c r="H24" s="11">
        <f>[6]Output!H24</f>
        <v>0</v>
      </c>
      <c r="I24" s="11">
        <f>[6]Output!I24</f>
        <v>0</v>
      </c>
      <c r="J24" s="11">
        <f>[6]Output!J24</f>
        <v>0</v>
      </c>
      <c r="K24" s="11">
        <f>[6]Output!K24</f>
        <v>0</v>
      </c>
      <c r="L24" s="11">
        <f>[6]Output!L24</f>
        <v>0</v>
      </c>
      <c r="M24" s="11"/>
      <c r="O24" s="61"/>
      <c r="P24" s="61"/>
      <c r="Q24" s="61"/>
      <c r="R24" s="61"/>
      <c r="S24" s="61"/>
    </row>
    <row r="25" spans="1:19">
      <c r="A25" s="11">
        <f>[6]Output!A25</f>
        <v>0</v>
      </c>
      <c r="B25" s="11">
        <f>[6]Output!B25</f>
        <v>0</v>
      </c>
      <c r="C25" s="11">
        <f>[6]Output!C25</f>
        <v>0</v>
      </c>
      <c r="D25" s="11">
        <f>[6]Output!D25</f>
        <v>0</v>
      </c>
      <c r="E25" s="11">
        <f>[6]Output!E25</f>
        <v>0</v>
      </c>
      <c r="F25" s="11">
        <f>[6]Output!F25</f>
        <v>0</v>
      </c>
      <c r="G25" s="11">
        <f>[6]Output!G25</f>
        <v>0</v>
      </c>
      <c r="H25" s="11">
        <f>[6]Output!H25</f>
        <v>0</v>
      </c>
      <c r="I25" s="11">
        <f>[6]Output!I25</f>
        <v>0</v>
      </c>
      <c r="J25" s="11">
        <f>[6]Output!J25</f>
        <v>0</v>
      </c>
      <c r="K25" s="11">
        <f>[6]Output!K25</f>
        <v>0</v>
      </c>
      <c r="L25" s="11">
        <f>[6]Output!L25</f>
        <v>0</v>
      </c>
      <c r="M25" s="11"/>
      <c r="O25" s="61"/>
      <c r="P25" s="61"/>
      <c r="Q25" s="61"/>
      <c r="R25" s="61"/>
      <c r="S25" s="61"/>
    </row>
    <row r="26" spans="1:19">
      <c r="A26" s="11">
        <f>[6]Output!A26</f>
        <v>0</v>
      </c>
      <c r="B26" s="11">
        <f>[6]Output!B26</f>
        <v>0</v>
      </c>
      <c r="C26" s="11">
        <f>[6]Output!C26</f>
        <v>0</v>
      </c>
      <c r="D26" s="11">
        <f>[6]Output!D26</f>
        <v>0</v>
      </c>
      <c r="E26" s="11">
        <f>[6]Output!E26</f>
        <v>0</v>
      </c>
      <c r="F26" s="11">
        <f>[6]Output!F26</f>
        <v>0</v>
      </c>
      <c r="G26" s="11">
        <f>[6]Output!G26</f>
        <v>0</v>
      </c>
      <c r="H26" s="11">
        <f>[6]Output!H26</f>
        <v>0</v>
      </c>
      <c r="I26" s="11">
        <f>[6]Output!I26</f>
        <v>0</v>
      </c>
      <c r="J26" s="11">
        <f>[6]Output!J26</f>
        <v>0</v>
      </c>
      <c r="K26" s="11">
        <f>[6]Output!K26</f>
        <v>0</v>
      </c>
      <c r="L26" s="11">
        <f>[6]Output!L26</f>
        <v>0</v>
      </c>
      <c r="M26" s="11"/>
      <c r="O26" s="61"/>
      <c r="P26" s="61"/>
      <c r="Q26" s="61"/>
      <c r="R26" s="61"/>
      <c r="S26" s="61"/>
    </row>
    <row r="27" spans="1:19">
      <c r="A27" s="11">
        <f>[6]Output!A27</f>
        <v>0</v>
      </c>
      <c r="B27" s="11">
        <f>[6]Output!B27</f>
        <v>0</v>
      </c>
      <c r="C27" s="11">
        <f>[6]Output!C27</f>
        <v>0</v>
      </c>
      <c r="D27" s="11">
        <f>[6]Output!D27</f>
        <v>0</v>
      </c>
      <c r="E27" s="11">
        <f>[6]Output!E27</f>
        <v>0</v>
      </c>
      <c r="F27" s="11">
        <f>[6]Output!F27</f>
        <v>0</v>
      </c>
      <c r="G27" s="11">
        <f>[6]Output!G27</f>
        <v>0</v>
      </c>
      <c r="H27" s="11">
        <f>[6]Output!H27</f>
        <v>0</v>
      </c>
      <c r="I27" s="11">
        <f>[6]Output!I27</f>
        <v>0</v>
      </c>
      <c r="J27" s="11">
        <f>[6]Output!J27</f>
        <v>0</v>
      </c>
      <c r="K27" s="11">
        <f>[6]Output!K27</f>
        <v>0</v>
      </c>
      <c r="L27" s="11">
        <f>[6]Output!L27</f>
        <v>0</v>
      </c>
      <c r="M27" s="11"/>
    </row>
    <row r="28" spans="1:19">
      <c r="A28" s="11">
        <f>[6]Output!A28</f>
        <v>0</v>
      </c>
      <c r="B28" s="11">
        <f>[6]Output!B28</f>
        <v>0</v>
      </c>
      <c r="C28" s="11">
        <f>[6]Output!C28</f>
        <v>0</v>
      </c>
      <c r="D28" s="11">
        <f>[6]Output!D28</f>
        <v>0</v>
      </c>
      <c r="E28" s="11">
        <f>[6]Output!E28</f>
        <v>0</v>
      </c>
      <c r="F28" s="11">
        <f>[6]Output!F28</f>
        <v>0</v>
      </c>
      <c r="G28" s="11">
        <f>[6]Output!G28</f>
        <v>0</v>
      </c>
      <c r="H28" s="11">
        <f>[6]Output!H28</f>
        <v>0</v>
      </c>
      <c r="I28" s="11">
        <f>[6]Output!I28</f>
        <v>0</v>
      </c>
      <c r="J28" s="11">
        <f>[6]Output!J28</f>
        <v>0</v>
      </c>
      <c r="K28" s="11">
        <f>[6]Output!K28</f>
        <v>0</v>
      </c>
      <c r="L28" s="11">
        <f>[6]Output!L28</f>
        <v>0</v>
      </c>
      <c r="M28" s="11"/>
    </row>
    <row r="29" spans="1:19">
      <c r="A29" s="11">
        <f>[6]Output!A29</f>
        <v>0</v>
      </c>
      <c r="B29" s="11">
        <f>[6]Output!B29</f>
        <v>0</v>
      </c>
      <c r="C29" s="11">
        <f>[6]Output!C29</f>
        <v>0</v>
      </c>
      <c r="D29" s="11">
        <f>[6]Output!D29</f>
        <v>0</v>
      </c>
      <c r="E29" s="11">
        <f>[6]Output!E29</f>
        <v>0</v>
      </c>
      <c r="F29" s="11">
        <f>[6]Output!F29</f>
        <v>0</v>
      </c>
      <c r="G29" s="11">
        <f>[6]Output!G29</f>
        <v>0</v>
      </c>
      <c r="H29" s="11">
        <f>[6]Output!H29</f>
        <v>0</v>
      </c>
      <c r="I29" s="11">
        <f>[6]Output!I29</f>
        <v>0</v>
      </c>
      <c r="J29" s="11">
        <f>[6]Output!J29</f>
        <v>0</v>
      </c>
      <c r="K29" s="11">
        <f>[6]Output!K29</f>
        <v>0</v>
      </c>
      <c r="L29" s="11">
        <f>[6]Output!L29</f>
        <v>0</v>
      </c>
      <c r="M29" s="11"/>
    </row>
    <row r="30" spans="1:19">
      <c r="A30" s="11">
        <f>[6]Output!A30</f>
        <v>0</v>
      </c>
      <c r="B30" s="11">
        <f>[6]Output!B30</f>
        <v>0</v>
      </c>
      <c r="C30" s="11">
        <f>[6]Output!C30</f>
        <v>0</v>
      </c>
      <c r="D30" s="11">
        <f>[6]Output!D30</f>
        <v>0</v>
      </c>
      <c r="E30" s="11">
        <f>[6]Output!E30</f>
        <v>0</v>
      </c>
      <c r="F30" s="11">
        <f>[6]Output!F30</f>
        <v>0</v>
      </c>
      <c r="G30" s="11">
        <f>[6]Output!G30</f>
        <v>0</v>
      </c>
      <c r="H30" s="11">
        <f>[6]Output!H30</f>
        <v>0</v>
      </c>
      <c r="I30" s="11">
        <f>[6]Output!I30</f>
        <v>0</v>
      </c>
      <c r="J30" s="11">
        <f>[6]Output!J30</f>
        <v>0</v>
      </c>
      <c r="K30" s="11">
        <f>[6]Output!K30</f>
        <v>0</v>
      </c>
      <c r="L30" s="11">
        <f>[6]Output!L30</f>
        <v>0</v>
      </c>
      <c r="M30" s="11"/>
    </row>
    <row r="31" spans="1:19">
      <c r="A31" s="11">
        <f>[6]Output!A31</f>
        <v>0</v>
      </c>
      <c r="B31" s="11">
        <f>[6]Output!B31</f>
        <v>0</v>
      </c>
      <c r="C31" s="11">
        <f>[6]Output!C31</f>
        <v>0</v>
      </c>
      <c r="D31" s="11">
        <f>[6]Output!D31</f>
        <v>0</v>
      </c>
      <c r="E31" s="11">
        <f>[6]Output!E31</f>
        <v>0</v>
      </c>
      <c r="F31" s="11">
        <f>[6]Output!F31</f>
        <v>0</v>
      </c>
      <c r="G31" s="11">
        <f>[6]Output!G31</f>
        <v>0</v>
      </c>
      <c r="H31" s="11">
        <f>[6]Output!H31</f>
        <v>0</v>
      </c>
      <c r="I31" s="11">
        <f>[6]Output!I31</f>
        <v>0</v>
      </c>
      <c r="J31" s="11">
        <f>[6]Output!J31</f>
        <v>0</v>
      </c>
      <c r="K31" s="11">
        <f>[6]Output!K31</f>
        <v>0</v>
      </c>
      <c r="L31" s="11">
        <f>[6]Output!L31</f>
        <v>0</v>
      </c>
      <c r="M31" s="11"/>
    </row>
    <row r="32" spans="1:19">
      <c r="A32" s="11">
        <f>[6]Output!A32</f>
        <v>0</v>
      </c>
      <c r="B32" s="11">
        <f>[6]Output!B32</f>
        <v>0</v>
      </c>
      <c r="C32" s="11">
        <f>[6]Output!C32</f>
        <v>0</v>
      </c>
      <c r="D32" s="11">
        <f>[6]Output!D32</f>
        <v>0</v>
      </c>
      <c r="E32" s="11">
        <f>[6]Output!E32</f>
        <v>0</v>
      </c>
      <c r="F32" s="11">
        <f>[6]Output!F32</f>
        <v>0</v>
      </c>
      <c r="G32" s="11">
        <f>[6]Output!G32</f>
        <v>0</v>
      </c>
      <c r="H32" s="11">
        <f>[6]Output!H32</f>
        <v>0</v>
      </c>
      <c r="I32" s="11">
        <f>[6]Output!I32</f>
        <v>0</v>
      </c>
      <c r="J32" s="11">
        <f>[6]Output!J32</f>
        <v>0</v>
      </c>
      <c r="K32" s="11">
        <f>[6]Output!K32</f>
        <v>0</v>
      </c>
      <c r="L32" s="11">
        <f>[6]Output!L32</f>
        <v>0</v>
      </c>
      <c r="M32" s="11"/>
    </row>
    <row r="33" spans="1:13">
      <c r="A33" s="11">
        <f>[6]Output!A33</f>
        <v>0</v>
      </c>
      <c r="B33" s="11">
        <f>[6]Output!B33</f>
        <v>0</v>
      </c>
      <c r="C33" s="11">
        <f>[6]Output!C33</f>
        <v>0</v>
      </c>
      <c r="D33" s="11">
        <f>[6]Output!D33</f>
        <v>0</v>
      </c>
      <c r="E33" s="11">
        <f>[6]Output!E33</f>
        <v>0</v>
      </c>
      <c r="F33" s="11">
        <f>[6]Output!F33</f>
        <v>0</v>
      </c>
      <c r="G33" s="11">
        <f>[6]Output!G33</f>
        <v>0</v>
      </c>
      <c r="H33" s="11">
        <f>[6]Output!H33</f>
        <v>0</v>
      </c>
      <c r="I33" s="11">
        <f>[6]Output!I33</f>
        <v>0</v>
      </c>
      <c r="J33" s="11">
        <f>[6]Output!J33</f>
        <v>0</v>
      </c>
      <c r="K33" s="11">
        <f>[6]Output!K33</f>
        <v>0</v>
      </c>
      <c r="L33" s="11">
        <f>[6]Output!L33</f>
        <v>0</v>
      </c>
      <c r="M33" s="11"/>
    </row>
    <row r="34" spans="1:13">
      <c r="A34" s="11">
        <f>[6]Output!A34</f>
        <v>0</v>
      </c>
      <c r="B34" s="11">
        <f>[6]Output!B34</f>
        <v>0</v>
      </c>
      <c r="C34" s="11">
        <f>[6]Output!C34</f>
        <v>0</v>
      </c>
      <c r="D34" s="11">
        <f>[6]Output!D34</f>
        <v>0</v>
      </c>
      <c r="E34" s="11">
        <f>[6]Output!E34</f>
        <v>0</v>
      </c>
      <c r="F34" s="11">
        <f>[6]Output!F34</f>
        <v>0</v>
      </c>
      <c r="G34" s="11">
        <f>[6]Output!G34</f>
        <v>0</v>
      </c>
      <c r="H34" s="11">
        <f>[6]Output!H34</f>
        <v>0</v>
      </c>
      <c r="I34" s="11">
        <f>[6]Output!I34</f>
        <v>0</v>
      </c>
      <c r="J34" s="11">
        <f>[6]Output!J34</f>
        <v>0</v>
      </c>
      <c r="K34" s="11">
        <f>[6]Output!K34</f>
        <v>0</v>
      </c>
      <c r="L34" s="11">
        <f>[6]Output!L34</f>
        <v>0</v>
      </c>
      <c r="M34" s="11"/>
    </row>
    <row r="35" spans="1:13">
      <c r="A35" s="11">
        <f>[6]Output!A35</f>
        <v>0</v>
      </c>
      <c r="B35" s="11">
        <f>[6]Output!B35</f>
        <v>0</v>
      </c>
      <c r="C35" s="11">
        <f>[6]Output!C35</f>
        <v>0</v>
      </c>
      <c r="D35" s="11">
        <f>[6]Output!D35</f>
        <v>0</v>
      </c>
      <c r="E35" s="11">
        <f>[6]Output!E35</f>
        <v>0</v>
      </c>
      <c r="F35" s="11">
        <f>[6]Output!F35</f>
        <v>0</v>
      </c>
      <c r="G35" s="11">
        <f>[6]Output!G35</f>
        <v>0</v>
      </c>
      <c r="H35" s="11">
        <f>[6]Output!H35</f>
        <v>0</v>
      </c>
      <c r="I35" s="11">
        <f>[6]Output!I35</f>
        <v>0</v>
      </c>
      <c r="J35" s="11">
        <f>[6]Output!J35</f>
        <v>0</v>
      </c>
      <c r="K35" s="11">
        <f>[6]Output!K35</f>
        <v>0</v>
      </c>
      <c r="L35" s="11">
        <f>[6]Output!L35</f>
        <v>0</v>
      </c>
      <c r="M35" s="11"/>
    </row>
    <row r="36" spans="1:13">
      <c r="A36" s="11">
        <f>[6]Output!A36</f>
        <v>0</v>
      </c>
      <c r="B36" s="11">
        <f>[6]Output!B36</f>
        <v>0</v>
      </c>
      <c r="C36" s="11">
        <f>[6]Output!C36</f>
        <v>0</v>
      </c>
      <c r="D36" s="11">
        <f>[6]Output!D36</f>
        <v>0</v>
      </c>
      <c r="E36" s="11">
        <f>[6]Output!E36</f>
        <v>0</v>
      </c>
      <c r="F36" s="11">
        <f>[6]Output!F36</f>
        <v>0</v>
      </c>
      <c r="G36" s="11">
        <f>[6]Output!G36</f>
        <v>0</v>
      </c>
      <c r="H36" s="11">
        <f>[6]Output!H36</f>
        <v>0</v>
      </c>
      <c r="I36" s="11">
        <f>[6]Output!I36</f>
        <v>0</v>
      </c>
      <c r="J36" s="11">
        <f>[6]Output!J36</f>
        <v>0</v>
      </c>
      <c r="K36" s="11">
        <f>[6]Output!K36</f>
        <v>0</v>
      </c>
      <c r="L36" s="11">
        <f>[6]Output!L36</f>
        <v>0</v>
      </c>
      <c r="M36" s="11"/>
    </row>
    <row r="37" spans="1:13">
      <c r="A37" s="11">
        <f>[6]Output!A37</f>
        <v>0</v>
      </c>
      <c r="B37" s="11">
        <f>[6]Output!B37</f>
        <v>0</v>
      </c>
      <c r="C37" s="11">
        <f>[6]Output!C37</f>
        <v>0</v>
      </c>
      <c r="D37" s="11">
        <f>[6]Output!D37</f>
        <v>0</v>
      </c>
      <c r="E37" s="11">
        <f>[6]Output!E37</f>
        <v>0</v>
      </c>
      <c r="F37" s="11">
        <f>[6]Output!F37</f>
        <v>0</v>
      </c>
      <c r="G37" s="11">
        <f>[6]Output!G37</f>
        <v>0</v>
      </c>
      <c r="H37" s="11">
        <f>[6]Output!H37</f>
        <v>0</v>
      </c>
      <c r="I37" s="11">
        <f>[6]Output!I37</f>
        <v>0</v>
      </c>
      <c r="J37" s="11">
        <f>[6]Output!J37</f>
        <v>0</v>
      </c>
      <c r="K37" s="11">
        <f>[6]Output!K37</f>
        <v>0</v>
      </c>
      <c r="L37" s="11">
        <f>[6]Output!L37</f>
        <v>0</v>
      </c>
      <c r="M37" s="11"/>
    </row>
    <row r="38" spans="1:13">
      <c r="A38" s="11">
        <f>[6]Output!A38</f>
        <v>0</v>
      </c>
      <c r="B38" s="11">
        <f>[6]Output!B38</f>
        <v>0</v>
      </c>
      <c r="C38" s="11">
        <f>[6]Output!C38</f>
        <v>0</v>
      </c>
      <c r="D38" s="11">
        <f>[6]Output!D38</f>
        <v>0</v>
      </c>
      <c r="E38" s="11">
        <f>[6]Output!E38</f>
        <v>0</v>
      </c>
      <c r="F38" s="11">
        <f>[6]Output!F38</f>
        <v>0</v>
      </c>
      <c r="G38" s="11">
        <f>[6]Output!G38</f>
        <v>0</v>
      </c>
      <c r="H38" s="11">
        <f>[6]Output!H38</f>
        <v>0</v>
      </c>
      <c r="I38" s="11">
        <f>[6]Output!I38</f>
        <v>0</v>
      </c>
      <c r="J38" s="11">
        <f>[6]Output!J38</f>
        <v>0</v>
      </c>
      <c r="K38" s="11">
        <f>[6]Output!K38</f>
        <v>0</v>
      </c>
      <c r="L38" s="11">
        <f>[6]Output!L38</f>
        <v>0</v>
      </c>
      <c r="M38" s="11"/>
    </row>
    <row r="39" spans="1:13">
      <c r="A39" s="11">
        <f>[6]Output!A39</f>
        <v>0</v>
      </c>
      <c r="B39" s="11">
        <f>[6]Output!B39</f>
        <v>0</v>
      </c>
      <c r="C39" s="11">
        <f>[6]Output!C39</f>
        <v>0</v>
      </c>
      <c r="D39" s="11">
        <f>[6]Output!D39</f>
        <v>0</v>
      </c>
      <c r="E39" s="11">
        <f>[6]Output!E39</f>
        <v>0</v>
      </c>
      <c r="F39" s="11">
        <f>[6]Output!F39</f>
        <v>0</v>
      </c>
      <c r="G39" s="11">
        <f>[6]Output!G39</f>
        <v>0</v>
      </c>
      <c r="H39" s="11">
        <f>[6]Output!H39</f>
        <v>0</v>
      </c>
      <c r="I39" s="11">
        <f>[6]Output!I39</f>
        <v>0</v>
      </c>
      <c r="J39" s="11">
        <f>[6]Output!J39</f>
        <v>0</v>
      </c>
      <c r="K39" s="11">
        <f>[6]Output!K39</f>
        <v>0</v>
      </c>
      <c r="L39" s="11">
        <f>[6]Output!L39</f>
        <v>0</v>
      </c>
      <c r="M39" s="11"/>
    </row>
    <row r="40" spans="1:13">
      <c r="A40" s="11">
        <f>[6]Output!A40</f>
        <v>0</v>
      </c>
      <c r="B40" s="11">
        <f>[6]Output!B40</f>
        <v>0</v>
      </c>
      <c r="C40" s="11">
        <f>[6]Output!C40</f>
        <v>0</v>
      </c>
      <c r="D40" s="11">
        <f>[6]Output!D40</f>
        <v>0</v>
      </c>
      <c r="E40" s="11">
        <f>[6]Output!E40</f>
        <v>0</v>
      </c>
      <c r="F40" s="11">
        <f>[6]Output!F40</f>
        <v>0</v>
      </c>
      <c r="G40" s="11">
        <f>[6]Output!G40</f>
        <v>0</v>
      </c>
      <c r="H40" s="11">
        <f>[6]Output!H40</f>
        <v>0</v>
      </c>
      <c r="I40" s="11">
        <f>[6]Output!I40</f>
        <v>0</v>
      </c>
      <c r="J40" s="11">
        <f>[6]Output!J40</f>
        <v>0</v>
      </c>
      <c r="K40" s="11">
        <f>[6]Output!K40</f>
        <v>0</v>
      </c>
      <c r="L40" s="11">
        <f>[6]Output!L40</f>
        <v>0</v>
      </c>
      <c r="M40" s="11"/>
    </row>
    <row r="41" spans="1:13">
      <c r="A41" s="11">
        <f>[6]Output!A41</f>
        <v>0</v>
      </c>
      <c r="B41" s="11">
        <f>[6]Output!B41</f>
        <v>0</v>
      </c>
      <c r="C41" s="11">
        <f>[6]Output!C41</f>
        <v>0</v>
      </c>
      <c r="D41" s="11">
        <f>[6]Output!D41</f>
        <v>0</v>
      </c>
      <c r="E41" s="11">
        <f>[6]Output!E41</f>
        <v>0</v>
      </c>
      <c r="F41" s="11">
        <f>[6]Output!F41</f>
        <v>0</v>
      </c>
      <c r="G41" s="11">
        <f>[6]Output!G41</f>
        <v>0</v>
      </c>
      <c r="H41" s="11">
        <f>[6]Output!H41</f>
        <v>0</v>
      </c>
      <c r="I41" s="11">
        <f>[6]Output!I41</f>
        <v>0</v>
      </c>
      <c r="J41" s="11">
        <f>[6]Output!J41</f>
        <v>0</v>
      </c>
      <c r="K41" s="11">
        <f>[6]Output!K41</f>
        <v>0</v>
      </c>
      <c r="L41" s="11">
        <f>[6]Output!L41</f>
        <v>0</v>
      </c>
      <c r="M41" s="11"/>
    </row>
    <row r="42" spans="1:13">
      <c r="A42" s="11">
        <f>[6]Output!A42</f>
        <v>0</v>
      </c>
      <c r="B42" s="11">
        <f>[6]Output!B42</f>
        <v>0</v>
      </c>
      <c r="C42" s="11">
        <f>[6]Output!C42</f>
        <v>0</v>
      </c>
      <c r="D42" s="11">
        <f>[6]Output!D42</f>
        <v>0</v>
      </c>
      <c r="E42" s="11">
        <f>[6]Output!E42</f>
        <v>0</v>
      </c>
      <c r="F42" s="11">
        <f>[6]Output!F42</f>
        <v>0</v>
      </c>
      <c r="G42" s="11">
        <f>[6]Output!G42</f>
        <v>0</v>
      </c>
      <c r="H42" s="11">
        <f>[6]Output!H42</f>
        <v>0</v>
      </c>
      <c r="I42" s="11">
        <f>[6]Output!I42</f>
        <v>0</v>
      </c>
      <c r="J42" s="11">
        <f>[6]Output!J42</f>
        <v>0</v>
      </c>
      <c r="K42" s="11">
        <f>[6]Output!K42</f>
        <v>0</v>
      </c>
      <c r="L42" s="11">
        <f>[6]Output!L42</f>
        <v>0</v>
      </c>
      <c r="M42" s="11"/>
    </row>
    <row r="43" spans="1:13">
      <c r="A43" s="11">
        <f>[6]Output!A43</f>
        <v>0</v>
      </c>
      <c r="B43" s="11">
        <f>[6]Output!B43</f>
        <v>0</v>
      </c>
      <c r="C43" s="11">
        <f>[6]Output!C43</f>
        <v>0</v>
      </c>
      <c r="D43" s="11">
        <f>[6]Output!D43</f>
        <v>0</v>
      </c>
      <c r="E43" s="11">
        <f>[6]Output!E43</f>
        <v>0</v>
      </c>
      <c r="F43" s="11">
        <f>[6]Output!F43</f>
        <v>0</v>
      </c>
      <c r="G43" s="11">
        <f>[6]Output!G43</f>
        <v>0</v>
      </c>
      <c r="H43" s="11">
        <f>[6]Output!H43</f>
        <v>0</v>
      </c>
      <c r="I43" s="11">
        <f>[6]Output!I43</f>
        <v>0</v>
      </c>
      <c r="J43" s="11">
        <f>[6]Output!J43</f>
        <v>0</v>
      </c>
      <c r="K43" s="11">
        <f>[6]Output!K43</f>
        <v>0</v>
      </c>
      <c r="L43" s="11">
        <f>[6]Output!L43</f>
        <v>0</v>
      </c>
      <c r="M43" s="11"/>
    </row>
    <row r="44" spans="1:13">
      <c r="A44" s="11">
        <f>[6]Output!A44</f>
        <v>0</v>
      </c>
      <c r="B44" s="11">
        <f>[6]Output!B44</f>
        <v>0</v>
      </c>
      <c r="C44" s="11">
        <f>[6]Output!C44</f>
        <v>0</v>
      </c>
      <c r="D44" s="11">
        <f>[6]Output!D44</f>
        <v>0</v>
      </c>
      <c r="E44" s="11">
        <f>[6]Output!E44</f>
        <v>0</v>
      </c>
      <c r="F44" s="11">
        <f>[6]Output!F44</f>
        <v>0</v>
      </c>
      <c r="G44" s="11">
        <f>[6]Output!G44</f>
        <v>0</v>
      </c>
      <c r="H44" s="11">
        <f>[6]Output!H44</f>
        <v>0</v>
      </c>
      <c r="I44" s="11">
        <f>[6]Output!I44</f>
        <v>0</v>
      </c>
      <c r="J44" s="11">
        <f>[6]Output!J44</f>
        <v>0</v>
      </c>
      <c r="K44" s="11">
        <f>[6]Output!K44</f>
        <v>0</v>
      </c>
      <c r="L44" s="11">
        <f>[6]Output!L44</f>
        <v>0</v>
      </c>
      <c r="M44" s="11"/>
    </row>
    <row r="45" spans="1:13">
      <c r="A45" s="11">
        <f>[6]Output!A45</f>
        <v>0</v>
      </c>
      <c r="B45" s="11">
        <f>[6]Output!B45</f>
        <v>0</v>
      </c>
      <c r="C45" s="11">
        <f>[6]Output!C45</f>
        <v>0</v>
      </c>
      <c r="D45" s="11">
        <f>[6]Output!D45</f>
        <v>0</v>
      </c>
      <c r="E45" s="11">
        <f>[6]Output!E45</f>
        <v>0</v>
      </c>
      <c r="F45" s="11">
        <f>[6]Output!F45</f>
        <v>0</v>
      </c>
      <c r="G45" s="11">
        <f>[6]Output!G45</f>
        <v>0</v>
      </c>
      <c r="H45" s="11">
        <f>[6]Output!H45</f>
        <v>0</v>
      </c>
      <c r="I45" s="11">
        <f>[6]Output!I45</f>
        <v>0</v>
      </c>
      <c r="J45" s="11">
        <f>[6]Output!J45</f>
        <v>0</v>
      </c>
      <c r="K45" s="11">
        <f>[6]Output!K45</f>
        <v>0</v>
      </c>
      <c r="L45" s="11">
        <f>[6]Output!L45</f>
        <v>0</v>
      </c>
      <c r="M45" s="11"/>
    </row>
    <row r="46" spans="1:13">
      <c r="A46" s="11">
        <f>[6]Output!A46</f>
        <v>0</v>
      </c>
      <c r="B46" s="11">
        <f>[6]Output!B46</f>
        <v>0</v>
      </c>
      <c r="C46" s="11">
        <f>[6]Output!C46</f>
        <v>0</v>
      </c>
      <c r="D46" s="11">
        <f>[6]Output!D46</f>
        <v>0</v>
      </c>
      <c r="E46" s="11">
        <f>[6]Output!E46</f>
        <v>0</v>
      </c>
      <c r="F46" s="11">
        <f>[6]Output!F46</f>
        <v>0</v>
      </c>
      <c r="G46" s="11">
        <f>[6]Output!G46</f>
        <v>0</v>
      </c>
      <c r="H46" s="11">
        <f>[6]Output!H46</f>
        <v>0</v>
      </c>
      <c r="I46" s="11">
        <f>[6]Output!I46</f>
        <v>0</v>
      </c>
      <c r="J46" s="11">
        <f>[6]Output!J46</f>
        <v>0</v>
      </c>
      <c r="K46" s="11">
        <f>[6]Output!K46</f>
        <v>0</v>
      </c>
      <c r="L46" s="11">
        <f>[6]Output!L46</f>
        <v>0</v>
      </c>
      <c r="M46" s="11"/>
    </row>
    <row r="47" spans="1:13">
      <c r="A47" s="11">
        <f>[6]Output!A47</f>
        <v>0</v>
      </c>
      <c r="B47" s="11">
        <f>[6]Output!B47</f>
        <v>0</v>
      </c>
      <c r="C47" s="11">
        <f>[6]Output!C47</f>
        <v>0</v>
      </c>
      <c r="D47" s="11">
        <f>[6]Output!D47</f>
        <v>0</v>
      </c>
      <c r="E47" s="11">
        <f>[6]Output!E47</f>
        <v>0</v>
      </c>
      <c r="F47" s="11">
        <f>[6]Output!F47</f>
        <v>0</v>
      </c>
      <c r="G47" s="11">
        <f>[6]Output!G47</f>
        <v>0</v>
      </c>
      <c r="H47" s="11">
        <f>[6]Output!H47</f>
        <v>0</v>
      </c>
      <c r="I47" s="11">
        <f>[6]Output!I47</f>
        <v>0</v>
      </c>
      <c r="J47" s="11">
        <f>[6]Output!J47</f>
        <v>0</v>
      </c>
      <c r="K47" s="11">
        <f>[6]Output!K47</f>
        <v>0</v>
      </c>
      <c r="L47" s="11">
        <f>[6]Output!L47</f>
        <v>0</v>
      </c>
      <c r="M47" s="11"/>
    </row>
    <row r="48" spans="1:13">
      <c r="A48" s="11">
        <f>[6]Output!A48</f>
        <v>0</v>
      </c>
      <c r="B48" s="11">
        <f>[6]Output!B48</f>
        <v>0</v>
      </c>
      <c r="C48" s="11">
        <f>[6]Output!C48</f>
        <v>0</v>
      </c>
      <c r="D48" s="11">
        <f>[6]Output!D48</f>
        <v>0</v>
      </c>
      <c r="E48" s="11">
        <f>[6]Output!E48</f>
        <v>0</v>
      </c>
      <c r="F48" s="11">
        <f>[6]Output!F48</f>
        <v>0</v>
      </c>
      <c r="G48" s="11">
        <f>[6]Output!G48</f>
        <v>0</v>
      </c>
      <c r="H48" s="11">
        <f>[6]Output!H48</f>
        <v>0</v>
      </c>
      <c r="I48" s="11">
        <f>[6]Output!I48</f>
        <v>0</v>
      </c>
      <c r="J48" s="11">
        <f>[6]Output!J48</f>
        <v>0</v>
      </c>
      <c r="K48" s="11">
        <f>[6]Output!K48</f>
        <v>0</v>
      </c>
      <c r="L48" s="11">
        <f>[6]Output!L48</f>
        <v>0</v>
      </c>
      <c r="M48" s="11"/>
    </row>
    <row r="49" spans="1:13">
      <c r="A49" s="11">
        <f>[6]Output!A49</f>
        <v>0</v>
      </c>
      <c r="B49" s="11">
        <f>[6]Output!B49</f>
        <v>0</v>
      </c>
      <c r="C49" s="11">
        <f>[6]Output!C49</f>
        <v>0</v>
      </c>
      <c r="D49" s="11">
        <f>[6]Output!D49</f>
        <v>0</v>
      </c>
      <c r="E49" s="11">
        <f>[6]Output!E49</f>
        <v>0</v>
      </c>
      <c r="F49" s="11">
        <f>[6]Output!F49</f>
        <v>0</v>
      </c>
      <c r="G49" s="11">
        <f>[6]Output!G49</f>
        <v>0</v>
      </c>
      <c r="H49" s="11">
        <f>[6]Output!H49</f>
        <v>0</v>
      </c>
      <c r="I49" s="11">
        <f>[6]Output!I49</f>
        <v>0</v>
      </c>
      <c r="J49" s="11">
        <f>[6]Output!J49</f>
        <v>0</v>
      </c>
      <c r="K49" s="11">
        <f>[6]Output!K49</f>
        <v>0</v>
      </c>
      <c r="L49" s="11">
        <f>[6]Output!L49</f>
        <v>0</v>
      </c>
      <c r="M49" s="11"/>
    </row>
    <row r="50" spans="1:13">
      <c r="A50" s="11">
        <f>[6]Output!A50</f>
        <v>0</v>
      </c>
      <c r="B50" s="11">
        <f>[6]Output!B50</f>
        <v>0</v>
      </c>
      <c r="C50" s="11">
        <f>[6]Output!C50</f>
        <v>0</v>
      </c>
      <c r="D50" s="11">
        <f>[6]Output!D50</f>
        <v>0</v>
      </c>
      <c r="E50" s="11">
        <f>[6]Output!E50</f>
        <v>0</v>
      </c>
      <c r="F50" s="11">
        <f>[6]Output!F50</f>
        <v>0</v>
      </c>
      <c r="G50" s="11">
        <f>[6]Output!G50</f>
        <v>0</v>
      </c>
      <c r="H50" s="11">
        <f>[6]Output!H50</f>
        <v>0</v>
      </c>
      <c r="I50" s="11">
        <f>[6]Output!I50</f>
        <v>0</v>
      </c>
      <c r="J50" s="11">
        <f>[6]Output!J50</f>
        <v>0</v>
      </c>
      <c r="K50" s="11">
        <f>[6]Output!K50</f>
        <v>0</v>
      </c>
      <c r="L50" s="11">
        <f>[6]Output!L50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A7" zoomScale="55" zoomScaleNormal="55" workbookViewId="0">
      <selection activeCell="L25" sqref="A25:L31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8" t="str">
        <f>[7]Input!D1</f>
        <v>2010</v>
      </c>
      <c r="E1" s="38" t="str">
        <f>[7]Input!E1</f>
        <v>2015</v>
      </c>
      <c r="F1" s="38" t="str">
        <f>[7]Input!F1</f>
        <v>2020</v>
      </c>
      <c r="G1" s="38" t="str">
        <f>[7]Input!G1</f>
        <v>2025</v>
      </c>
      <c r="H1" s="38" t="str">
        <f>[7]Input!H1</f>
        <v>2030</v>
      </c>
      <c r="I1" s="38" t="str">
        <f>[7]Input!I1</f>
        <v>2035</v>
      </c>
      <c r="J1" s="38" t="str">
        <f>[7]Input!J1</f>
        <v>2040</v>
      </c>
      <c r="K1" s="38" t="str">
        <f>[7]Input!K1</f>
        <v>2045</v>
      </c>
      <c r="L1" s="38" t="str">
        <f>[7]Input!L1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[7]Input!A2</f>
        <v>0</v>
      </c>
      <c r="B2" s="38" t="str">
        <f>[7]Input!B2</f>
        <v>IND_CH_OLF_EXS</v>
      </c>
      <c r="C2" s="38" t="str">
        <f>[7]Input!C2</f>
        <v>IND_NGA</v>
      </c>
      <c r="D2" s="38">
        <f>[7]Input!D2</f>
        <v>47.498586121104772</v>
      </c>
      <c r="E2" s="38">
        <f>[7]Input!E2</f>
        <v>29.608572922111861</v>
      </c>
      <c r="F2" s="38">
        <f>[7]Input!F2</f>
        <v>31.766388285045888</v>
      </c>
      <c r="G2" s="38">
        <f>[7]Input!G2</f>
        <v>28.128144276006271</v>
      </c>
      <c r="H2" s="38">
        <f>[7]Input!H2</f>
        <v>14.117771322530061</v>
      </c>
      <c r="I2" s="38">
        <f>[7]Input!I2</f>
        <v>0</v>
      </c>
      <c r="J2" s="38">
        <f>[7]Input!J2</f>
        <v>0</v>
      </c>
      <c r="K2" s="38">
        <f>[7]Input!K2</f>
        <v>0</v>
      </c>
      <c r="L2" s="38">
        <f>[7]Input!L2</f>
        <v>0</v>
      </c>
      <c r="N2" s="38" t="s">
        <v>160</v>
      </c>
      <c r="O2" s="3">
        <v>1746.04</v>
      </c>
      <c r="P2" s="3">
        <f>SUMIF($B:$B,"*IND_CH*",D:D)</f>
        <v>1508.6518434877526</v>
      </c>
      <c r="Q2" s="3">
        <f t="shared" ref="Q2:U2" si="1">SUMIF($B:$B,"*IND_CH*",E:E)</f>
        <v>1644.8595773085631</v>
      </c>
      <c r="R2" s="3">
        <f t="shared" si="1"/>
        <v>1687.190880971164</v>
      </c>
      <c r="S2" s="3">
        <f t="shared" si="1"/>
        <v>1971.6495491826026</v>
      </c>
      <c r="T2" s="3">
        <f t="shared" si="1"/>
        <v>2187.4182768909877</v>
      </c>
      <c r="U2" s="3">
        <f t="shared" si="1"/>
        <v>2416.3732262904705</v>
      </c>
      <c r="V2" s="3">
        <f t="shared" ref="V2:X2" si="2">SUMIF($B:$B,"*IND_CH*",J:J)-SUMIF($B:$B,"*IND_CH_FS*",J:J)</f>
        <v>2540.719872114325</v>
      </c>
      <c r="W2" s="3">
        <f t="shared" si="2"/>
        <v>2603.3795371119495</v>
      </c>
      <c r="X2" s="3">
        <f t="shared" si="2"/>
        <v>2393.9901832721421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[7]Input!A3</f>
        <v>1</v>
      </c>
      <c r="B3" s="38" t="str">
        <f>[7]Input!B3</f>
        <v>IND_CH_OLF_EXS</v>
      </c>
      <c r="C3" s="38" t="str">
        <f>[7]Input!C3</f>
        <v>IND_LPG</v>
      </c>
      <c r="D3" s="38">
        <f>[7]Input!D3</f>
        <v>7.1967554728946874</v>
      </c>
      <c r="E3" s="38">
        <f>[7]Input!E3</f>
        <v>4.4861474124411904</v>
      </c>
      <c r="F3" s="38">
        <f>[7]Input!F3</f>
        <v>4.4119983729230388</v>
      </c>
      <c r="G3" s="38">
        <f>[7]Input!G3</f>
        <v>4.2618400418191316</v>
      </c>
      <c r="H3" s="38">
        <f>[7]Input!H3</f>
        <v>2.1309200209095671</v>
      </c>
      <c r="I3" s="38">
        <f>[7]Input!I3</f>
        <v>0</v>
      </c>
      <c r="J3" s="38">
        <f>[7]Input!J3</f>
        <v>0</v>
      </c>
      <c r="K3" s="38">
        <f>[7]Input!K3</f>
        <v>0</v>
      </c>
      <c r="L3" s="38">
        <f>[7]Input!L3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1864.1646908751395</v>
      </c>
      <c r="Q3" s="3">
        <f t="shared" si="3"/>
        <v>1678.5693611664394</v>
      </c>
      <c r="R3" s="3">
        <f t="shared" si="3"/>
        <v>1535.5037204977775</v>
      </c>
      <c r="S3" s="3">
        <f t="shared" si="3"/>
        <v>1525.7598166868565</v>
      </c>
      <c r="T3" s="3">
        <f t="shared" si="3"/>
        <v>1352.048074026643</v>
      </c>
      <c r="U3" s="3">
        <f t="shared" si="3"/>
        <v>1330.6582119870184</v>
      </c>
      <c r="V3" s="3">
        <f t="shared" si="3"/>
        <v>1295.1318712302468</v>
      </c>
      <c r="W3" s="3">
        <f t="shared" si="3"/>
        <v>1186.6424322911907</v>
      </c>
      <c r="X3" s="3">
        <f t="shared" si="3"/>
        <v>1117.7538797087352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[7]Input!A4</f>
        <v>2</v>
      </c>
      <c r="B4" s="38" t="str">
        <f>[7]Input!B4</f>
        <v>IND_CH_OLF_EXS</v>
      </c>
      <c r="C4" s="38" t="str">
        <f>[7]Input!C4</f>
        <v>IND_HFO</v>
      </c>
      <c r="D4" s="38">
        <f>[7]Input!D4</f>
        <v>4.3180532837367966</v>
      </c>
      <c r="E4" s="38">
        <f>[7]Input!E4</f>
        <v>2.6916884474647138</v>
      </c>
      <c r="F4" s="38">
        <f>[7]Input!F4</f>
        <v>2.647199023753823</v>
      </c>
      <c r="G4" s="38">
        <f>[7]Input!G4</f>
        <v>2.5571040250914781</v>
      </c>
      <c r="H4" s="38">
        <f>[7]Input!H4</f>
        <v>1.278552012545739</v>
      </c>
      <c r="I4" s="38">
        <f>[7]Input!I4</f>
        <v>0</v>
      </c>
      <c r="J4" s="38">
        <f>[7]Input!J4</f>
        <v>0</v>
      </c>
      <c r="K4" s="38">
        <f>[7]Input!K4</f>
        <v>0</v>
      </c>
      <c r="L4" s="38">
        <f>[7]Input!L4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231.37748281149865</v>
      </c>
      <c r="U4" s="3">
        <f t="shared" si="4"/>
        <v>223.83211551930614</v>
      </c>
      <c r="V4" s="3">
        <f t="shared" si="4"/>
        <v>208.3236215259474</v>
      </c>
      <c r="W4" s="3">
        <f t="shared" si="4"/>
        <v>206.81652079862306</v>
      </c>
      <c r="X4" s="3">
        <f t="shared" si="4"/>
        <v>186.62738849884337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[7]Input!A5</f>
        <v>3</v>
      </c>
      <c r="B5" s="38" t="str">
        <f>[7]Input!B5</f>
        <v>IND_CH_OLF_EXS</v>
      </c>
      <c r="C5" s="38" t="str">
        <f>[7]Input!C5</f>
        <v>IND_BIO</v>
      </c>
      <c r="D5" s="38">
        <f>[7]Input!D5</f>
        <v>0</v>
      </c>
      <c r="E5" s="38">
        <f>[7]Input!E5</f>
        <v>2.6916884474647249</v>
      </c>
      <c r="F5" s="38">
        <f>[7]Input!F5</f>
        <v>0</v>
      </c>
      <c r="G5" s="38">
        <f>[7]Input!G5</f>
        <v>0</v>
      </c>
      <c r="H5" s="38">
        <f>[7]Input!H5</f>
        <v>0</v>
      </c>
      <c r="I5" s="38">
        <f>[7]Input!I5</f>
        <v>0</v>
      </c>
      <c r="J5" s="38">
        <f>[7]Input!J5</f>
        <v>0</v>
      </c>
      <c r="K5" s="38">
        <f>[7]Input!K5</f>
        <v>0</v>
      </c>
      <c r="L5" s="38">
        <f>[7]Input!L5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1605.4810946512171</v>
      </c>
      <c r="Q5" s="3">
        <f t="shared" si="5"/>
        <v>1639.6876164113728</v>
      </c>
      <c r="R5" s="3">
        <f t="shared" si="5"/>
        <v>1615.9441272691074</v>
      </c>
      <c r="S5" s="3">
        <f t="shared" si="5"/>
        <v>1652.32152047362</v>
      </c>
      <c r="T5" s="3">
        <f t="shared" si="5"/>
        <v>1635.6096155445152</v>
      </c>
      <c r="U5" s="3">
        <f t="shared" si="5"/>
        <v>1639.2617203407835</v>
      </c>
      <c r="V5" s="3">
        <f t="shared" si="5"/>
        <v>1661.0657515693624</v>
      </c>
      <c r="W5" s="3">
        <f t="shared" si="5"/>
        <v>1675.2668539618867</v>
      </c>
      <c r="X5" s="3">
        <f t="shared" si="5"/>
        <v>1683.1870989461936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[7]Input!A6</f>
        <v>4</v>
      </c>
      <c r="B6" s="38" t="str">
        <f>[7]Input!B6</f>
        <v>IND_CH_OLF_EXS</v>
      </c>
      <c r="C6" s="38" t="str">
        <f>[7]Input!C6</f>
        <v>IND_ETH</v>
      </c>
      <c r="D6" s="38">
        <f>[7]Input!D6</f>
        <v>17.260698326190571</v>
      </c>
      <c r="E6" s="38">
        <f>[7]Input!E6</f>
        <v>8.9722948248823791</v>
      </c>
      <c r="F6" s="38">
        <f>[7]Input!F6</f>
        <v>8.8239967458460793</v>
      </c>
      <c r="G6" s="38">
        <f>[7]Input!G6</f>
        <v>8.5236800836382614</v>
      </c>
      <c r="H6" s="38">
        <f>[7]Input!H6</f>
        <v>4.2618400418191316</v>
      </c>
      <c r="I6" s="38">
        <f>[7]Input!I6</f>
        <v>0</v>
      </c>
      <c r="J6" s="38">
        <f>[7]Input!J6</f>
        <v>0</v>
      </c>
      <c r="K6" s="38">
        <f>[7]Input!K6</f>
        <v>0</v>
      </c>
      <c r="L6" s="38">
        <f>[7]Input!L6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1035.8743374377036</v>
      </c>
      <c r="Q6" s="3">
        <f t="shared" si="6"/>
        <v>966.8148916503992</v>
      </c>
      <c r="R6" s="3">
        <f t="shared" si="6"/>
        <v>833.31388578940471</v>
      </c>
      <c r="S6" s="3">
        <f t="shared" si="6"/>
        <v>777.43039329292378</v>
      </c>
      <c r="T6" s="3">
        <f t="shared" si="6"/>
        <v>611.95035952840362</v>
      </c>
      <c r="U6" s="3">
        <f t="shared" si="6"/>
        <v>501.71762238781866</v>
      </c>
      <c r="V6" s="3">
        <f t="shared" si="6"/>
        <v>684.27464810412278</v>
      </c>
      <c r="W6" s="3">
        <f t="shared" si="6"/>
        <v>693.39778988571879</v>
      </c>
      <c r="X6" s="3">
        <f t="shared" si="6"/>
        <v>708.9312975594047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[7]Input!A7</f>
        <v>5</v>
      </c>
      <c r="B7" s="38" t="str">
        <f>[7]Input!B7</f>
        <v>IND_CH_OLF_EXS</v>
      </c>
      <c r="C7" s="38" t="str">
        <f>[7]Input!C7</f>
        <v>IND_NAP</v>
      </c>
      <c r="D7" s="38">
        <f>[7]Input!D7</f>
        <v>38.862479553631182</v>
      </c>
      <c r="E7" s="38">
        <f>[7]Input!E7</f>
        <v>24.22519602718242</v>
      </c>
      <c r="F7" s="38">
        <f>[7]Input!F7</f>
        <v>23.824791213784408</v>
      </c>
      <c r="G7" s="38">
        <f>[7]Input!G7</f>
        <v>23.013936225823311</v>
      </c>
      <c r="H7" s="38">
        <f>[7]Input!H7</f>
        <v>11.506968112911659</v>
      </c>
      <c r="I7" s="38">
        <f>[7]Input!I7</f>
        <v>0</v>
      </c>
      <c r="J7" s="38">
        <f>[7]Input!J7</f>
        <v>0</v>
      </c>
      <c r="K7" s="38">
        <f>[7]Input!K7</f>
        <v>0</v>
      </c>
      <c r="L7" s="38">
        <f>[7]Input!L7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4586.9146996791824</v>
      </c>
      <c r="Q7" s="3">
        <f t="shared" si="7"/>
        <v>4523.7375510840493</v>
      </c>
      <c r="R7" s="3">
        <f t="shared" si="7"/>
        <v>4397.1109456912</v>
      </c>
      <c r="S7" s="3">
        <f t="shared" si="7"/>
        <v>4657.7623210688698</v>
      </c>
      <c r="T7" s="3">
        <f t="shared" si="7"/>
        <v>4639.684471392623</v>
      </c>
      <c r="U7" s="3">
        <f t="shared" si="7"/>
        <v>4555.9832541412088</v>
      </c>
      <c r="V7" s="3">
        <f t="shared" si="7"/>
        <v>4576.0532433901171</v>
      </c>
      <c r="W7" s="3">
        <f t="shared" si="7"/>
        <v>4626.8414605864346</v>
      </c>
      <c r="X7" s="3">
        <f t="shared" si="7"/>
        <v>4666.6946902094742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[7]Input!A8</f>
        <v>6</v>
      </c>
      <c r="B8" s="38" t="str">
        <f>[7]Input!B8</f>
        <v>IND_CH_BTX_EXS</v>
      </c>
      <c r="C8" s="38" t="str">
        <f>[7]Input!C8</f>
        <v>IND_NGA</v>
      </c>
      <c r="D8" s="38">
        <f>[7]Input!D8</f>
        <v>9.8987465501380374</v>
      </c>
      <c r="E8" s="38">
        <f>[7]Input!E8</f>
        <v>7.9189972401104178</v>
      </c>
      <c r="F8" s="38">
        <f>[7]Input!F8</f>
        <v>5.9392479300828009</v>
      </c>
      <c r="G8" s="38">
        <f>[7]Input!G8</f>
        <v>3.9594986200551978</v>
      </c>
      <c r="H8" s="38">
        <f>[7]Input!H8</f>
        <v>1.979749310027602</v>
      </c>
      <c r="I8" s="38">
        <f>[7]Input!I8</f>
        <v>0</v>
      </c>
      <c r="J8" s="38">
        <f>[7]Input!J8</f>
        <v>0</v>
      </c>
      <c r="K8" s="38">
        <f>[7]Input!K8</f>
        <v>0</v>
      </c>
      <c r="L8" s="38">
        <f>[7]Input!L8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[7]Input!A9</f>
        <v>7</v>
      </c>
      <c r="B9" s="38" t="str">
        <f>[7]Input!B9</f>
        <v>IND_CH_BTX_EXS</v>
      </c>
      <c r="C9" s="38" t="str">
        <f>[7]Input!C9</f>
        <v>IND_LPG</v>
      </c>
      <c r="D9" s="38">
        <f>[7]Input!D9</f>
        <v>2.2843261269549209</v>
      </c>
      <c r="E9" s="38">
        <f>[7]Input!E9</f>
        <v>1.827460901563758</v>
      </c>
      <c r="F9" s="38">
        <f>[7]Input!F9</f>
        <v>1.370595676172953</v>
      </c>
      <c r="G9" s="38">
        <f>[7]Input!G9</f>
        <v>0.91373045078196891</v>
      </c>
      <c r="H9" s="38">
        <f>[7]Input!H9</f>
        <v>0.45686522539091329</v>
      </c>
      <c r="I9" s="38">
        <f>[7]Input!I9</f>
        <v>0</v>
      </c>
      <c r="J9" s="38">
        <f>[7]Input!J9</f>
        <v>0</v>
      </c>
      <c r="K9" s="38">
        <f>[7]Input!K9</f>
        <v>0</v>
      </c>
      <c r="L9" s="38">
        <f>[7]Input!L9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[7]Input!A10</f>
        <v>8</v>
      </c>
      <c r="B10" s="38" t="str">
        <f>[7]Input!B10</f>
        <v>IND_CH_BTX_EXS</v>
      </c>
      <c r="C10" s="38" t="str">
        <f>[7]Input!C10</f>
        <v>IND_HFO</v>
      </c>
      <c r="D10" s="38">
        <f>[7]Input!D10</f>
        <v>1.522884084636615</v>
      </c>
      <c r="E10" s="38">
        <f>[7]Input!E10</f>
        <v>1.218307267709601</v>
      </c>
      <c r="F10" s="38">
        <f>[7]Input!F10</f>
        <v>0.91373045078196891</v>
      </c>
      <c r="G10" s="38">
        <f>[7]Input!G10</f>
        <v>0.60915363385464594</v>
      </c>
      <c r="H10" s="38">
        <f>[7]Input!H10</f>
        <v>0.30457681692732302</v>
      </c>
      <c r="I10" s="38">
        <f>[7]Input!I10</f>
        <v>0</v>
      </c>
      <c r="J10" s="38">
        <f>[7]Input!J10</f>
        <v>0</v>
      </c>
      <c r="K10" s="38">
        <f>[7]Input!K10</f>
        <v>0</v>
      </c>
      <c r="L10" s="38">
        <f>[7]Input!L10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[7]Input!A11</f>
        <v>9</v>
      </c>
      <c r="B11" s="38" t="str">
        <f>[7]Input!B11</f>
        <v>IND_CH_BTX_EXS</v>
      </c>
      <c r="C11" s="38" t="str">
        <f>[7]Input!C11</f>
        <v>IND_ETH</v>
      </c>
      <c r="D11" s="38">
        <f>[7]Input!D11</f>
        <v>8.3758624655013953</v>
      </c>
      <c r="E11" s="38">
        <f>[7]Input!E11</f>
        <v>6.700689972401106</v>
      </c>
      <c r="F11" s="38">
        <f>[7]Input!F11</f>
        <v>5.0255174793008397</v>
      </c>
      <c r="G11" s="38">
        <f>[7]Input!G11</f>
        <v>3.350344986200553</v>
      </c>
      <c r="H11" s="38">
        <f>[7]Input!H11</f>
        <v>1.6751724931002869</v>
      </c>
      <c r="I11" s="38">
        <f>[7]Input!I11</f>
        <v>0</v>
      </c>
      <c r="J11" s="38">
        <f>[7]Input!J11</f>
        <v>0</v>
      </c>
      <c r="K11" s="38">
        <f>[7]Input!K11</f>
        <v>0</v>
      </c>
      <c r="L11" s="38">
        <f>[7]Input!L11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[7]Input!A12</f>
        <v>10</v>
      </c>
      <c r="B12" s="38" t="str">
        <f>[7]Input!B12</f>
        <v>IND_CH_BTX_EXS</v>
      </c>
      <c r="C12" s="38" t="str">
        <f>[7]Input!C12</f>
        <v>IND_NAP</v>
      </c>
      <c r="D12" s="38">
        <f>[7]Input!D12</f>
        <v>10.660188592456301</v>
      </c>
      <c r="E12" s="38">
        <f>[7]Input!E12</f>
        <v>8.5281508739650427</v>
      </c>
      <c r="F12" s="38">
        <f>[7]Input!F12</f>
        <v>6.3961131554737829</v>
      </c>
      <c r="G12" s="38">
        <f>[7]Input!G12</f>
        <v>4.2640754369825222</v>
      </c>
      <c r="H12" s="38">
        <f>[7]Input!H12</f>
        <v>2.1320377184912109</v>
      </c>
      <c r="I12" s="38">
        <f>[7]Input!I12</f>
        <v>0</v>
      </c>
      <c r="J12" s="38">
        <f>[7]Input!J12</f>
        <v>0</v>
      </c>
      <c r="K12" s="38">
        <f>[7]Input!K12</f>
        <v>0</v>
      </c>
      <c r="L12" s="38">
        <f>[7]Input!L12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[7]Input!A13</f>
        <v>11</v>
      </c>
      <c r="B13" s="38" t="str">
        <f>[7]Input!B13</f>
        <v>IND_CH_AMM_EXS</v>
      </c>
      <c r="C13" s="38" t="str">
        <f>[7]Input!C13</f>
        <v>IND_NGA</v>
      </c>
      <c r="D13" s="38">
        <f>[7]Input!D13</f>
        <v>110.9311274509804</v>
      </c>
      <c r="E13" s="38">
        <f>[7]Input!E13</f>
        <v>88.744901960784304</v>
      </c>
      <c r="F13" s="38">
        <f>[7]Input!F13</f>
        <v>66.558676470588267</v>
      </c>
      <c r="G13" s="38">
        <f>[7]Input!G13</f>
        <v>44.372450980392152</v>
      </c>
      <c r="H13" s="38">
        <f>[7]Input!H13</f>
        <v>22.18622549019608</v>
      </c>
      <c r="I13" s="38">
        <f>[7]Input!I13</f>
        <v>0</v>
      </c>
      <c r="J13" s="38">
        <f>[7]Input!J13</f>
        <v>0</v>
      </c>
      <c r="K13" s="38">
        <f>[7]Input!K13</f>
        <v>0</v>
      </c>
      <c r="L13" s="38">
        <f>[7]Input!L13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[7]Input!A14</f>
        <v>12</v>
      </c>
      <c r="B14" s="38" t="str">
        <f>[7]Input!B14</f>
        <v>IND_CH_AMM_EXS</v>
      </c>
      <c r="C14" s="38" t="str">
        <f>[7]Input!C14</f>
        <v>IND_NAP</v>
      </c>
      <c r="D14" s="38">
        <f>[7]Input!D14</f>
        <v>4.8701470588235276</v>
      </c>
      <c r="E14" s="38">
        <f>[7]Input!E14</f>
        <v>3.8961176470588241</v>
      </c>
      <c r="F14" s="38">
        <f>[7]Input!F14</f>
        <v>2.922088235294118</v>
      </c>
      <c r="G14" s="38">
        <f>[7]Input!G14</f>
        <v>1.9480588235294121</v>
      </c>
      <c r="H14" s="38">
        <f>[7]Input!H14</f>
        <v>0.97402941176470581</v>
      </c>
      <c r="I14" s="38">
        <f>[7]Input!I14</f>
        <v>0</v>
      </c>
      <c r="J14" s="38">
        <f>[7]Input!J14</f>
        <v>0</v>
      </c>
      <c r="K14" s="38">
        <f>[7]Input!K14</f>
        <v>0</v>
      </c>
      <c r="L14" s="38">
        <f>[7]Input!L14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[7]Input!A15</f>
        <v>13</v>
      </c>
      <c r="B15" s="38" t="str">
        <f>[7]Input!B15</f>
        <v>IND_CH_AMM_EXS</v>
      </c>
      <c r="C15" s="38" t="str">
        <f>[7]Input!C15</f>
        <v>IND_COA</v>
      </c>
      <c r="D15" s="38">
        <f>[7]Input!D15</f>
        <v>9.1991666666666632</v>
      </c>
      <c r="E15" s="38">
        <f>[7]Input!E15</f>
        <v>7.359333333333332</v>
      </c>
      <c r="F15" s="38">
        <f>[7]Input!F15</f>
        <v>5.5194999999999812</v>
      </c>
      <c r="G15" s="38">
        <f>[7]Input!G15</f>
        <v>3.6796666666666669</v>
      </c>
      <c r="H15" s="38">
        <f>[7]Input!H15</f>
        <v>1.8398333333333321</v>
      </c>
      <c r="I15" s="38">
        <f>[7]Input!I15</f>
        <v>0</v>
      </c>
      <c r="J15" s="38">
        <f>[7]Input!J15</f>
        <v>0</v>
      </c>
      <c r="K15" s="38">
        <f>[7]Input!K15</f>
        <v>0</v>
      </c>
      <c r="L15" s="38">
        <f>[7]Input!L15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[7]Input!A16</f>
        <v>14</v>
      </c>
      <c r="B16" s="38" t="str">
        <f>[7]Input!B16</f>
        <v>IND_CH_MTH_EXS</v>
      </c>
      <c r="C16" s="38" t="str">
        <f>[7]Input!C16</f>
        <v>IND_NGA</v>
      </c>
      <c r="D16" s="38">
        <f>[7]Input!D16</f>
        <v>8.8223776223776156</v>
      </c>
      <c r="E16" s="38">
        <f>[7]Input!E16</f>
        <v>7.0579020979020948</v>
      </c>
      <c r="F16" s="38">
        <f>[7]Input!F16</f>
        <v>5.2934265734265651</v>
      </c>
      <c r="G16" s="38">
        <f>[7]Input!G16</f>
        <v>3.5289510489510478</v>
      </c>
      <c r="H16" s="38">
        <f>[7]Input!H16</f>
        <v>1.7644755244755239</v>
      </c>
      <c r="I16" s="38">
        <f>[7]Input!I16</f>
        <v>0</v>
      </c>
      <c r="J16" s="38">
        <f>[7]Input!J16</f>
        <v>0</v>
      </c>
      <c r="K16" s="38">
        <f>[7]Input!K16</f>
        <v>0</v>
      </c>
      <c r="L16" s="38">
        <f>[7]Input!L16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[7]Input!A17</f>
        <v>15</v>
      </c>
      <c r="B17" s="38" t="str">
        <f>[7]Input!B17</f>
        <v>IND_CH_MTH_EXS</v>
      </c>
      <c r="C17" s="38" t="str">
        <f>[7]Input!C17</f>
        <v>IND_COA</v>
      </c>
      <c r="D17" s="38">
        <f>[7]Input!D17</f>
        <v>0.66167832167832175</v>
      </c>
      <c r="E17" s="38">
        <f>[7]Input!E17</f>
        <v>0.5293426573426574</v>
      </c>
      <c r="F17" s="38">
        <f>[7]Input!F17</f>
        <v>0.39700699300699288</v>
      </c>
      <c r="G17" s="38">
        <f>[7]Input!G17</f>
        <v>0.26467132867132859</v>
      </c>
      <c r="H17" s="38">
        <f>[7]Input!H17</f>
        <v>0.13233566433566429</v>
      </c>
      <c r="I17" s="38">
        <f>[7]Input!I17</f>
        <v>0</v>
      </c>
      <c r="J17" s="38">
        <f>[7]Input!J17</f>
        <v>0</v>
      </c>
      <c r="K17" s="38">
        <f>[7]Input!K17</f>
        <v>0</v>
      </c>
      <c r="L17" s="38">
        <f>[7]Input!L17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[7]Input!A18</f>
        <v>16</v>
      </c>
      <c r="B18" s="38" t="str">
        <f>[7]Input!B18</f>
        <v>IND_CH_EC_EXS</v>
      </c>
      <c r="C18" s="38" t="str">
        <f>[7]Input!C18</f>
        <v>IND_CH_ELC</v>
      </c>
      <c r="D18" s="38">
        <f>[7]Input!D18</f>
        <v>261.22273982001542</v>
      </c>
      <c r="E18" s="38">
        <f>[7]Input!E18</f>
        <v>228.859226265882</v>
      </c>
      <c r="F18" s="38">
        <f>[7]Input!F18</f>
        <v>228.7583298317312</v>
      </c>
      <c r="G18" s="38">
        <f>[7]Input!G18</f>
        <v>262.08254633955897</v>
      </c>
      <c r="H18" s="38">
        <f>[7]Input!H18</f>
        <v>257.42556977080648</v>
      </c>
      <c r="I18" s="38">
        <f>[7]Input!I18</f>
        <v>238.69132565500789</v>
      </c>
      <c r="J18" s="38">
        <f>[7]Input!J18</f>
        <v>0</v>
      </c>
      <c r="K18" s="38">
        <f>[7]Input!K18</f>
        <v>0</v>
      </c>
      <c r="L18" s="38">
        <f>[7]Input!L18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[7]Input!A19</f>
        <v>17</v>
      </c>
      <c r="B19" s="38" t="str">
        <f>[7]Input!B19</f>
        <v>IND_CH_OTH_HFO_EXS</v>
      </c>
      <c r="C19" s="38" t="str">
        <f>[7]Input!C19</f>
        <v>IND_HFO</v>
      </c>
      <c r="D19" s="38">
        <f>[7]Input!D19</f>
        <v>13.786585365853661</v>
      </c>
      <c r="E19" s="38">
        <f>[7]Input!E19</f>
        <v>11.48882113821138</v>
      </c>
      <c r="F19" s="38">
        <f>[7]Input!F19</f>
        <v>9.1910569105691078</v>
      </c>
      <c r="G19" s="38">
        <f>[7]Input!G19</f>
        <v>6.8932926829268304</v>
      </c>
      <c r="H19" s="38">
        <f>[7]Input!H19</f>
        <v>4.5955284552845539</v>
      </c>
      <c r="I19" s="38">
        <f>[7]Input!I19</f>
        <v>2.2977642276422769</v>
      </c>
      <c r="J19" s="38">
        <f>[7]Input!J19</f>
        <v>0</v>
      </c>
      <c r="K19" s="38">
        <f>[7]Input!K19</f>
        <v>0</v>
      </c>
      <c r="L19" s="38">
        <f>[7]Input!L19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[7]Input!A20</f>
        <v>18</v>
      </c>
      <c r="B20" s="38" t="str">
        <f>[7]Input!B20</f>
        <v>IND_CH_OTH_DST_EXS</v>
      </c>
      <c r="C20" s="38" t="str">
        <f>[7]Input!C20</f>
        <v>IND_BIO</v>
      </c>
      <c r="D20" s="38">
        <f>[7]Input!D20</f>
        <v>4.2108433734939759</v>
      </c>
      <c r="E20" s="38">
        <f>[7]Input!E20</f>
        <v>3.5090361445783129</v>
      </c>
      <c r="F20" s="38">
        <f>[7]Input!F20</f>
        <v>2.8072289156626509</v>
      </c>
      <c r="G20" s="38">
        <f>[7]Input!G20</f>
        <v>2.1054216867469879</v>
      </c>
      <c r="H20" s="38">
        <f>[7]Input!H20</f>
        <v>1.403614457831325</v>
      </c>
      <c r="I20" s="38">
        <f>[7]Input!I20</f>
        <v>0.70180722891566272</v>
      </c>
      <c r="J20" s="38">
        <f>[7]Input!J20</f>
        <v>0</v>
      </c>
      <c r="K20" s="38">
        <f>[7]Input!K20</f>
        <v>0</v>
      </c>
      <c r="L20" s="38">
        <f>[7]Input!L20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[7]Input!A21</f>
        <v>19</v>
      </c>
      <c r="B21" s="38" t="str">
        <f>[7]Input!B21</f>
        <v>IND_CH_OTH_NGA_EXS</v>
      </c>
      <c r="C21" s="38" t="str">
        <f>[7]Input!C21</f>
        <v>IND_NGA</v>
      </c>
      <c r="D21" s="38">
        <f>[7]Input!D21</f>
        <v>77.86525984780836</v>
      </c>
      <c r="E21" s="38">
        <f>[7]Input!E21</f>
        <v>51.534313725490208</v>
      </c>
      <c r="F21" s="38">
        <f>[7]Input!F21</f>
        <v>41.227450980392163</v>
      </c>
      <c r="G21" s="38">
        <f>[7]Input!G21</f>
        <v>30.920588235294119</v>
      </c>
      <c r="H21" s="38">
        <f>[7]Input!H21</f>
        <v>20.613725490196082</v>
      </c>
      <c r="I21" s="38">
        <f>[7]Input!I21</f>
        <v>10.306862745098041</v>
      </c>
      <c r="J21" s="38">
        <f>[7]Input!J21</f>
        <v>0</v>
      </c>
      <c r="K21" s="38">
        <f>[7]Input!K21</f>
        <v>0</v>
      </c>
      <c r="L21" s="38">
        <f>[7]Input!L21</f>
        <v>0</v>
      </c>
    </row>
    <row r="22" spans="1:36">
      <c r="A22" s="38">
        <f>[7]Input!A22</f>
        <v>20</v>
      </c>
      <c r="B22" s="38" t="str">
        <f>[7]Input!B22</f>
        <v>IND_CH_OTH_COA_EXS</v>
      </c>
      <c r="C22" s="38" t="str">
        <f>[7]Input!C22</f>
        <v>IND_COA</v>
      </c>
      <c r="D22" s="38">
        <f>[7]Input!D22</f>
        <v>5.9939024390243896</v>
      </c>
      <c r="E22" s="38">
        <f>[7]Input!E22</f>
        <v>4.9949186991869921</v>
      </c>
      <c r="F22" s="38">
        <f>[7]Input!F22</f>
        <v>3.995934959349595</v>
      </c>
      <c r="G22" s="38">
        <f>[7]Input!G22</f>
        <v>2.9969512195121961</v>
      </c>
      <c r="H22" s="38">
        <f>[7]Input!H22</f>
        <v>1.997967479674797</v>
      </c>
      <c r="I22" s="38">
        <f>[7]Input!I22</f>
        <v>0.99898373983739863</v>
      </c>
      <c r="J22" s="38">
        <f>[7]Input!J22</f>
        <v>0</v>
      </c>
      <c r="K22" s="38">
        <f>[7]Input!K22</f>
        <v>0</v>
      </c>
      <c r="L22" s="38">
        <f>[7]Input!L22</f>
        <v>0</v>
      </c>
    </row>
    <row r="23" spans="1:36">
      <c r="A23" s="38">
        <f>[7]Input!A23</f>
        <v>21</v>
      </c>
      <c r="B23" s="38" t="str">
        <f>[7]Input!B23</f>
        <v>IND_CH_OTH_COK_EXS</v>
      </c>
      <c r="C23" s="38" t="str">
        <f>[7]Input!C23</f>
        <v>IND_COK</v>
      </c>
      <c r="D23" s="38">
        <f>[7]Input!D23</f>
        <v>0.37195121951219517</v>
      </c>
      <c r="E23" s="38">
        <f>[7]Input!E23</f>
        <v>0.30995934959349591</v>
      </c>
      <c r="F23" s="38">
        <f>[7]Input!F23</f>
        <v>0.24796747967479679</v>
      </c>
      <c r="G23" s="38">
        <f>[7]Input!G23</f>
        <v>0.18597560975609759</v>
      </c>
      <c r="H23" s="38">
        <f>[7]Input!H23</f>
        <v>0.1239837398373984</v>
      </c>
      <c r="I23" s="38">
        <f>[7]Input!I23</f>
        <v>6.1991869918699198E-2</v>
      </c>
      <c r="J23" s="38">
        <f>[7]Input!J23</f>
        <v>0</v>
      </c>
      <c r="K23" s="38">
        <f>[7]Input!K23</f>
        <v>0</v>
      </c>
      <c r="L23" s="38">
        <f>[7]Input!L23</f>
        <v>0</v>
      </c>
    </row>
    <row r="24" spans="1:36">
      <c r="A24" s="38">
        <f>[7]Input!A24</f>
        <v>22</v>
      </c>
      <c r="B24" s="38" t="str">
        <f>[7]Input!B24</f>
        <v>IND_CH_OTH_ETH_EXS</v>
      </c>
      <c r="C24" s="38" t="str">
        <f>[7]Input!C24</f>
        <v>IND_ETH</v>
      </c>
      <c r="D24" s="38">
        <f>[7]Input!D24</f>
        <v>33.458887253061647</v>
      </c>
      <c r="E24" s="38">
        <f>[7]Input!E24</f>
        <v>17.756024096385541</v>
      </c>
      <c r="F24" s="38">
        <f>[7]Input!F24</f>
        <v>14.204819277108429</v>
      </c>
      <c r="G24" s="38">
        <f>[7]Input!G24</f>
        <v>10.653614457831329</v>
      </c>
      <c r="H24" s="38">
        <f>[7]Input!H24</f>
        <v>7.1024096385542164</v>
      </c>
      <c r="I24" s="38">
        <f>[7]Input!I24</f>
        <v>3.5512048192771082</v>
      </c>
      <c r="J24" s="38">
        <f>[7]Input!J24</f>
        <v>0</v>
      </c>
      <c r="K24" s="38">
        <f>[7]Input!K24</f>
        <v>0</v>
      </c>
      <c r="L24" s="38">
        <f>[7]Input!L24</f>
        <v>0</v>
      </c>
    </row>
    <row r="25" spans="1:36">
      <c r="A25" s="38">
        <f>[7]Input!A25</f>
        <v>23</v>
      </c>
      <c r="B25" s="38" t="str">
        <f>[7]Input!B25</f>
        <v>IND_CH_OTH_NAP_EXS</v>
      </c>
      <c r="C25" s="38" t="str">
        <f>[7]Input!C25</f>
        <v>IND_NAP</v>
      </c>
      <c r="D25" s="38">
        <f>[7]Input!D25</f>
        <v>0.82530120481927716</v>
      </c>
      <c r="E25" s="38">
        <f>[7]Input!E25</f>
        <v>0.68775100401606437</v>
      </c>
      <c r="F25" s="38">
        <f>[7]Input!F25</f>
        <v>0.55020080321285147</v>
      </c>
      <c r="G25" s="38">
        <f>[7]Input!G25</f>
        <v>0.41265060240963858</v>
      </c>
      <c r="H25" s="38">
        <f>[7]Input!H25</f>
        <v>0.27510040160642568</v>
      </c>
      <c r="I25" s="38">
        <f>[7]Input!I25</f>
        <v>0.13755020080321301</v>
      </c>
      <c r="J25" s="38">
        <f>[7]Input!J25</f>
        <v>0</v>
      </c>
      <c r="K25" s="38">
        <f>[7]Input!K25</f>
        <v>0</v>
      </c>
      <c r="L25" s="38">
        <f>[7]Input!L25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[7]Input!A26</f>
        <v>24</v>
      </c>
      <c r="B26" s="38" t="str">
        <f>[7]Input!B26</f>
        <v>IND_CH_OTH_ELC_EXS</v>
      </c>
      <c r="C26" s="38" t="str">
        <f>[7]Input!C26</f>
        <v>IND_CH_ELC</v>
      </c>
      <c r="D26" s="38">
        <f>[7]Input!D26</f>
        <v>25.390625</v>
      </c>
      <c r="E26" s="38">
        <f>[7]Input!E26</f>
        <v>21.158854166666671</v>
      </c>
      <c r="F26" s="38">
        <f>[7]Input!F26</f>
        <v>16.927083333333339</v>
      </c>
      <c r="G26" s="38">
        <f>[7]Input!G26</f>
        <v>12.6953125</v>
      </c>
      <c r="H26" s="38">
        <f>[7]Input!H26</f>
        <v>8.4635416666666679</v>
      </c>
      <c r="I26" s="38">
        <f>[7]Input!I26</f>
        <v>4.2317708333333339</v>
      </c>
      <c r="J26" s="38">
        <f>[7]Input!J26</f>
        <v>0</v>
      </c>
      <c r="K26" s="38">
        <f>[7]Input!K26</f>
        <v>0</v>
      </c>
      <c r="L26" s="38">
        <f>[7]Input!L26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[7]Input!A27</f>
        <v>25</v>
      </c>
      <c r="B27" s="38" t="str">
        <f>[7]Input!B27</f>
        <v>IND_CH_OTH_LPG_EXS</v>
      </c>
      <c r="C27" s="38" t="str">
        <f>[7]Input!C27</f>
        <v>IND_LPG</v>
      </c>
      <c r="D27" s="38">
        <f>[7]Input!D27</f>
        <v>7.6235294117647072</v>
      </c>
      <c r="E27" s="38">
        <f>[7]Input!E27</f>
        <v>6.3529411764705879</v>
      </c>
      <c r="F27" s="38">
        <f>[7]Input!F27</f>
        <v>5.0823529411764712</v>
      </c>
      <c r="G27" s="38">
        <f>[7]Input!G27</f>
        <v>3.8117647058823541</v>
      </c>
      <c r="H27" s="38">
        <f>[7]Input!H27</f>
        <v>2.5411764705882338</v>
      </c>
      <c r="I27" s="38">
        <f>[7]Input!I27</f>
        <v>1.270588235294118</v>
      </c>
      <c r="J27" s="38">
        <f>[7]Input!J27</f>
        <v>0</v>
      </c>
      <c r="K27" s="38">
        <f>[7]Input!K27</f>
        <v>0</v>
      </c>
      <c r="L27" s="38">
        <f>[7]Input!L27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[7]Input!A28</f>
        <v>26</v>
      </c>
      <c r="B28" s="38" t="str">
        <f>[7]Input!B28</f>
        <v>IND_CH_MD_ELC_EXS</v>
      </c>
      <c r="C28" s="38" t="str">
        <f>[7]Input!C28</f>
        <v>IND_CH_ELC</v>
      </c>
      <c r="D28" s="38">
        <f>[7]Input!D28</f>
        <v>168.5681395348837</v>
      </c>
      <c r="E28" s="38">
        <f>[7]Input!E28</f>
        <v>134.85451162790699</v>
      </c>
      <c r="F28" s="38">
        <f>[7]Input!F28</f>
        <v>101.1408837209302</v>
      </c>
      <c r="G28" s="38">
        <f>[7]Input!G28</f>
        <v>67.427255813953494</v>
      </c>
      <c r="H28" s="38">
        <f>[7]Input!H28</f>
        <v>33.71362790697674</v>
      </c>
      <c r="I28" s="38">
        <f>[7]Input!I28</f>
        <v>0</v>
      </c>
      <c r="J28" s="38">
        <f>[7]Input!J28</f>
        <v>0</v>
      </c>
      <c r="K28" s="38">
        <f>[7]Input!K28</f>
        <v>0</v>
      </c>
      <c r="L28" s="38">
        <f>[7]Input!L28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[7]Input!A29</f>
        <v>27</v>
      </c>
      <c r="B29" s="38" t="str">
        <f>[7]Input!B29</f>
        <v>IND_CH_MD_OIL_EXS</v>
      </c>
      <c r="C29" s="38" t="str">
        <f>[7]Input!C29</f>
        <v>IND_LPG</v>
      </c>
      <c r="D29" s="38">
        <f>[7]Input!D29</f>
        <v>8.2289999999999992</v>
      </c>
      <c r="E29" s="38">
        <f>[7]Input!E29</f>
        <v>0</v>
      </c>
      <c r="F29" s="38">
        <f>[7]Input!F29</f>
        <v>0</v>
      </c>
      <c r="G29" s="38">
        <f>[7]Input!G29</f>
        <v>0</v>
      </c>
      <c r="H29" s="38">
        <f>[7]Input!H29</f>
        <v>0</v>
      </c>
      <c r="I29" s="38">
        <f>[7]Input!I29</f>
        <v>0</v>
      </c>
      <c r="J29" s="38">
        <f>[7]Input!J29</f>
        <v>0</v>
      </c>
      <c r="K29" s="38">
        <f>[7]Input!K29</f>
        <v>0</v>
      </c>
      <c r="L29" s="38">
        <f>[7]Input!L29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[7]Input!A30</f>
        <v>28</v>
      </c>
      <c r="B30" s="38" t="str">
        <f>[7]Input!B30</f>
        <v>IND_CH_MD_OIL_EXS</v>
      </c>
      <c r="C30" s="38" t="str">
        <f>[7]Input!C30</f>
        <v>IND_OIL</v>
      </c>
      <c r="D30" s="38">
        <f>[7]Input!D30</f>
        <v>0</v>
      </c>
      <c r="E30" s="38">
        <f>[7]Input!E30</f>
        <v>0</v>
      </c>
      <c r="F30" s="38">
        <f>[7]Input!F30</f>
        <v>4.9373999999999993</v>
      </c>
      <c r="G30" s="38">
        <f>[7]Input!G30</f>
        <v>3.291599999999999</v>
      </c>
      <c r="H30" s="38">
        <f>[7]Input!H30</f>
        <v>1.645799999999999</v>
      </c>
      <c r="I30" s="38">
        <f>[7]Input!I30</f>
        <v>0</v>
      </c>
      <c r="J30" s="38">
        <f>[7]Input!J30</f>
        <v>0</v>
      </c>
      <c r="K30" s="38">
        <f>[7]Input!K30</f>
        <v>0</v>
      </c>
      <c r="L30" s="38">
        <f>[7]Input!L30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[7]Input!A31</f>
        <v>29</v>
      </c>
      <c r="B31" s="38" t="str">
        <f>[7]Input!B31</f>
        <v>IND_CH_MD_OIL_EXS</v>
      </c>
      <c r="C31" s="38" t="str">
        <f>[7]Input!C31</f>
        <v>IND_NAP</v>
      </c>
      <c r="D31" s="38">
        <f>[7]Input!D31</f>
        <v>0</v>
      </c>
      <c r="E31" s="38">
        <f>[7]Input!E31</f>
        <v>6.5831999999999988</v>
      </c>
      <c r="F31" s="38">
        <f>[7]Input!F31</f>
        <v>0</v>
      </c>
      <c r="G31" s="38">
        <f>[7]Input!G31</f>
        <v>0</v>
      </c>
      <c r="H31" s="38">
        <f>[7]Input!H31</f>
        <v>0</v>
      </c>
      <c r="I31" s="38">
        <f>[7]Input!I31</f>
        <v>0</v>
      </c>
      <c r="J31" s="38">
        <f>[7]Input!J31</f>
        <v>0</v>
      </c>
      <c r="K31" s="38">
        <f>[7]Input!K31</f>
        <v>0</v>
      </c>
      <c r="L31" s="38">
        <f>[7]Input!L31</f>
        <v>0</v>
      </c>
    </row>
    <row r="32" spans="1:36">
      <c r="A32" s="38">
        <f>[7]Input!A32</f>
        <v>30</v>
      </c>
      <c r="B32" s="38" t="str">
        <f>[7]Input!B32</f>
        <v>IND_CH_HVC_ETHSC_NEW</v>
      </c>
      <c r="C32" s="38" t="str">
        <f>[7]Input!C32</f>
        <v>IND_ETH</v>
      </c>
      <c r="D32" s="38">
        <f>[7]Input!D32</f>
        <v>11.965091695238209</v>
      </c>
      <c r="E32" s="38">
        <f>[7]Input!E32</f>
        <v>58.299137486703493</v>
      </c>
      <c r="F32" s="38">
        <f>[7]Input!F32</f>
        <v>87.816217714270323</v>
      </c>
      <c r="G32" s="38">
        <f>[7]Input!G32</f>
        <v>155.18237521768731</v>
      </c>
      <c r="H32" s="38">
        <f>[7]Input!H32</f>
        <v>211.55351195729</v>
      </c>
      <c r="I32" s="38">
        <f>[7]Input!I32</f>
        <v>245.48228543828299</v>
      </c>
      <c r="J32" s="38">
        <f>[7]Input!J32</f>
        <v>249.03349025756</v>
      </c>
      <c r="K32" s="38">
        <f>[7]Input!K32</f>
        <v>249.03349025756</v>
      </c>
      <c r="L32" s="38">
        <f>[7]Input!L32</f>
        <v>79.277829110203129</v>
      </c>
    </row>
    <row r="33" spans="1:30">
      <c r="A33" s="38">
        <f>[7]Input!A33</f>
        <v>31</v>
      </c>
      <c r="B33" s="38" t="str">
        <f>[7]Input!B33</f>
        <v>IND_CH_HVC_NCC_NEW</v>
      </c>
      <c r="C33" s="38" t="str">
        <f>[7]Input!C33</f>
        <v>IND_NAP</v>
      </c>
      <c r="D33" s="38">
        <f>[7]Input!D33</f>
        <v>0</v>
      </c>
      <c r="E33" s="38">
        <f>[7]Input!E33</f>
        <v>0</v>
      </c>
      <c r="F33" s="38">
        <f>[7]Input!F33</f>
        <v>3.5719830766093632</v>
      </c>
      <c r="G33" s="38">
        <f>[7]Input!G33</f>
        <v>3.5719830766093601</v>
      </c>
      <c r="H33" s="38">
        <f>[7]Input!H33</f>
        <v>3.5719830766093619</v>
      </c>
      <c r="I33" s="38">
        <f>[7]Input!I33</f>
        <v>3.5719830766093632</v>
      </c>
      <c r="J33" s="38">
        <f>[7]Input!J33</f>
        <v>3.5719830766093632</v>
      </c>
      <c r="K33" s="38">
        <f>[7]Input!K33</f>
        <v>3.5719830766093632</v>
      </c>
      <c r="L33" s="38">
        <f>[7]Input!L33</f>
        <v>0</v>
      </c>
    </row>
    <row r="34" spans="1:30">
      <c r="A34" s="38">
        <f>[7]Input!A34</f>
        <v>32</v>
      </c>
      <c r="B34" s="38" t="str">
        <f>[7]Input!B34</f>
        <v>IND_CH_OLF_PDH_NEW</v>
      </c>
      <c r="C34" s="38" t="str">
        <f>[7]Input!C34</f>
        <v>IND_LPG</v>
      </c>
      <c r="D34" s="38">
        <f>[7]Input!D34</f>
        <v>0</v>
      </c>
      <c r="E34" s="38">
        <f>[7]Input!E34</f>
        <v>0</v>
      </c>
      <c r="F34" s="38">
        <f>[7]Input!F34</f>
        <v>0</v>
      </c>
      <c r="G34" s="38">
        <f>[7]Input!G34</f>
        <v>110.8717962318524</v>
      </c>
      <c r="H34" s="38">
        <f>[7]Input!H34</f>
        <v>176.96750428378439</v>
      </c>
      <c r="I34" s="38">
        <f>[7]Input!I34</f>
        <v>184.25451542470881</v>
      </c>
      <c r="J34" s="38">
        <f>[7]Input!J34</f>
        <v>184.25451542470881</v>
      </c>
      <c r="K34" s="38">
        <f>[7]Input!K34</f>
        <v>158.35206607441279</v>
      </c>
      <c r="L34" s="38">
        <f>[7]Input!L34</f>
        <v>75.17310175991841</v>
      </c>
    </row>
    <row r="35" spans="1:30">
      <c r="A35" s="38">
        <f>[7]Input!A35</f>
        <v>33</v>
      </c>
      <c r="B35" s="38" t="str">
        <f>[7]Input!B35</f>
        <v>IND_CH_OLF_MTO_NEW</v>
      </c>
      <c r="C35" s="38" t="str">
        <f>[7]Input!C35</f>
        <v>IND_NGA</v>
      </c>
      <c r="D35" s="38">
        <f>[7]Input!D35</f>
        <v>91.228919879899721</v>
      </c>
      <c r="E35" s="38">
        <f>[7]Input!E35</f>
        <v>157.27797607727919</v>
      </c>
      <c r="F35" s="38">
        <f>[7]Input!F35</f>
        <v>155.2013863521783</v>
      </c>
      <c r="G35" s="38">
        <f>[7]Input!G35</f>
        <v>109.6313622206176</v>
      </c>
      <c r="H35" s="38">
        <f>[7]Input!H35</f>
        <v>106.39705656742321</v>
      </c>
      <c r="I35" s="38">
        <f>[7]Input!I35</f>
        <v>158.69126030145929</v>
      </c>
      <c r="J35" s="38">
        <f>[7]Input!J35</f>
        <v>157.9097530706274</v>
      </c>
      <c r="K35" s="38">
        <f>[7]Input!K35</f>
        <v>171.38172201591729</v>
      </c>
      <c r="L35" s="38">
        <f>[7]Input!L35</f>
        <v>197.32087069297529</v>
      </c>
    </row>
    <row r="36" spans="1:30">
      <c r="A36" s="38">
        <f>[7]Input!A36</f>
        <v>34</v>
      </c>
      <c r="B36" s="38" t="str">
        <f>[7]Input!B36</f>
        <v>IND_CH_AMM_NGASR_NEW</v>
      </c>
      <c r="C36" s="38" t="str">
        <f>[7]Input!C36</f>
        <v>IND_NGA</v>
      </c>
      <c r="D36" s="38">
        <f>[7]Input!D36</f>
        <v>0</v>
      </c>
      <c r="E36" s="38">
        <f>[7]Input!E36</f>
        <v>88.249103963136065</v>
      </c>
      <c r="F36" s="38">
        <f>[7]Input!F36</f>
        <v>82.9253875256627</v>
      </c>
      <c r="G36" s="38">
        <f>[7]Input!G36</f>
        <v>77.59757276914587</v>
      </c>
      <c r="H36" s="38">
        <f>[7]Input!H36</f>
        <v>72.277954650715998</v>
      </c>
      <c r="I36" s="38">
        <f>[7]Input!I36</f>
        <v>72.277954650715998</v>
      </c>
      <c r="J36" s="38">
        <f>[7]Input!J36</f>
        <v>0</v>
      </c>
      <c r="K36" s="38">
        <f>[7]Input!K36</f>
        <v>0</v>
      </c>
      <c r="L36" s="38">
        <f>[7]Input!L36</f>
        <v>0</v>
      </c>
    </row>
    <row r="37" spans="1:30">
      <c r="A37" s="38">
        <f>[7]Input!A37</f>
        <v>35</v>
      </c>
      <c r="B37" s="38" t="str">
        <f>[7]Input!B37</f>
        <v>IND_CH_AMM_NAPPOX_NEW</v>
      </c>
      <c r="C37" s="38" t="str">
        <f>[7]Input!C37</f>
        <v>IND_NAP</v>
      </c>
      <c r="D37" s="38">
        <f>[7]Input!D37</f>
        <v>23.744027999999862</v>
      </c>
      <c r="E37" s="38">
        <f>[7]Input!E37</f>
        <v>19.868530192908391</v>
      </c>
      <c r="F37" s="38">
        <f>[7]Input!F37</f>
        <v>82.732587816834027</v>
      </c>
      <c r="G37" s="38">
        <f>[7]Input!G37</f>
        <v>86.787060135854333</v>
      </c>
      <c r="H37" s="38">
        <f>[7]Input!H37</f>
        <v>101.53764557982529</v>
      </c>
      <c r="I37" s="38">
        <f>[7]Input!I37</f>
        <v>80.897815179825358</v>
      </c>
      <c r="J37" s="38">
        <f>[7]Input!J37</f>
        <v>80.897815179825173</v>
      </c>
      <c r="K37" s="38">
        <f>[7]Input!K37</f>
        <v>0</v>
      </c>
      <c r="L37" s="38">
        <f>[7]Input!L37</f>
        <v>0</v>
      </c>
    </row>
    <row r="38" spans="1:30">
      <c r="A38" s="38">
        <f>[7]Input!A38</f>
        <v>36</v>
      </c>
      <c r="B38" s="38" t="str">
        <f>[7]Input!B38</f>
        <v>IND_CH_AMM_COAGSF_NEW</v>
      </c>
      <c r="C38" s="38" t="str">
        <f>[7]Input!C38</f>
        <v>IND_COA</v>
      </c>
      <c r="D38" s="38">
        <f>[7]Input!D38</f>
        <v>0</v>
      </c>
      <c r="E38" s="38">
        <f>[7]Input!E38</f>
        <v>0</v>
      </c>
      <c r="F38" s="38">
        <f>[7]Input!F38</f>
        <v>12.81188559587412</v>
      </c>
      <c r="G38" s="38">
        <f>[7]Input!G38</f>
        <v>111.6122158424737</v>
      </c>
      <c r="H38" s="38">
        <f>[7]Input!H38</f>
        <v>108.8843041708168</v>
      </c>
      <c r="I38" s="38">
        <f>[7]Input!I38</f>
        <v>51.730384444232122</v>
      </c>
      <c r="J38" s="38">
        <f>[7]Input!J38</f>
        <v>0</v>
      </c>
      <c r="K38" s="38">
        <f>[7]Input!K38</f>
        <v>0</v>
      </c>
      <c r="L38" s="38">
        <f>[7]Input!L38</f>
        <v>0</v>
      </c>
      <c r="AD38" s="28"/>
    </row>
    <row r="39" spans="1:30">
      <c r="A39" s="38">
        <f>[7]Input!A39</f>
        <v>37</v>
      </c>
      <c r="B39" s="38" t="str">
        <f>[7]Input!B39</f>
        <v>IND_CH_AMM_ELCSYS_NEW</v>
      </c>
      <c r="C39" s="38" t="str">
        <f>[7]Input!C39</f>
        <v>IND_HH2_WE</v>
      </c>
      <c r="D39" s="38">
        <f>[7]Input!D39</f>
        <v>0</v>
      </c>
      <c r="E39" s="38">
        <f>[7]Input!E39</f>
        <v>0</v>
      </c>
      <c r="F39" s="38">
        <f>[7]Input!F39</f>
        <v>0</v>
      </c>
      <c r="G39" s="38">
        <f>[7]Input!G39</f>
        <v>0</v>
      </c>
      <c r="H39" s="38">
        <f>[7]Input!H39</f>
        <v>122.0089389073038</v>
      </c>
      <c r="I39" s="38">
        <f>[7]Input!I39</f>
        <v>377.11641966884139</v>
      </c>
      <c r="J39" s="38">
        <f>[7]Input!J39</f>
        <v>596.68754739939232</v>
      </c>
      <c r="K39" s="38">
        <f>[7]Input!K39</f>
        <v>730.11825816291378</v>
      </c>
      <c r="L39" s="38">
        <f>[7]Input!L39</f>
        <v>738.41500465559341</v>
      </c>
    </row>
    <row r="40" spans="1:30">
      <c r="A40" s="38">
        <f>[7]Input!A40</f>
        <v>38</v>
      </c>
      <c r="B40" s="38" t="str">
        <f>[7]Input!B40</f>
        <v>IND_CH_MTH_NGASR_NEW</v>
      </c>
      <c r="C40" s="38" t="str">
        <f>[7]Input!C40</f>
        <v>IND_NGA</v>
      </c>
      <c r="D40" s="38">
        <f>[7]Input!D40</f>
        <v>0</v>
      </c>
      <c r="E40" s="38">
        <f>[7]Input!E40</f>
        <v>0</v>
      </c>
      <c r="F40" s="38">
        <f>[7]Input!F40</f>
        <v>0</v>
      </c>
      <c r="G40" s="38">
        <f>[7]Input!G40</f>
        <v>12.42652939923779</v>
      </c>
      <c r="H40" s="38">
        <f>[7]Input!H40</f>
        <v>12.42705610876795</v>
      </c>
      <c r="I40" s="38">
        <f>[7]Input!I40</f>
        <v>12.42613436709018</v>
      </c>
      <c r="J40" s="38">
        <f>[7]Input!J40</f>
        <v>0</v>
      </c>
      <c r="K40" s="38">
        <f>[7]Input!K40</f>
        <v>0</v>
      </c>
      <c r="L40" s="38">
        <f>[7]Input!L40</f>
        <v>0</v>
      </c>
    </row>
    <row r="41" spans="1:30">
      <c r="A41" s="38">
        <f>[7]Input!A41</f>
        <v>39</v>
      </c>
      <c r="B41" s="38" t="str">
        <f>[7]Input!B41</f>
        <v>IND_CH_MTH_LPGPOX_NEW</v>
      </c>
      <c r="C41" s="38" t="str">
        <f>[7]Input!C41</f>
        <v>IND_LPG</v>
      </c>
      <c r="D41" s="38">
        <f>[7]Input!D41</f>
        <v>1.106778394324623</v>
      </c>
      <c r="E41" s="38">
        <f>[7]Input!E41</f>
        <v>11.361996624314379</v>
      </c>
      <c r="F41" s="38">
        <f>[7]Input!F41</f>
        <v>19.335587250633271</v>
      </c>
      <c r="G41" s="38">
        <f>[7]Input!G41</f>
        <v>19.335587250633061</v>
      </c>
      <c r="H41" s="38">
        <f>[7]Input!H41</f>
        <v>0</v>
      </c>
      <c r="I41" s="38">
        <f>[7]Input!I41</f>
        <v>5.1485317793579952</v>
      </c>
      <c r="J41" s="38">
        <f>[7]Input!J41</f>
        <v>0</v>
      </c>
      <c r="K41" s="38">
        <f>[7]Input!K41</f>
        <v>0</v>
      </c>
      <c r="L41" s="38">
        <f>[7]Input!L41</f>
        <v>0</v>
      </c>
    </row>
    <row r="42" spans="1:30">
      <c r="A42" s="38">
        <f>[7]Input!A42</f>
        <v>40</v>
      </c>
      <c r="B42" s="38" t="str">
        <f>[7]Input!B42</f>
        <v>IND_CH_MTH_ELCSYS_NEW</v>
      </c>
      <c r="C42" s="38" t="str">
        <f>[7]Input!C42</f>
        <v>IND_HH2_WE</v>
      </c>
      <c r="D42" s="38">
        <f>[7]Input!D42</f>
        <v>0</v>
      </c>
      <c r="E42" s="38">
        <f>[7]Input!E42</f>
        <v>9.000900089969574E-2</v>
      </c>
      <c r="F42" s="38">
        <f>[7]Input!F42</f>
        <v>9.0009000900090008E-2</v>
      </c>
      <c r="G42" s="38">
        <f>[7]Input!G42</f>
        <v>9.0009000899879191E-2</v>
      </c>
      <c r="H42" s="38">
        <f>[7]Input!H42</f>
        <v>46.757727022301182</v>
      </c>
      <c r="I42" s="38">
        <f>[7]Input!I42</f>
        <v>53.968519478362971</v>
      </c>
      <c r="J42" s="38">
        <f>[7]Input!J42</f>
        <v>83.504922363369204</v>
      </c>
      <c r="K42" s="38">
        <f>[7]Input!K42</f>
        <v>84.661154759265585</v>
      </c>
      <c r="L42" s="38">
        <f>[7]Input!L42</f>
        <v>85.623207318508449</v>
      </c>
    </row>
    <row r="43" spans="1:30">
      <c r="A43" s="38">
        <f>[7]Input!A43</f>
        <v>41</v>
      </c>
      <c r="B43" s="38" t="str">
        <f>[7]Input!B43</f>
        <v>IND_CH_EC_NEW</v>
      </c>
      <c r="C43" s="38" t="str">
        <f>[7]Input!C43</f>
        <v>IND_CH_ELC</v>
      </c>
      <c r="D43" s="38">
        <f>[7]Input!D43</f>
        <v>0</v>
      </c>
      <c r="E43" s="38">
        <f>[7]Input!E43</f>
        <v>25.853231159183679</v>
      </c>
      <c r="F43" s="38">
        <f>[7]Input!F43</f>
        <v>25.853231159183679</v>
      </c>
      <c r="G43" s="38">
        <f>[7]Input!G43</f>
        <v>25.853231159183679</v>
      </c>
      <c r="H43" s="38">
        <f>[7]Input!H43</f>
        <v>25.853231159183679</v>
      </c>
      <c r="I43" s="38">
        <f>[7]Input!I43</f>
        <v>25.853231159183679</v>
      </c>
      <c r="J43" s="38">
        <f>[7]Input!J43</f>
        <v>238.35551366940859</v>
      </c>
      <c r="K43" s="38">
        <f>[7]Input!K43</f>
        <v>231.32360605706731</v>
      </c>
      <c r="L43" s="38">
        <f>[7]Input!L43</f>
        <v>232.85059249020941</v>
      </c>
    </row>
    <row r="44" spans="1:30">
      <c r="A44" s="38">
        <f>[7]Input!A44</f>
        <v>42</v>
      </c>
      <c r="B44" s="38" t="str">
        <f>[7]Input!B44</f>
        <v>IND_CH_OTH_NGA_NEW</v>
      </c>
      <c r="C44" s="38" t="str">
        <f>[7]Input!C44</f>
        <v>IND_NGA</v>
      </c>
      <c r="D44" s="38">
        <f>[7]Input!D44</f>
        <v>97.086360591188551</v>
      </c>
      <c r="E44" s="38">
        <f>[7]Input!E44</f>
        <v>0</v>
      </c>
      <c r="F44" s="38">
        <f>[7]Input!F44</f>
        <v>97.086360591188551</v>
      </c>
      <c r="G44" s="38">
        <f>[7]Input!G44</f>
        <v>16.331046238780729</v>
      </c>
      <c r="H44" s="38">
        <f>[7]Input!H44</f>
        <v>0</v>
      </c>
      <c r="I44" s="38">
        <f>[7]Input!I44</f>
        <v>0</v>
      </c>
      <c r="J44" s="38">
        <f>[7]Input!J44</f>
        <v>0</v>
      </c>
      <c r="K44" s="38">
        <f>[7]Input!K44</f>
        <v>0</v>
      </c>
      <c r="L44" s="38">
        <f>[7]Input!L44</f>
        <v>0</v>
      </c>
    </row>
    <row r="45" spans="1:30">
      <c r="A45" s="38">
        <f>[7]Input!A45</f>
        <v>43</v>
      </c>
      <c r="B45" s="38" t="str">
        <f>[7]Input!B45</f>
        <v>IND_CH_OTH_ETH_NEW</v>
      </c>
      <c r="C45" s="38" t="str">
        <f>[7]Input!C45</f>
        <v>IND_ETH</v>
      </c>
      <c r="D45" s="38">
        <f>[7]Input!D45</f>
        <v>45.858460260008073</v>
      </c>
      <c r="E45" s="38">
        <f>[7]Input!E45</f>
        <v>45.858460260008073</v>
      </c>
      <c r="F45" s="38">
        <f>[7]Input!F45</f>
        <v>21.716055423854879</v>
      </c>
      <c r="G45" s="38">
        <f>[7]Input!G45</f>
        <v>0</v>
      </c>
      <c r="H45" s="38">
        <f>[7]Input!H45</f>
        <v>0</v>
      </c>
      <c r="I45" s="38">
        <f>[7]Input!I45</f>
        <v>0</v>
      </c>
      <c r="J45" s="38">
        <f>[7]Input!J45</f>
        <v>0</v>
      </c>
      <c r="K45" s="38">
        <f>[7]Input!K45</f>
        <v>0</v>
      </c>
      <c r="L45" s="38">
        <f>[7]Input!L45</f>
        <v>0</v>
      </c>
    </row>
    <row r="46" spans="1:30">
      <c r="A46" s="38">
        <f>[7]Input!A46</f>
        <v>44</v>
      </c>
      <c r="B46" s="38" t="str">
        <f>[7]Input!B46</f>
        <v>IND_CH_OTH_BIO_NEW</v>
      </c>
      <c r="C46" s="38" t="str">
        <f>[7]Input!C46</f>
        <v>IND_BIO</v>
      </c>
      <c r="D46" s="38">
        <f>[7]Input!D46</f>
        <v>0</v>
      </c>
      <c r="E46" s="38">
        <f>[7]Input!E46</f>
        <v>164.83272430936751</v>
      </c>
      <c r="F46" s="38">
        <f>[7]Input!F46</f>
        <v>105.91147670787871</v>
      </c>
      <c r="G46" s="38">
        <f>[7]Input!G46</f>
        <v>260.12138509925188</v>
      </c>
      <c r="H46" s="38">
        <f>[7]Input!H46</f>
        <v>306.75874752498459</v>
      </c>
      <c r="I46" s="38">
        <f>[7]Input!I46</f>
        <v>336.38194945766742</v>
      </c>
      <c r="J46" s="38">
        <f>[7]Input!J46</f>
        <v>364.61003734993551</v>
      </c>
      <c r="K46" s="38">
        <f>[7]Input!K46</f>
        <v>369.65852940431182</v>
      </c>
      <c r="L46" s="38">
        <f>[7]Input!L46</f>
        <v>373.85916823649478</v>
      </c>
    </row>
    <row r="47" spans="1:30">
      <c r="A47" s="38">
        <f>[7]Input!A47</f>
        <v>45</v>
      </c>
      <c r="B47" s="38" t="str">
        <f>[7]Input!B47</f>
        <v>IND_CH_MD_ELC_NEW</v>
      </c>
      <c r="C47" s="38" t="str">
        <f>[7]Input!C47</f>
        <v>IND_CH_ELC</v>
      </c>
      <c r="D47" s="38">
        <f>[7]Input!D47</f>
        <v>347.75236249908431</v>
      </c>
      <c r="E47" s="38">
        <f>[7]Input!E47</f>
        <v>378.62205880665618</v>
      </c>
      <c r="F47" s="38">
        <f>[7]Input!F47</f>
        <v>391.25772699747301</v>
      </c>
      <c r="G47" s="38">
        <f>[7]Input!G47</f>
        <v>445.38511505803882</v>
      </c>
      <c r="H47" s="38">
        <f>[7]Input!H47</f>
        <v>485.77921790519957</v>
      </c>
      <c r="I47" s="38">
        <f>[7]Input!I47</f>
        <v>546.32239230900529</v>
      </c>
      <c r="J47" s="38">
        <f>[7]Input!J47</f>
        <v>581.89429432288887</v>
      </c>
      <c r="K47" s="38">
        <f>[7]Input!K47</f>
        <v>605.27872730389151</v>
      </c>
      <c r="L47" s="38">
        <f>[7]Input!L47</f>
        <v>611.47040900823913</v>
      </c>
    </row>
    <row r="48" spans="1:30" hidden="1">
      <c r="A48" s="38">
        <f>[7]Input!A48</f>
        <v>46</v>
      </c>
      <c r="B48" s="38" t="str">
        <f>[7]Input!B48</f>
        <v>IND_IS_BOF_EXS</v>
      </c>
      <c r="C48" s="38" t="str">
        <f>[7]Input!C48</f>
        <v>IND_NGA</v>
      </c>
      <c r="D48" s="38">
        <f>[7]Input!D48</f>
        <v>248.70881142869581</v>
      </c>
      <c r="E48" s="38">
        <f>[7]Input!E48</f>
        <v>206.37577160493831</v>
      </c>
      <c r="F48" s="38">
        <f>[7]Input!F48</f>
        <v>165.10061728395061</v>
      </c>
      <c r="G48" s="38">
        <f>[7]Input!G48</f>
        <v>124.99763736974261</v>
      </c>
      <c r="H48" s="38">
        <f>[7]Input!H48</f>
        <v>112.28880748064449</v>
      </c>
      <c r="I48" s="38">
        <f>[7]Input!I48</f>
        <v>56.144403740322247</v>
      </c>
      <c r="J48" s="38">
        <f>[7]Input!J48</f>
        <v>0</v>
      </c>
      <c r="K48" s="38">
        <f>[7]Input!K48</f>
        <v>0</v>
      </c>
      <c r="L48" s="38">
        <f>[7]Input!L48</f>
        <v>0</v>
      </c>
    </row>
    <row r="49" spans="1:12" hidden="1">
      <c r="A49" s="38">
        <f>[7]Input!A49</f>
        <v>47</v>
      </c>
      <c r="B49" s="38" t="str">
        <f>[7]Input!B49</f>
        <v>IND_IS_BOF_EXS</v>
      </c>
      <c r="C49" s="38" t="str">
        <f>[7]Input!C49</f>
        <v>IND_HFO</v>
      </c>
      <c r="D49" s="38">
        <f>[7]Input!D49</f>
        <v>20.5076553672316</v>
      </c>
      <c r="E49" s="38">
        <f>[7]Input!E49</f>
        <v>17.08971280602637</v>
      </c>
      <c r="F49" s="38">
        <f>[7]Input!F49</f>
        <v>13.67177024482109</v>
      </c>
      <c r="G49" s="38">
        <f>[7]Input!G49</f>
        <v>10.253827683615819</v>
      </c>
      <c r="H49" s="38">
        <f>[7]Input!H49</f>
        <v>7.779910814042414</v>
      </c>
      <c r="I49" s="38">
        <f>[7]Input!I49</f>
        <v>3.417942561205273</v>
      </c>
      <c r="J49" s="38">
        <f>[7]Input!J49</f>
        <v>0</v>
      </c>
      <c r="K49" s="38">
        <f>[7]Input!K49</f>
        <v>0</v>
      </c>
      <c r="L49" s="38">
        <f>[7]Input!L49</f>
        <v>0</v>
      </c>
    </row>
    <row r="50" spans="1:12" hidden="1">
      <c r="A50" s="38">
        <f>[7]Input!A50</f>
        <v>48</v>
      </c>
      <c r="B50" s="38" t="str">
        <f>[7]Input!B50</f>
        <v>IND_IS_BOF_EXS</v>
      </c>
      <c r="C50" s="38" t="str">
        <f>[7]Input!C50</f>
        <v>IND_COA</v>
      </c>
      <c r="D50" s="38">
        <f>[7]Input!D50</f>
        <v>58.404843063402332</v>
      </c>
      <c r="E50" s="38">
        <f>[7]Input!E50</f>
        <v>48.67070255283533</v>
      </c>
      <c r="F50" s="38">
        <f>[7]Input!F50</f>
        <v>38.936562042268257</v>
      </c>
      <c r="G50" s="38">
        <f>[7]Input!G50</f>
        <v>29.202421531701191</v>
      </c>
      <c r="H50" s="38">
        <f>[7]Input!H50</f>
        <v>19.468281021134121</v>
      </c>
      <c r="I50" s="38">
        <f>[7]Input!I50</f>
        <v>9.7341405105670678</v>
      </c>
      <c r="J50" s="38">
        <f>[7]Input!J50</f>
        <v>0</v>
      </c>
      <c r="K50" s="38">
        <f>[7]Input!K50</f>
        <v>0</v>
      </c>
      <c r="L50" s="38">
        <f>[7]Input!L50</f>
        <v>0</v>
      </c>
    </row>
    <row r="51" spans="1:12" hidden="1">
      <c r="A51" s="38">
        <f>[7]Input!A51</f>
        <v>49</v>
      </c>
      <c r="B51" s="38" t="str">
        <f>[7]Input!B51</f>
        <v>IND_IS_BOF_EXS</v>
      </c>
      <c r="C51" s="38" t="str">
        <f>[7]Input!C51</f>
        <v>IND_COK</v>
      </c>
      <c r="D51" s="38">
        <f>[7]Input!D51</f>
        <v>239.73569052103011</v>
      </c>
      <c r="E51" s="38">
        <f>[7]Input!E51</f>
        <v>199.77974210085799</v>
      </c>
      <c r="F51" s="38">
        <f>[7]Input!F51</f>
        <v>159.82379368068641</v>
      </c>
      <c r="G51" s="38">
        <f>[7]Input!G51</f>
        <v>119.8678452605148</v>
      </c>
      <c r="H51" s="38">
        <f>[7]Input!H51</f>
        <v>92.643239227807342</v>
      </c>
      <c r="I51" s="38">
        <f>[7]Input!I51</f>
        <v>39.955948420171588</v>
      </c>
      <c r="J51" s="38">
        <f>[7]Input!J51</f>
        <v>0</v>
      </c>
      <c r="K51" s="38">
        <f>[7]Input!K51</f>
        <v>0</v>
      </c>
      <c r="L51" s="38">
        <f>[7]Input!L51</f>
        <v>0</v>
      </c>
    </row>
    <row r="52" spans="1:12" hidden="1">
      <c r="A52" s="38">
        <f>[7]Input!A52</f>
        <v>50</v>
      </c>
      <c r="B52" s="38" t="str">
        <f>[7]Input!B52</f>
        <v>IND_IS_BOF_EXS</v>
      </c>
      <c r="C52" s="38" t="str">
        <f>[7]Input!C52</f>
        <v>IND_COG</v>
      </c>
      <c r="D52" s="38">
        <f>[7]Input!D52</f>
        <v>112.59007708892059</v>
      </c>
      <c r="E52" s="38">
        <f>[7]Input!E52</f>
        <v>58.964506172839513</v>
      </c>
      <c r="F52" s="38">
        <f>[7]Input!F52</f>
        <v>47.171604938271606</v>
      </c>
      <c r="G52" s="38">
        <f>[7]Input!G52</f>
        <v>99.327329673571938</v>
      </c>
      <c r="H52" s="38">
        <f>[7]Input!H52</f>
        <v>23.5858024691358</v>
      </c>
      <c r="I52" s="38">
        <f>[7]Input!I52</f>
        <v>18.63058527411593</v>
      </c>
      <c r="J52" s="38">
        <f>[7]Input!J52</f>
        <v>0</v>
      </c>
      <c r="K52" s="38">
        <f>[7]Input!K52</f>
        <v>0</v>
      </c>
      <c r="L52" s="38">
        <f>[7]Input!L52</f>
        <v>0</v>
      </c>
    </row>
    <row r="53" spans="1:12" hidden="1">
      <c r="A53" s="38">
        <f>[7]Input!A53</f>
        <v>51</v>
      </c>
      <c r="B53" s="38" t="str">
        <f>[7]Input!B53</f>
        <v>IND_IS_BOF_EXS</v>
      </c>
      <c r="C53" s="38" t="str">
        <f>[7]Input!C53</f>
        <v>IND_BFG</v>
      </c>
      <c r="D53" s="38">
        <f>[7]Input!D53</f>
        <v>172.93590081606999</v>
      </c>
      <c r="E53" s="38">
        <f>[7]Input!E53</f>
        <v>144.1132506800586</v>
      </c>
      <c r="F53" s="38">
        <f>[7]Input!F53</f>
        <v>115.2906005440469</v>
      </c>
      <c r="G53" s="38">
        <f>[7]Input!G53</f>
        <v>86.46795040803508</v>
      </c>
      <c r="H53" s="38">
        <f>[7]Input!H53</f>
        <v>57.645300272023462</v>
      </c>
      <c r="I53" s="38">
        <f>[7]Input!I53</f>
        <v>28.82265013601172</v>
      </c>
      <c r="J53" s="38">
        <f>[7]Input!J53</f>
        <v>0</v>
      </c>
      <c r="K53" s="38">
        <f>[7]Input!K53</f>
        <v>0</v>
      </c>
      <c r="L53" s="38">
        <f>[7]Input!L53</f>
        <v>0</v>
      </c>
    </row>
    <row r="54" spans="1:12" hidden="1">
      <c r="A54" s="38">
        <f>[7]Input!A54</f>
        <v>52</v>
      </c>
      <c r="B54" s="38" t="str">
        <f>[7]Input!B54</f>
        <v>IND_IS_BOF_EXS</v>
      </c>
      <c r="C54" s="38" t="str">
        <f>[7]Input!C54</f>
        <v>IND_PTC</v>
      </c>
      <c r="D54" s="38">
        <f>[7]Input!D54</f>
        <v>96.94527030221775</v>
      </c>
      <c r="E54" s="38">
        <f>[7]Input!E54</f>
        <v>116.52985457208641</v>
      </c>
      <c r="F54" s="38">
        <f>[7]Input!F54</f>
        <v>93.223883657668964</v>
      </c>
      <c r="G54" s="38">
        <f>[7]Input!G54</f>
        <v>4.7971123666039119</v>
      </c>
      <c r="H54" s="38">
        <f>[7]Input!H54</f>
        <v>3.1980749110692739</v>
      </c>
      <c r="I54" s="38">
        <f>[7]Input!I54</f>
        <v>1.5990374555346309</v>
      </c>
      <c r="J54" s="38">
        <f>[7]Input!J54</f>
        <v>0</v>
      </c>
      <c r="K54" s="38">
        <f>[7]Input!K54</f>
        <v>0</v>
      </c>
      <c r="L54" s="38">
        <f>[7]Input!L54</f>
        <v>0</v>
      </c>
    </row>
    <row r="55" spans="1:12" hidden="1">
      <c r="A55" s="38">
        <f>[7]Input!A55</f>
        <v>53</v>
      </c>
      <c r="B55" s="38" t="str">
        <f>[7]Input!B55</f>
        <v>IND_IS_DRI_EXS</v>
      </c>
      <c r="C55" s="38" t="str">
        <f>[7]Input!C55</f>
        <v>IND_NGA</v>
      </c>
      <c r="D55" s="38">
        <f>[7]Input!D55</f>
        <v>4.1092164679582677</v>
      </c>
      <c r="E55" s="38">
        <f>[7]Input!E55</f>
        <v>3.2256333830104431</v>
      </c>
      <c r="F55" s="38">
        <f>[7]Input!F55</f>
        <v>2.6179582712369989</v>
      </c>
      <c r="G55" s="38">
        <f>[7]Input!G55</f>
        <v>1.6163938897168051</v>
      </c>
      <c r="H55" s="38">
        <f>[7]Input!H55</f>
        <v>0.80919061102815315</v>
      </c>
      <c r="I55" s="38">
        <f>[7]Input!I55</f>
        <v>0</v>
      </c>
      <c r="J55" s="38">
        <f>[7]Input!J55</f>
        <v>0</v>
      </c>
      <c r="K55" s="38">
        <f>[7]Input!K55</f>
        <v>0</v>
      </c>
      <c r="L55" s="38">
        <f>[7]Input!L55</f>
        <v>0</v>
      </c>
    </row>
    <row r="56" spans="1:12" hidden="1">
      <c r="A56" s="38">
        <f>[7]Input!A56</f>
        <v>54</v>
      </c>
      <c r="B56" s="38" t="str">
        <f>[7]Input!B56</f>
        <v>IND_IS_DRI_EXS</v>
      </c>
      <c r="C56" s="38" t="str">
        <f>[7]Input!C56</f>
        <v>IND_BIO</v>
      </c>
      <c r="D56" s="38">
        <f>[7]Input!D56</f>
        <v>0.24291825633382999</v>
      </c>
      <c r="E56" s="38">
        <f>[7]Input!E56</f>
        <v>0.26497764530551488</v>
      </c>
      <c r="F56" s="38">
        <f>[7]Input!F56</f>
        <v>0</v>
      </c>
      <c r="G56" s="38">
        <f>[7]Input!G56</f>
        <v>0.1141300663885558</v>
      </c>
      <c r="H56" s="38">
        <f>[7]Input!H56</f>
        <v>6.3462146050657656E-2</v>
      </c>
      <c r="I56" s="38">
        <f>[7]Input!I56</f>
        <v>0</v>
      </c>
      <c r="J56" s="38">
        <f>[7]Input!J56</f>
        <v>0</v>
      </c>
      <c r="K56" s="38">
        <f>[7]Input!K56</f>
        <v>0</v>
      </c>
      <c r="L56" s="38">
        <f>[7]Input!L56</f>
        <v>0</v>
      </c>
    </row>
    <row r="57" spans="1:12" hidden="1">
      <c r="A57" s="38">
        <f>[7]Input!A57</f>
        <v>55</v>
      </c>
      <c r="B57" s="38" t="str">
        <f>[7]Input!B57</f>
        <v>IND_IS_DRI_EXS</v>
      </c>
      <c r="C57" s="38" t="str">
        <f>[7]Input!C57</f>
        <v>IND_COA</v>
      </c>
      <c r="D57" s="38">
        <f>[7]Input!D57</f>
        <v>0.11527570789865869</v>
      </c>
      <c r="E57" s="38">
        <f>[7]Input!E57</f>
        <v>9.2220566318927277E-2</v>
      </c>
      <c r="F57" s="38">
        <f>[7]Input!F57</f>
        <v>6.9165424739196277E-2</v>
      </c>
      <c r="G57" s="38">
        <f>[7]Input!G57</f>
        <v>4.6110283159462542E-2</v>
      </c>
      <c r="H57" s="38">
        <f>[7]Input!H57</f>
        <v>2.305514157972709E-2</v>
      </c>
      <c r="I57" s="38">
        <f>[7]Input!I57</f>
        <v>0</v>
      </c>
      <c r="J57" s="38">
        <f>[7]Input!J57</f>
        <v>0</v>
      </c>
      <c r="K57" s="38">
        <f>[7]Input!K57</f>
        <v>0</v>
      </c>
      <c r="L57" s="38">
        <f>[7]Input!L57</f>
        <v>0</v>
      </c>
    </row>
    <row r="58" spans="1:12" hidden="1">
      <c r="A58" s="38">
        <f>[7]Input!A58</f>
        <v>56</v>
      </c>
      <c r="B58" s="38" t="str">
        <f>[7]Input!B58</f>
        <v>IND_IS_SCR_EXS</v>
      </c>
      <c r="C58" s="38" t="str">
        <f>[7]Input!C58</f>
        <v>IND_NGA</v>
      </c>
      <c r="D58" s="38">
        <f>[7]Input!D58</f>
        <v>105.9813637325952</v>
      </c>
      <c r="E58" s="38">
        <f>[7]Input!E58</f>
        <v>72.333145388642777</v>
      </c>
      <c r="F58" s="38">
        <f>[7]Input!F58</f>
        <v>106.9374788562223</v>
      </c>
      <c r="G58" s="38">
        <f>[7]Input!G58</f>
        <v>43.925705892626517</v>
      </c>
      <c r="H58" s="38">
        <f>[7]Input!H58</f>
        <v>29.963748368908579</v>
      </c>
      <c r="I58" s="38">
        <f>[7]Input!I58</f>
        <v>14.98187418445429</v>
      </c>
      <c r="J58" s="38">
        <f>[7]Input!J58</f>
        <v>0</v>
      </c>
      <c r="K58" s="38">
        <f>[7]Input!K58</f>
        <v>0</v>
      </c>
      <c r="L58" s="38">
        <f>[7]Input!L58</f>
        <v>0</v>
      </c>
    </row>
    <row r="59" spans="1:12" hidden="1">
      <c r="A59" s="38">
        <f>[7]Input!A59</f>
        <v>57</v>
      </c>
      <c r="B59" s="38" t="str">
        <f>[7]Input!B59</f>
        <v>IND_IS_SCR_EXS</v>
      </c>
      <c r="C59" s="38" t="str">
        <f>[7]Input!C59</f>
        <v>IND_BIO</v>
      </c>
      <c r="D59" s="38">
        <f>[7]Input!D59</f>
        <v>29.693089428902969</v>
      </c>
      <c r="E59" s="38">
        <f>[7]Input!E59</f>
        <v>61.338703181635118</v>
      </c>
      <c r="F59" s="38">
        <f>[7]Input!F59</f>
        <v>0</v>
      </c>
      <c r="G59" s="38">
        <f>[7]Input!G59</f>
        <v>35.419283983744293</v>
      </c>
      <c r="H59" s="38">
        <f>[7]Input!H59</f>
        <v>23.504991059202581</v>
      </c>
      <c r="I59" s="38">
        <f>[7]Input!I59</f>
        <v>11.752495529601291</v>
      </c>
      <c r="J59" s="38">
        <f>[7]Input!J59</f>
        <v>0</v>
      </c>
      <c r="K59" s="38">
        <f>[7]Input!K59</f>
        <v>0</v>
      </c>
      <c r="L59" s="38">
        <f>[7]Input!L59</f>
        <v>0</v>
      </c>
    </row>
    <row r="60" spans="1:12" hidden="1">
      <c r="A60" s="38">
        <f>[7]Input!A60</f>
        <v>58</v>
      </c>
      <c r="B60" s="38" t="str">
        <f>[7]Input!B60</f>
        <v>IND_IS_SCR_EXS</v>
      </c>
      <c r="C60" s="38" t="str">
        <f>[7]Input!C60</f>
        <v>IND_COA</v>
      </c>
      <c r="D60" s="38">
        <f>[7]Input!D60</f>
        <v>13.63408779701974</v>
      </c>
      <c r="E60" s="38">
        <f>[7]Input!E60</f>
        <v>11.36173983084978</v>
      </c>
      <c r="F60" s="38">
        <f>[7]Input!F60</f>
        <v>9.0893918646798166</v>
      </c>
      <c r="G60" s="38">
        <f>[7]Input!G60</f>
        <v>6.8170438985098682</v>
      </c>
      <c r="H60" s="38">
        <f>[7]Input!H60</f>
        <v>4.5446959323399119</v>
      </c>
      <c r="I60" s="38">
        <f>[7]Input!I60</f>
        <v>2.2723479661699559</v>
      </c>
      <c r="J60" s="38">
        <f>[7]Input!J60</f>
        <v>0</v>
      </c>
      <c r="K60" s="38">
        <f>[7]Input!K60</f>
        <v>0</v>
      </c>
      <c r="L60" s="38">
        <f>[7]Input!L60</f>
        <v>0</v>
      </c>
    </row>
    <row r="61" spans="1:12" hidden="1">
      <c r="A61" s="38">
        <f>[7]Input!A61</f>
        <v>59</v>
      </c>
      <c r="B61" s="38" t="str">
        <f>[7]Input!B61</f>
        <v>IND_FEA_EXS</v>
      </c>
      <c r="C61" s="38" t="str">
        <f>[7]Input!C61</f>
        <v>IND_COA</v>
      </c>
      <c r="D61" s="38">
        <f>[7]Input!D61</f>
        <v>85.764335027426412</v>
      </c>
      <c r="E61" s="38">
        <f>[7]Input!E61</f>
        <v>50.450379312660928</v>
      </c>
      <c r="F61" s="38">
        <f>[7]Input!F61</f>
        <v>5.2187506996529711</v>
      </c>
      <c r="G61" s="38">
        <f>[7]Input!G61</f>
        <v>3.4791671331019809</v>
      </c>
      <c r="H61" s="38">
        <f>[7]Input!H61</f>
        <v>1.7395835665509909</v>
      </c>
      <c r="I61" s="38">
        <f>[7]Input!I61</f>
        <v>0</v>
      </c>
      <c r="J61" s="38">
        <f>[7]Input!J61</f>
        <v>0</v>
      </c>
      <c r="K61" s="38">
        <f>[7]Input!K61</f>
        <v>0</v>
      </c>
      <c r="L61" s="38">
        <f>[7]Input!L61</f>
        <v>0</v>
      </c>
    </row>
    <row r="62" spans="1:12" hidden="1">
      <c r="A62" s="38">
        <f>[7]Input!A62</f>
        <v>60</v>
      </c>
      <c r="B62" s="38" t="str">
        <f>[7]Input!B62</f>
        <v>IND_FEA_EXS</v>
      </c>
      <c r="C62" s="38" t="str">
        <f>[7]Input!C62</f>
        <v>IND_COK</v>
      </c>
      <c r="D62" s="38">
        <f>[7]Input!D62</f>
        <v>16.967916713310199</v>
      </c>
      <c r="E62" s="38">
        <f>[7]Input!E62</f>
        <v>7.1443859845516631</v>
      </c>
      <c r="F62" s="38">
        <f>[7]Input!F62</f>
        <v>5.3582894884137469</v>
      </c>
      <c r="G62" s="38">
        <f>[7]Input!G62</f>
        <v>23.94128395835666</v>
      </c>
      <c r="H62" s="38">
        <f>[7]Input!H62</f>
        <v>25.526295757304371</v>
      </c>
      <c r="I62" s="38">
        <f>[7]Input!I62</f>
        <v>0</v>
      </c>
      <c r="J62" s="38">
        <f>[7]Input!J62</f>
        <v>0</v>
      </c>
      <c r="K62" s="38">
        <f>[7]Input!K62</f>
        <v>0</v>
      </c>
      <c r="L62" s="38">
        <f>[7]Input!L62</f>
        <v>0</v>
      </c>
    </row>
    <row r="63" spans="1:12" hidden="1">
      <c r="A63" s="38">
        <f>[7]Input!A63</f>
        <v>61</v>
      </c>
      <c r="B63" s="38" t="str">
        <f>[7]Input!B63</f>
        <v>IND_IS_EC_EXS</v>
      </c>
      <c r="C63" s="38" t="str">
        <f>[7]Input!C63</f>
        <v>IND_IS_ELC</v>
      </c>
      <c r="D63" s="38">
        <f>[7]Input!D63</f>
        <v>106.48724071204509</v>
      </c>
      <c r="E63" s="38">
        <f>[7]Input!E63</f>
        <v>0</v>
      </c>
      <c r="F63" s="38">
        <f>[7]Input!F63</f>
        <v>0</v>
      </c>
      <c r="G63" s="38">
        <f>[7]Input!G63</f>
        <v>23.838912670041861</v>
      </c>
      <c r="H63" s="38">
        <f>[7]Input!H63</f>
        <v>0</v>
      </c>
      <c r="I63" s="38">
        <f>[7]Input!I63</f>
        <v>0</v>
      </c>
      <c r="J63" s="38">
        <f>[7]Input!J63</f>
        <v>0</v>
      </c>
      <c r="K63" s="38">
        <f>[7]Input!K63</f>
        <v>0</v>
      </c>
      <c r="L63" s="38">
        <f>[7]Input!L63</f>
        <v>0</v>
      </c>
    </row>
    <row r="64" spans="1:12" hidden="1">
      <c r="A64" s="38">
        <f>[7]Input!A64</f>
        <v>62</v>
      </c>
      <c r="B64" s="38" t="str">
        <f>[7]Input!B64</f>
        <v>IND_IS_EC_NEW</v>
      </c>
      <c r="C64" s="38" t="str">
        <f>[7]Input!C64</f>
        <v>IND_IS_ELC</v>
      </c>
      <c r="D64" s="38">
        <f>[7]Input!D64</f>
        <v>180.909337515696</v>
      </c>
      <c r="E64" s="38">
        <f>[7]Input!E64</f>
        <v>238.51543416167419</v>
      </c>
      <c r="F64" s="38">
        <f>[7]Input!F64</f>
        <v>293.18826534711252</v>
      </c>
      <c r="G64" s="38">
        <f>[7]Input!G64</f>
        <v>357.15538782920822</v>
      </c>
      <c r="H64" s="38">
        <f>[7]Input!H64</f>
        <v>402.81057434430568</v>
      </c>
      <c r="I64" s="38">
        <f>[7]Input!I64</f>
        <v>436.2303946147203</v>
      </c>
      <c r="J64" s="38">
        <f>[7]Input!J64</f>
        <v>474.64935355156359</v>
      </c>
      <c r="K64" s="38">
        <f>[7]Input!K64</f>
        <v>526.0660445051999</v>
      </c>
      <c r="L64" s="38">
        <f>[7]Input!L64</f>
        <v>526.06604450520013</v>
      </c>
    </row>
    <row r="65" spans="1:12" hidden="1">
      <c r="A65" s="38">
        <f>[7]Input!A65</f>
        <v>63</v>
      </c>
      <c r="B65" s="38" t="str">
        <f>[7]Input!B65</f>
        <v>IND_IS_MD_ELC_EXS</v>
      </c>
      <c r="C65" s="38" t="str">
        <f>[7]Input!C65</f>
        <v>IND_IS_ELC</v>
      </c>
      <c r="D65" s="38">
        <f>[7]Input!D65</f>
        <v>141.31616279069769</v>
      </c>
      <c r="E65" s="38">
        <f>[7]Input!E65</f>
        <v>113.0529302325581</v>
      </c>
      <c r="F65" s="38">
        <f>[7]Input!F65</f>
        <v>84.789697674418605</v>
      </c>
      <c r="G65" s="38">
        <f>[7]Input!G65</f>
        <v>56.526465116279063</v>
      </c>
      <c r="H65" s="38">
        <f>[7]Input!H65</f>
        <v>28.263232558139538</v>
      </c>
      <c r="I65" s="38">
        <f>[7]Input!I65</f>
        <v>0</v>
      </c>
      <c r="J65" s="38">
        <f>[7]Input!J65</f>
        <v>0</v>
      </c>
      <c r="K65" s="38">
        <f>[7]Input!K65</f>
        <v>0</v>
      </c>
      <c r="L65" s="38">
        <f>[7]Input!L65</f>
        <v>0</v>
      </c>
    </row>
    <row r="66" spans="1:12" hidden="1">
      <c r="A66" s="38">
        <f>[7]Input!A66</f>
        <v>64</v>
      </c>
      <c r="B66" s="38" t="str">
        <f>[7]Input!B66</f>
        <v>IND_IS_MD_OIL_EXS</v>
      </c>
      <c r="C66" s="38" t="str">
        <f>[7]Input!C66</f>
        <v>IND_LPG</v>
      </c>
      <c r="D66" s="38">
        <f>[7]Input!D66</f>
        <v>5.0951444097300511</v>
      </c>
      <c r="E66" s="38">
        <f>[7]Input!E66</f>
        <v>0</v>
      </c>
      <c r="F66" s="38">
        <f>[7]Input!F66</f>
        <v>0</v>
      </c>
      <c r="G66" s="38">
        <f>[7]Input!G66</f>
        <v>0</v>
      </c>
      <c r="H66" s="38">
        <f>[7]Input!H66</f>
        <v>0</v>
      </c>
      <c r="I66" s="38">
        <f>[7]Input!I66</f>
        <v>0</v>
      </c>
      <c r="J66" s="38">
        <f>[7]Input!J66</f>
        <v>0</v>
      </c>
      <c r="K66" s="38">
        <f>[7]Input!K66</f>
        <v>0</v>
      </c>
      <c r="L66" s="38">
        <f>[7]Input!L66</f>
        <v>0</v>
      </c>
    </row>
    <row r="67" spans="1:12" hidden="1">
      <c r="A67" s="38">
        <f>[7]Input!A67</f>
        <v>65</v>
      </c>
      <c r="B67" s="38" t="str">
        <f>[7]Input!B67</f>
        <v>IND_IS_MD_OIL_EXS</v>
      </c>
      <c r="C67" s="38" t="str">
        <f>[7]Input!C67</f>
        <v>IND_OIL</v>
      </c>
      <c r="D67" s="38">
        <f>[7]Input!D67</f>
        <v>0</v>
      </c>
      <c r="E67" s="38">
        <f>[7]Input!E67</f>
        <v>0</v>
      </c>
      <c r="F67" s="38">
        <f>[7]Input!F67</f>
        <v>6.1829999999999989</v>
      </c>
      <c r="G67" s="38">
        <f>[7]Input!G67</f>
        <v>4.1219999999999999</v>
      </c>
      <c r="H67" s="38">
        <f>[7]Input!H67</f>
        <v>2.0609999999999991</v>
      </c>
      <c r="I67" s="38">
        <f>[7]Input!I67</f>
        <v>0</v>
      </c>
      <c r="J67" s="38">
        <f>[7]Input!J67</f>
        <v>0</v>
      </c>
      <c r="K67" s="38">
        <f>[7]Input!K67</f>
        <v>0</v>
      </c>
      <c r="L67" s="38">
        <f>[7]Input!L67</f>
        <v>0</v>
      </c>
    </row>
    <row r="68" spans="1:12" hidden="1">
      <c r="A68" s="38">
        <f>[7]Input!A68</f>
        <v>66</v>
      </c>
      <c r="B68" s="38" t="str">
        <f>[7]Input!B68</f>
        <v>IND_IS_MD_OIL_EXS</v>
      </c>
      <c r="C68" s="38" t="str">
        <f>[7]Input!C68</f>
        <v>IND_NAP</v>
      </c>
      <c r="D68" s="38">
        <f>[7]Input!D68</f>
        <v>5.2098555902699468</v>
      </c>
      <c r="E68" s="38">
        <f>[7]Input!E68</f>
        <v>8.2439999999999998</v>
      </c>
      <c r="F68" s="38">
        <f>[7]Input!F68</f>
        <v>0</v>
      </c>
      <c r="G68" s="38">
        <f>[7]Input!G68</f>
        <v>0</v>
      </c>
      <c r="H68" s="38">
        <f>[7]Input!H68</f>
        <v>0</v>
      </c>
      <c r="I68" s="38">
        <f>[7]Input!I68</f>
        <v>0</v>
      </c>
      <c r="J68" s="38">
        <f>[7]Input!J68</f>
        <v>0</v>
      </c>
      <c r="K68" s="38">
        <f>[7]Input!K68</f>
        <v>0</v>
      </c>
      <c r="L68" s="38">
        <f>[7]Input!L68</f>
        <v>0</v>
      </c>
    </row>
    <row r="69" spans="1:12" hidden="1">
      <c r="A69" s="38">
        <f>[7]Input!A69</f>
        <v>67</v>
      </c>
      <c r="B69" s="38" t="str">
        <f>[7]Input!B69</f>
        <v>IND_IS_BOF_BFBOF_NEW</v>
      </c>
      <c r="C69" s="38" t="str">
        <f>[7]Input!C69</f>
        <v>IND_COA</v>
      </c>
      <c r="D69" s="38">
        <f>[7]Input!D69</f>
        <v>29.359359459276799</v>
      </c>
      <c r="E69" s="38">
        <f>[7]Input!E69</f>
        <v>34.583519673996811</v>
      </c>
      <c r="F69" s="38">
        <f>[7]Input!F69</f>
        <v>18.46073840687205</v>
      </c>
      <c r="G69" s="38">
        <f>[7]Input!G69</f>
        <v>56.850531602223349</v>
      </c>
      <c r="H69" s="38">
        <f>[7]Input!H69</f>
        <v>62.694725920187032</v>
      </c>
      <c r="I69" s="38">
        <f>[7]Input!I69</f>
        <v>115.9667347382687</v>
      </c>
      <c r="J69" s="38">
        <f>[7]Input!J69</f>
        <v>162.54414446489159</v>
      </c>
      <c r="K69" s="38">
        <f>[7]Input!K69</f>
        <v>91.605430978720307</v>
      </c>
      <c r="L69" s="38">
        <f>[7]Input!L69</f>
        <v>0</v>
      </c>
    </row>
    <row r="70" spans="1:12" hidden="1">
      <c r="A70" s="38">
        <f>[7]Input!A70</f>
        <v>68</v>
      </c>
      <c r="B70" s="38" t="str">
        <f>[7]Input!B70</f>
        <v>IND_IS_BOF_BFBOF_NEW</v>
      </c>
      <c r="C70" s="38" t="str">
        <f>[7]Input!C70</f>
        <v>IND_COK</v>
      </c>
      <c r="D70" s="38">
        <f>[7]Input!D70</f>
        <v>47.301190239945939</v>
      </c>
      <c r="E70" s="38">
        <f>[7]Input!E70</f>
        <v>55.717892808105987</v>
      </c>
      <c r="F70" s="38">
        <f>[7]Input!F70</f>
        <v>29.742300766627199</v>
      </c>
      <c r="G70" s="38">
        <f>[7]Input!G70</f>
        <v>91.592523136915403</v>
      </c>
      <c r="H70" s="38">
        <f>[7]Input!H70</f>
        <v>101.0081695380791</v>
      </c>
      <c r="I70" s="38">
        <f>[7]Input!I70</f>
        <v>186.83529485609961</v>
      </c>
      <c r="J70" s="38">
        <f>[7]Input!J70</f>
        <v>261.87667719343659</v>
      </c>
      <c r="K70" s="38">
        <f>[7]Input!K70</f>
        <v>147.58652768793829</v>
      </c>
      <c r="L70" s="38">
        <f>[7]Input!L70</f>
        <v>0</v>
      </c>
    </row>
    <row r="71" spans="1:12" hidden="1">
      <c r="A71" s="38">
        <f>[7]Input!A71</f>
        <v>69</v>
      </c>
      <c r="B71" s="38" t="str">
        <f>[7]Input!B71</f>
        <v>IND_IS_BOF_BFBOF_NEW</v>
      </c>
      <c r="C71" s="38" t="str">
        <f>[7]Input!C71</f>
        <v>IND_BFG</v>
      </c>
      <c r="D71" s="38">
        <f>[7]Input!D71</f>
        <v>0.81553776275768619</v>
      </c>
      <c r="E71" s="38">
        <f>[7]Input!E71</f>
        <v>0.96065332427768901</v>
      </c>
      <c r="F71" s="38">
        <f>[7]Input!F71</f>
        <v>0.51279828907977909</v>
      </c>
      <c r="G71" s="38">
        <f>[7]Input!G71</f>
        <v>1.5791814333950931</v>
      </c>
      <c r="H71" s="38">
        <f>[7]Input!H71</f>
        <v>1.741520164449639</v>
      </c>
      <c r="I71" s="38">
        <f>[7]Input!I71</f>
        <v>3.221298187174011</v>
      </c>
      <c r="J71" s="38">
        <f>[7]Input!J71</f>
        <v>4.5151151240247138</v>
      </c>
      <c r="K71" s="38">
        <f>[7]Input!K71</f>
        <v>2.544595304964453</v>
      </c>
      <c r="L71" s="38">
        <f>[7]Input!L71</f>
        <v>0</v>
      </c>
    </row>
    <row r="72" spans="1:12" hidden="1">
      <c r="A72" s="38">
        <f>[7]Input!A72</f>
        <v>70</v>
      </c>
      <c r="B72" s="38" t="str">
        <f>[7]Input!B72</f>
        <v>IND_IS_DRI_DRIEAF_NEW</v>
      </c>
      <c r="C72" s="38" t="str">
        <f>[7]Input!C72</f>
        <v>IND_NGA</v>
      </c>
      <c r="D72" s="38">
        <f>[7]Input!D72</f>
        <v>0.1534100684014271</v>
      </c>
      <c r="E72" s="38">
        <f>[7]Input!E72</f>
        <v>6.4820316094158184</v>
      </c>
      <c r="F72" s="38">
        <f>[7]Input!F72</f>
        <v>11.95194470816647</v>
      </c>
      <c r="G72" s="38">
        <f>[7]Input!G72</f>
        <v>16.358030999505299</v>
      </c>
      <c r="H72" s="38">
        <f>[7]Input!H72</f>
        <v>23.13612558586723</v>
      </c>
      <c r="I72" s="38">
        <f>[7]Input!I72</f>
        <v>25.365298192509201</v>
      </c>
      <c r="J72" s="38">
        <f>[7]Input!J72</f>
        <v>23.81806151313712</v>
      </c>
      <c r="K72" s="38">
        <f>[7]Input!K72</f>
        <v>24.853035463784561</v>
      </c>
      <c r="L72" s="38">
        <f>[7]Input!L72</f>
        <v>22.380316632307139</v>
      </c>
    </row>
    <row r="73" spans="1:12" hidden="1">
      <c r="A73" s="38">
        <f>[7]Input!A73</f>
        <v>71</v>
      </c>
      <c r="B73" s="38" t="str">
        <f>[7]Input!B73</f>
        <v>IND_IS_DRI_DRIEAF_NEW</v>
      </c>
      <c r="C73" s="38" t="str">
        <f>[7]Input!C73</f>
        <v>IND_COK</v>
      </c>
      <c r="D73" s="38">
        <f>[7]Input!D73</f>
        <v>0.4567330901258671</v>
      </c>
      <c r="E73" s="38">
        <f>[7]Input!E73</f>
        <v>17.825586925893489</v>
      </c>
      <c r="F73" s="38">
        <f>[7]Input!F73</f>
        <v>32.867847947457768</v>
      </c>
      <c r="G73" s="38">
        <f>[7]Input!G73</f>
        <v>52.254138729582543</v>
      </c>
      <c r="H73" s="38">
        <f>[7]Input!H73</f>
        <v>67.180565055123893</v>
      </c>
      <c r="I73" s="38">
        <f>[7]Input!I73</f>
        <v>69.754570029400227</v>
      </c>
      <c r="J73" s="38">
        <f>[7]Input!J73</f>
        <v>73.657204566912682</v>
      </c>
      <c r="K73" s="38">
        <f>[7]Input!K73</f>
        <v>78.109540029037248</v>
      </c>
      <c r="L73" s="38">
        <f>[7]Input!L73</f>
        <v>70.338137987250988</v>
      </c>
    </row>
    <row r="74" spans="1:12" hidden="1">
      <c r="A74" s="38">
        <f>[7]Input!A74</f>
        <v>72</v>
      </c>
      <c r="B74" s="38" t="str">
        <f>[7]Input!B74</f>
        <v>IND_IS_SCR_NEW</v>
      </c>
      <c r="C74" s="38" t="str">
        <f>[7]Input!C74</f>
        <v>IND_NGA</v>
      </c>
      <c r="D74" s="38">
        <f>[7]Input!D74</f>
        <v>10.76451646711353</v>
      </c>
      <c r="E74" s="38">
        <f>[7]Input!E74</f>
        <v>59.342559006563057</v>
      </c>
      <c r="F74" s="38">
        <f>[7]Input!F74</f>
        <v>95.414173789399769</v>
      </c>
      <c r="G74" s="38">
        <f>[7]Input!G74</f>
        <v>148.76962099834401</v>
      </c>
      <c r="H74" s="38">
        <f>[7]Input!H74</f>
        <v>163.30820051935351</v>
      </c>
      <c r="I74" s="38">
        <f>[7]Input!I74</f>
        <v>199.91499656221859</v>
      </c>
      <c r="J74" s="38">
        <f>[7]Input!J74</f>
        <v>231.6836624008325</v>
      </c>
      <c r="K74" s="38">
        <f>[7]Input!K74</f>
        <v>237.46442250377279</v>
      </c>
      <c r="L74" s="38">
        <f>[7]Input!L74</f>
        <v>247.90049873926429</v>
      </c>
    </row>
    <row r="75" spans="1:12" hidden="1">
      <c r="A75" s="38">
        <f>[7]Input!A75</f>
        <v>73</v>
      </c>
      <c r="B75" s="38" t="str">
        <f>[7]Input!B75</f>
        <v>IND_IS_SCR_NEW</v>
      </c>
      <c r="C75" s="38" t="str">
        <f>[7]Input!C75</f>
        <v>IND_BFG</v>
      </c>
      <c r="D75" s="38">
        <f>[7]Input!D75</f>
        <v>1.4774826523489151</v>
      </c>
      <c r="E75" s="38">
        <f>[7]Input!E75</f>
        <v>8.1450571185478644</v>
      </c>
      <c r="F75" s="38">
        <f>[7]Input!F75</f>
        <v>13.096063069133301</v>
      </c>
      <c r="G75" s="38">
        <f>[7]Input!G75</f>
        <v>20.419359744870729</v>
      </c>
      <c r="H75" s="38">
        <f>[7]Input!H75</f>
        <v>22.41485105167596</v>
      </c>
      <c r="I75" s="38">
        <f>[7]Input!I75</f>
        <v>27.439313253637859</v>
      </c>
      <c r="J75" s="38">
        <f>[7]Input!J75</f>
        <v>31.799718368741701</v>
      </c>
      <c r="K75" s="38">
        <f>[7]Input!K75</f>
        <v>32.593156029929602</v>
      </c>
      <c r="L75" s="38">
        <f>[7]Input!L75</f>
        <v>34.025558650487262</v>
      </c>
    </row>
    <row r="76" spans="1:12" hidden="1">
      <c r="A76" s="38">
        <f>[7]Input!A76</f>
        <v>74</v>
      </c>
      <c r="B76" s="38" t="str">
        <f>[7]Input!B76</f>
        <v>IND_IS_BOF_HISBOF_NEW</v>
      </c>
      <c r="C76" s="38" t="str">
        <f>[7]Input!C76</f>
        <v>IND_NGA</v>
      </c>
      <c r="D76" s="38">
        <f>[7]Input!D76</f>
        <v>0</v>
      </c>
      <c r="E76" s="38">
        <f>[7]Input!E76</f>
        <v>0</v>
      </c>
      <c r="F76" s="38">
        <f>[7]Input!F76</f>
        <v>0</v>
      </c>
      <c r="G76" s="38">
        <f>[7]Input!G76</f>
        <v>0</v>
      </c>
      <c r="H76" s="38">
        <f>[7]Input!H76</f>
        <v>2.8173218673217598E-3</v>
      </c>
      <c r="I76" s="38">
        <f>[7]Input!I76</f>
        <v>2.5061425061425079E-2</v>
      </c>
      <c r="J76" s="38">
        <f>[7]Input!J76</f>
        <v>6.0268550368540182E-2</v>
      </c>
      <c r="K76" s="38">
        <f>[7]Input!K76</f>
        <v>0.30491400491400478</v>
      </c>
      <c r="L76" s="38">
        <f>[7]Input!L76</f>
        <v>1.2328876082085669</v>
      </c>
    </row>
    <row r="77" spans="1:12" hidden="1">
      <c r="A77" s="38">
        <f>[7]Input!A77</f>
        <v>75</v>
      </c>
      <c r="B77" s="38" t="str">
        <f>[7]Input!B77</f>
        <v>IND_IS_BOF_HISBOF_NEW</v>
      </c>
      <c r="C77" s="38" t="str">
        <f>[7]Input!C77</f>
        <v>IND_COA</v>
      </c>
      <c r="D77" s="38">
        <f>[7]Input!D77</f>
        <v>0</v>
      </c>
      <c r="E77" s="38">
        <f>[7]Input!E77</f>
        <v>0</v>
      </c>
      <c r="F77" s="38">
        <f>[7]Input!F77</f>
        <v>0</v>
      </c>
      <c r="G77" s="38">
        <f>[7]Input!G77</f>
        <v>0</v>
      </c>
      <c r="H77" s="38">
        <f>[7]Input!H77</f>
        <v>9.638415233414907E-2</v>
      </c>
      <c r="I77" s="38">
        <f>[7]Input!I77</f>
        <v>0.76855036855036862</v>
      </c>
      <c r="J77" s="38">
        <f>[7]Input!J77</f>
        <v>4.5152334152334141</v>
      </c>
      <c r="K77" s="38">
        <f>[7]Input!K77</f>
        <v>28.052088452088451</v>
      </c>
      <c r="L77" s="38">
        <f>[7]Input!L77</f>
        <v>113.42565995518819</v>
      </c>
    </row>
    <row r="78" spans="1:12" hidden="1">
      <c r="A78" s="38">
        <f>[7]Input!A78</f>
        <v>76</v>
      </c>
      <c r="B78" s="38" t="str">
        <f>[7]Input!B78</f>
        <v>IND_IS_DRI_HDREAF_NEW</v>
      </c>
      <c r="C78" s="38" t="str">
        <f>[7]Input!C78</f>
        <v>IND_NGA</v>
      </c>
      <c r="D78" s="38">
        <f>[7]Input!D78</f>
        <v>0</v>
      </c>
      <c r="E78" s="38">
        <f>[7]Input!E78</f>
        <v>0</v>
      </c>
      <c r="F78" s="38">
        <f>[7]Input!F78</f>
        <v>0</v>
      </c>
      <c r="G78" s="38">
        <f>[7]Input!G78</f>
        <v>0</v>
      </c>
      <c r="H78" s="38">
        <f>[7]Input!H78</f>
        <v>0</v>
      </c>
      <c r="I78" s="38">
        <f>[7]Input!I78</f>
        <v>0</v>
      </c>
      <c r="J78" s="38">
        <f>[7]Input!J78</f>
        <v>0</v>
      </c>
      <c r="K78" s="38">
        <f>[7]Input!K78</f>
        <v>0</v>
      </c>
      <c r="L78" s="38">
        <f>[7]Input!L78</f>
        <v>4.8412908989598229</v>
      </c>
    </row>
    <row r="79" spans="1:12" hidden="1">
      <c r="A79" s="38">
        <f>[7]Input!A79</f>
        <v>77</v>
      </c>
      <c r="B79" s="38" t="str">
        <f>[7]Input!B79</f>
        <v>IND_IS_DRI_HDREAF_NEW</v>
      </c>
      <c r="C79" s="38" t="str">
        <f>[7]Input!C79</f>
        <v>IND_HH2</v>
      </c>
      <c r="D79" s="38">
        <f>[7]Input!D79</f>
        <v>0</v>
      </c>
      <c r="E79" s="38">
        <f>[7]Input!E79</f>
        <v>0</v>
      </c>
      <c r="F79" s="38">
        <f>[7]Input!F79</f>
        <v>0</v>
      </c>
      <c r="G79" s="38">
        <f>[7]Input!G79</f>
        <v>0</v>
      </c>
      <c r="H79" s="38">
        <f>[7]Input!H79</f>
        <v>0</v>
      </c>
      <c r="I79" s="38">
        <f>[7]Input!I79</f>
        <v>0</v>
      </c>
      <c r="J79" s="38">
        <f>[7]Input!J79</f>
        <v>0</v>
      </c>
      <c r="K79" s="38">
        <f>[7]Input!K79</f>
        <v>0</v>
      </c>
      <c r="L79" s="38">
        <f>[7]Input!L79</f>
        <v>79.397170742941086</v>
      </c>
    </row>
    <row r="80" spans="1:12" hidden="1">
      <c r="A80" s="38">
        <f>[7]Input!A80</f>
        <v>78</v>
      </c>
      <c r="B80" s="38" t="str">
        <f>[7]Input!B80</f>
        <v>IND_IS_BOF_ULCOLYSIS_NEW</v>
      </c>
      <c r="C80" s="38" t="str">
        <f>[7]Input!C80</f>
        <v>IND_NGA</v>
      </c>
      <c r="D80" s="38">
        <f>[7]Input!D80</f>
        <v>0</v>
      </c>
      <c r="E80" s="38">
        <f>[7]Input!E80</f>
        <v>0</v>
      </c>
      <c r="F80" s="38">
        <f>[7]Input!F80</f>
        <v>0</v>
      </c>
      <c r="G80" s="38">
        <f>[7]Input!G80</f>
        <v>0</v>
      </c>
      <c r="H80" s="38">
        <f>[7]Input!H80</f>
        <v>0</v>
      </c>
      <c r="I80" s="38">
        <f>[7]Input!I80</f>
        <v>0</v>
      </c>
      <c r="J80" s="38">
        <f>[7]Input!J80</f>
        <v>0.50330708661417312</v>
      </c>
      <c r="K80" s="38">
        <f>[7]Input!K80</f>
        <v>3.1269291338582672</v>
      </c>
      <c r="L80" s="38">
        <f>[7]Input!L80</f>
        <v>4.0032169807304756</v>
      </c>
    </row>
    <row r="81" spans="1:12" hidden="1">
      <c r="A81" s="38">
        <f>[7]Input!A81</f>
        <v>79</v>
      </c>
      <c r="B81" s="38" t="str">
        <f>[7]Input!B81</f>
        <v>IND_IS_MD_ELC_NEW</v>
      </c>
      <c r="C81" s="38" t="str">
        <f>[7]Input!C81</f>
        <v>IND_IS_ELC</v>
      </c>
      <c r="D81" s="38">
        <f>[7]Input!D81</f>
        <v>231.21452013845379</v>
      </c>
      <c r="E81" s="38">
        <f>[7]Input!E81</f>
        <v>195.55973582000161</v>
      </c>
      <c r="F81" s="38">
        <f>[7]Input!F81</f>
        <v>197.36406369091841</v>
      </c>
      <c r="G81" s="38">
        <f>[7]Input!G81</f>
        <v>133.44087211856021</v>
      </c>
      <c r="H81" s="38">
        <f>[7]Input!H81</f>
        <v>101.81134836029359</v>
      </c>
      <c r="I81" s="38">
        <f>[7]Input!I81</f>
        <v>77.825273981223816</v>
      </c>
      <c r="J81" s="38">
        <f>[7]Input!J81</f>
        <v>25.509124994490278</v>
      </c>
      <c r="K81" s="38">
        <f>[7]Input!K81</f>
        <v>14.33574819698287</v>
      </c>
      <c r="L81" s="38">
        <f>[7]Input!L81</f>
        <v>14.143097008197209</v>
      </c>
    </row>
    <row r="82" spans="1:12" hidden="1">
      <c r="A82" s="38">
        <f>[7]Input!A82</f>
        <v>80</v>
      </c>
      <c r="B82" s="38" t="str">
        <f>[7]Input!B82</f>
        <v>IND_FEA_NEW</v>
      </c>
      <c r="C82" s="38" t="str">
        <f>[7]Input!C82</f>
        <v>IND_COK</v>
      </c>
      <c r="D82" s="38">
        <f>[7]Input!D82</f>
        <v>13.76444106778361</v>
      </c>
      <c r="E82" s="38">
        <f>[7]Input!E82</f>
        <v>26.135109064052031</v>
      </c>
      <c r="F82" s="38">
        <f>[7]Input!F82</f>
        <v>28.37107194821527</v>
      </c>
      <c r="G82" s="38">
        <f>[7]Input!G82</f>
        <v>35.606937660995222</v>
      </c>
      <c r="H82" s="38">
        <f>[7]Input!H82</f>
        <v>39.561839286487377</v>
      </c>
      <c r="I82" s="38">
        <f>[7]Input!I82</f>
        <v>44.026046505209401</v>
      </c>
      <c r="J82" s="38">
        <f>[7]Input!J82</f>
        <v>43.767145691415401</v>
      </c>
      <c r="K82" s="38">
        <f>[7]Input!K82</f>
        <v>43.693256724352082</v>
      </c>
      <c r="L82" s="38">
        <f>[7]Input!L82</f>
        <v>43.598890457433022</v>
      </c>
    </row>
    <row r="83" spans="1:12" hidden="1">
      <c r="A83" s="38">
        <f>[7]Input!A83</f>
        <v>81</v>
      </c>
      <c r="B83" s="38" t="str">
        <f>[7]Input!B83</f>
        <v>IND_NF_ALU_EXS</v>
      </c>
      <c r="C83" s="38" t="str">
        <f>[7]Input!C83</f>
        <v>IND_NGA</v>
      </c>
      <c r="D83" s="38">
        <f>[7]Input!D83</f>
        <v>35.827787021630591</v>
      </c>
      <c r="E83" s="38">
        <f>[7]Input!E83</f>
        <v>28.662229617304501</v>
      </c>
      <c r="F83" s="38">
        <f>[7]Input!F83</f>
        <v>21.496672212978371</v>
      </c>
      <c r="G83" s="38">
        <f>[7]Input!G83</f>
        <v>17.549883204399311</v>
      </c>
      <c r="H83" s="38">
        <f>[7]Input!H83</f>
        <v>5.2712146422628967</v>
      </c>
      <c r="I83" s="38">
        <f>[7]Input!I83</f>
        <v>7.0762253204688026</v>
      </c>
      <c r="J83" s="38">
        <f>[7]Input!J83</f>
        <v>0</v>
      </c>
      <c r="K83" s="38">
        <f>[7]Input!K83</f>
        <v>0</v>
      </c>
      <c r="L83" s="38">
        <f>[7]Input!L83</f>
        <v>0</v>
      </c>
    </row>
    <row r="84" spans="1:12" hidden="1">
      <c r="A84" s="38">
        <f>[7]Input!A84</f>
        <v>82</v>
      </c>
      <c r="B84" s="38" t="str">
        <f>[7]Input!B84</f>
        <v>IND_NF_ALU_EXS</v>
      </c>
      <c r="C84" s="38" t="str">
        <f>[7]Input!C84</f>
        <v>IND_HFO</v>
      </c>
      <c r="D84" s="38">
        <f>[7]Input!D84</f>
        <v>7.4126455906822128</v>
      </c>
      <c r="E84" s="38">
        <f>[7]Input!E84</f>
        <v>5.9301164725457358</v>
      </c>
      <c r="F84" s="38">
        <f>[7]Input!F84</f>
        <v>4.4475873544093183</v>
      </c>
      <c r="G84" s="38">
        <f>[7]Input!G84</f>
        <v>3.6310103181515818</v>
      </c>
      <c r="H84" s="38">
        <f>[7]Input!H84</f>
        <v>1.4825291181364391</v>
      </c>
      <c r="I84" s="38">
        <f>[7]Input!I84</f>
        <v>1.464046618028028</v>
      </c>
      <c r="J84" s="38">
        <f>[7]Input!J84</f>
        <v>0</v>
      </c>
      <c r="K84" s="38">
        <f>[7]Input!K84</f>
        <v>0</v>
      </c>
      <c r="L84" s="38">
        <f>[7]Input!L84</f>
        <v>0</v>
      </c>
    </row>
    <row r="85" spans="1:12" hidden="1">
      <c r="A85" s="38">
        <f>[7]Input!A85</f>
        <v>83</v>
      </c>
      <c r="B85" s="38" t="str">
        <f>[7]Input!B85</f>
        <v>IND_NF_ALU_EXS</v>
      </c>
      <c r="C85" s="38" t="str">
        <f>[7]Input!C85</f>
        <v>IND_COA</v>
      </c>
      <c r="D85" s="38">
        <f>[7]Input!D85</f>
        <v>5.1476705490848573</v>
      </c>
      <c r="E85" s="38">
        <f>[7]Input!E85</f>
        <v>4.1181364392678859</v>
      </c>
      <c r="F85" s="38">
        <f>[7]Input!F85</f>
        <v>3.0886023294509162</v>
      </c>
      <c r="G85" s="38">
        <f>[7]Input!G85</f>
        <v>2.5215349431608192</v>
      </c>
      <c r="H85" s="38">
        <f>[7]Input!H85</f>
        <v>1.029534109816969</v>
      </c>
      <c r="I85" s="38">
        <f>[7]Input!I85</f>
        <v>1.016699040297242</v>
      </c>
      <c r="J85" s="38">
        <f>[7]Input!J85</f>
        <v>0</v>
      </c>
      <c r="K85" s="38">
        <f>[7]Input!K85</f>
        <v>0</v>
      </c>
      <c r="L85" s="38">
        <f>[7]Input!L85</f>
        <v>0</v>
      </c>
    </row>
    <row r="86" spans="1:12" hidden="1">
      <c r="A86" s="38">
        <f>[7]Input!A86</f>
        <v>84</v>
      </c>
      <c r="B86" s="38" t="str">
        <f>[7]Input!B86</f>
        <v>IND_NF_ALU_EXS</v>
      </c>
      <c r="C86" s="38" t="str">
        <f>[7]Input!C86</f>
        <v>IND_COK</v>
      </c>
      <c r="D86" s="38">
        <f>[7]Input!D86</f>
        <v>4.3240432612312807</v>
      </c>
      <c r="E86" s="38">
        <f>[7]Input!E86</f>
        <v>3.459234608985025</v>
      </c>
      <c r="F86" s="38">
        <f>[7]Input!F86</f>
        <v>2.594425956738768</v>
      </c>
      <c r="G86" s="38">
        <f>[7]Input!G86</f>
        <v>2.118089352255089</v>
      </c>
      <c r="H86" s="38">
        <f>[7]Input!H86</f>
        <v>2.7591514143094922</v>
      </c>
      <c r="I86" s="38">
        <f>[7]Input!I86</f>
        <v>0.85402719384968306</v>
      </c>
      <c r="J86" s="38">
        <f>[7]Input!J86</f>
        <v>0</v>
      </c>
      <c r="K86" s="38">
        <f>[7]Input!K86</f>
        <v>0</v>
      </c>
      <c r="L86" s="38">
        <f>[7]Input!L86</f>
        <v>0</v>
      </c>
    </row>
    <row r="87" spans="1:12" hidden="1">
      <c r="A87" s="38">
        <f>[7]Input!A87</f>
        <v>85</v>
      </c>
      <c r="B87" s="38" t="str">
        <f>[7]Input!B87</f>
        <v>IND_NF_COP_EXS</v>
      </c>
      <c r="C87" s="38" t="str">
        <f>[7]Input!C87</f>
        <v>IND_NGA</v>
      </c>
      <c r="D87" s="38">
        <f>[7]Input!D87</f>
        <v>8.5322046374677907</v>
      </c>
      <c r="E87" s="38">
        <f>[7]Input!E87</f>
        <v>6.8257637099742272</v>
      </c>
      <c r="F87" s="38">
        <f>[7]Input!F87</f>
        <v>5.1193227824806753</v>
      </c>
      <c r="G87" s="38">
        <f>[7]Input!G87</f>
        <v>3.412881854987114</v>
      </c>
      <c r="H87" s="38">
        <f>[7]Input!H87</f>
        <v>0.78954729481045238</v>
      </c>
      <c r="I87" s="38">
        <f>[7]Input!I87</f>
        <v>0</v>
      </c>
      <c r="J87" s="38">
        <f>[7]Input!J87</f>
        <v>0</v>
      </c>
      <c r="K87" s="38">
        <f>[7]Input!K87</f>
        <v>0</v>
      </c>
      <c r="L87" s="38">
        <f>[7]Input!L87</f>
        <v>0</v>
      </c>
    </row>
    <row r="88" spans="1:12" hidden="1">
      <c r="A88" s="38">
        <f>[7]Input!A88</f>
        <v>86</v>
      </c>
      <c r="B88" s="38" t="str">
        <f>[7]Input!B88</f>
        <v>IND_NF_COP_EXS</v>
      </c>
      <c r="C88" s="38" t="str">
        <f>[7]Input!C88</f>
        <v>IND_HFO</v>
      </c>
      <c r="D88" s="38">
        <f>[7]Input!D88</f>
        <v>1.11428045638572</v>
      </c>
      <c r="E88" s="38">
        <f>[7]Input!E88</f>
        <v>0.89142436510857814</v>
      </c>
      <c r="F88" s="38">
        <f>[7]Input!F88</f>
        <v>0.66856827383143169</v>
      </c>
      <c r="G88" s="38">
        <f>[7]Input!G88</f>
        <v>0.44571218255428913</v>
      </c>
      <c r="H88" s="38">
        <f>[7]Input!H88</f>
        <v>0.2228560912771439</v>
      </c>
      <c r="I88" s="38">
        <f>[7]Input!I88</f>
        <v>0</v>
      </c>
      <c r="J88" s="38">
        <f>[7]Input!J88</f>
        <v>0</v>
      </c>
      <c r="K88" s="38">
        <f>[7]Input!K88</f>
        <v>0</v>
      </c>
      <c r="L88" s="38">
        <f>[7]Input!L88</f>
        <v>0</v>
      </c>
    </row>
    <row r="89" spans="1:12" hidden="1">
      <c r="A89" s="38">
        <f>[7]Input!A89</f>
        <v>87</v>
      </c>
      <c r="B89" s="38" t="str">
        <f>[7]Input!B89</f>
        <v>IND_NF_COP_EXS</v>
      </c>
      <c r="C89" s="38" t="str">
        <f>[7]Input!C89</f>
        <v>IND_COA</v>
      </c>
      <c r="D89" s="38">
        <f>[7]Input!D89</f>
        <v>0.764078027235922</v>
      </c>
      <c r="E89" s="38">
        <f>[7]Input!E89</f>
        <v>0.61126242178873758</v>
      </c>
      <c r="F89" s="38">
        <f>[7]Input!F89</f>
        <v>0.45844681634155299</v>
      </c>
      <c r="G89" s="38">
        <f>[7]Input!G89</f>
        <v>0.30563121089436879</v>
      </c>
      <c r="H89" s="38">
        <f>[7]Input!H89</f>
        <v>0.1528156054471852</v>
      </c>
      <c r="I89" s="38">
        <f>[7]Input!I89</f>
        <v>0</v>
      </c>
      <c r="J89" s="38">
        <f>[7]Input!J89</f>
        <v>0</v>
      </c>
      <c r="K89" s="38">
        <f>[7]Input!K89</f>
        <v>0</v>
      </c>
      <c r="L89" s="38">
        <f>[7]Input!L89</f>
        <v>0</v>
      </c>
    </row>
    <row r="90" spans="1:12" hidden="1">
      <c r="A90" s="38">
        <f>[7]Input!A90</f>
        <v>88</v>
      </c>
      <c r="B90" s="38" t="str">
        <f>[7]Input!B90</f>
        <v>IND_NF_COP_EXS</v>
      </c>
      <c r="C90" s="38" t="str">
        <f>[7]Input!C90</f>
        <v>IND_COK</v>
      </c>
      <c r="D90" s="38">
        <f>[7]Input!D90</f>
        <v>1.3052999631947</v>
      </c>
      <c r="E90" s="38">
        <f>[7]Input!E90</f>
        <v>1.0442399705557599</v>
      </c>
      <c r="F90" s="38">
        <f>[7]Input!F90</f>
        <v>0.7831799779168197</v>
      </c>
      <c r="G90" s="38">
        <f>[7]Input!G90</f>
        <v>0.52211998527787995</v>
      </c>
      <c r="H90" s="38">
        <f>[7]Input!H90</f>
        <v>1.177953625322044</v>
      </c>
      <c r="I90" s="38">
        <f>[7]Input!I90</f>
        <v>0</v>
      </c>
      <c r="J90" s="38">
        <f>[7]Input!J90</f>
        <v>0</v>
      </c>
      <c r="K90" s="38">
        <f>[7]Input!K90</f>
        <v>0</v>
      </c>
      <c r="L90" s="38">
        <f>[7]Input!L90</f>
        <v>0</v>
      </c>
    </row>
    <row r="91" spans="1:12" hidden="1">
      <c r="A91" s="38">
        <f>[7]Input!A91</f>
        <v>89</v>
      </c>
      <c r="B91" s="38" t="str">
        <f>[7]Input!B91</f>
        <v>IND_NF_ZNC_EXS</v>
      </c>
      <c r="C91" s="38" t="str">
        <f>[7]Input!C91</f>
        <v>IND_NGA</v>
      </c>
      <c r="D91" s="38">
        <f>[7]Input!D91</f>
        <v>2.5577637765657322</v>
      </c>
      <c r="E91" s="38">
        <f>[7]Input!E91</f>
        <v>1.8446595934370409</v>
      </c>
      <c r="F91" s="38">
        <f>[7]Input!F91</f>
        <v>1.70517585104382</v>
      </c>
      <c r="G91" s="38">
        <f>[7]Input!G91</f>
        <v>1.2788818882828661</v>
      </c>
      <c r="H91" s="38">
        <f>[7]Input!H91</f>
        <v>0.85258792552191087</v>
      </c>
      <c r="I91" s="38">
        <f>[7]Input!I91</f>
        <v>0.42629396276095571</v>
      </c>
      <c r="J91" s="38">
        <f>[7]Input!J91</f>
        <v>0</v>
      </c>
      <c r="K91" s="38">
        <f>[7]Input!K91</f>
        <v>0</v>
      </c>
      <c r="L91" s="38">
        <f>[7]Input!L91</f>
        <v>0</v>
      </c>
    </row>
    <row r="92" spans="1:12" hidden="1">
      <c r="A92" s="38">
        <f>[7]Input!A92</f>
        <v>90</v>
      </c>
      <c r="B92" s="38" t="str">
        <f>[7]Input!B92</f>
        <v>IND_NF_ZNC_EXS</v>
      </c>
      <c r="C92" s="38" t="str">
        <f>[7]Input!C92</f>
        <v>IND_HFO</v>
      </c>
      <c r="D92" s="38">
        <f>[7]Input!D92</f>
        <v>1.4597338724844839</v>
      </c>
      <c r="E92" s="38">
        <f>[7]Input!E92</f>
        <v>1.0527602730221559</v>
      </c>
      <c r="F92" s="38">
        <f>[7]Input!F92</f>
        <v>0.97315591498965581</v>
      </c>
      <c r="G92" s="38">
        <f>[7]Input!G92</f>
        <v>0.72986693624224208</v>
      </c>
      <c r="H92" s="38">
        <f>[7]Input!H92</f>
        <v>0.48657795749482691</v>
      </c>
      <c r="I92" s="38">
        <f>[7]Input!I92</f>
        <v>0.2432889787474149</v>
      </c>
      <c r="J92" s="38">
        <f>[7]Input!J92</f>
        <v>0</v>
      </c>
      <c r="K92" s="38">
        <f>[7]Input!K92</f>
        <v>0</v>
      </c>
      <c r="L92" s="38">
        <f>[7]Input!L92</f>
        <v>0</v>
      </c>
    </row>
    <row r="93" spans="1:12" hidden="1">
      <c r="A93" s="38">
        <f>[7]Input!A93</f>
        <v>91</v>
      </c>
      <c r="B93" s="38" t="str">
        <f>[7]Input!B93</f>
        <v>IND_NF_AMN_EXS</v>
      </c>
      <c r="C93" s="38" t="str">
        <f>[7]Input!C93</f>
        <v>IND_NGA</v>
      </c>
      <c r="D93" s="38">
        <f>[7]Input!D93</f>
        <v>57.517654751525718</v>
      </c>
      <c r="E93" s="38">
        <f>[7]Input!E93</f>
        <v>47.931378959604757</v>
      </c>
      <c r="F93" s="38">
        <f>[7]Input!F93</f>
        <v>38.34510316768381</v>
      </c>
      <c r="G93" s="38">
        <f>[7]Input!G93</f>
        <v>28.758827375762859</v>
      </c>
      <c r="H93" s="38">
        <f>[7]Input!H93</f>
        <v>2.0956044754431851</v>
      </c>
      <c r="I93" s="38">
        <f>[7]Input!I93</f>
        <v>9.5862757919209578</v>
      </c>
      <c r="J93" s="38">
        <f>[7]Input!J93</f>
        <v>0</v>
      </c>
      <c r="K93" s="38">
        <f>[7]Input!K93</f>
        <v>0</v>
      </c>
      <c r="L93" s="38">
        <f>[7]Input!L93</f>
        <v>0</v>
      </c>
    </row>
    <row r="94" spans="1:12" hidden="1">
      <c r="A94" s="38">
        <f>[7]Input!A94</f>
        <v>92</v>
      </c>
      <c r="B94" s="38" t="str">
        <f>[7]Input!B94</f>
        <v>IND_NF_AMN_EXS</v>
      </c>
      <c r="C94" s="38" t="str">
        <f>[7]Input!C94</f>
        <v>IND_HFO</v>
      </c>
      <c r="D94" s="38">
        <f>[7]Input!D94</f>
        <v>3.544692676547514</v>
      </c>
      <c r="E94" s="38">
        <f>[7]Input!E94</f>
        <v>2.9539105637895959</v>
      </c>
      <c r="F94" s="38">
        <f>[7]Input!F94</f>
        <v>2.363128451031677</v>
      </c>
      <c r="G94" s="38">
        <f>[7]Input!G94</f>
        <v>1.7723463382737521</v>
      </c>
      <c r="H94" s="38">
        <f>[7]Input!H94</f>
        <v>18.258511333914559</v>
      </c>
      <c r="I94" s="38">
        <f>[7]Input!I94</f>
        <v>0.59078211275791948</v>
      </c>
      <c r="J94" s="38">
        <f>[7]Input!J94</f>
        <v>0</v>
      </c>
      <c r="K94" s="38">
        <f>[7]Input!K94</f>
        <v>0</v>
      </c>
      <c r="L94" s="38">
        <f>[7]Input!L94</f>
        <v>0</v>
      </c>
    </row>
    <row r="95" spans="1:12" hidden="1">
      <c r="A95" s="38">
        <f>[7]Input!A95</f>
        <v>93</v>
      </c>
      <c r="B95" s="38" t="str">
        <f>[7]Input!B95</f>
        <v>IND_NF_EC_EXS</v>
      </c>
      <c r="C95" s="38" t="str">
        <f>[7]Input!C95</f>
        <v>IND_NF_ELC</v>
      </c>
      <c r="D95" s="38">
        <f>[7]Input!D95</f>
        <v>188.06621121457431</v>
      </c>
      <c r="E95" s="38">
        <f>[7]Input!E95</f>
        <v>161.06731527418319</v>
      </c>
      <c r="F95" s="38">
        <f>[7]Input!F95</f>
        <v>131.51949685470419</v>
      </c>
      <c r="G95" s="38">
        <f>[7]Input!G95</f>
        <v>81.098750000000024</v>
      </c>
      <c r="H95" s="38">
        <f>[7]Input!H95</f>
        <v>0</v>
      </c>
      <c r="I95" s="38">
        <f>[7]Input!I95</f>
        <v>0</v>
      </c>
      <c r="J95" s="38">
        <f>[7]Input!J95</f>
        <v>0</v>
      </c>
      <c r="K95" s="38">
        <f>[7]Input!K95</f>
        <v>0</v>
      </c>
      <c r="L95" s="38">
        <f>[7]Input!L95</f>
        <v>0</v>
      </c>
    </row>
    <row r="96" spans="1:12" hidden="1">
      <c r="A96" s="38">
        <f>[7]Input!A96</f>
        <v>94</v>
      </c>
      <c r="B96" s="38" t="str">
        <f>[7]Input!B96</f>
        <v>IND_NF_MD_ELC_EXS</v>
      </c>
      <c r="C96" s="38" t="str">
        <f>[7]Input!C96</f>
        <v>IND_NF_ELC</v>
      </c>
      <c r="D96" s="38">
        <f>[7]Input!D96</f>
        <v>24.43651162790697</v>
      </c>
      <c r="E96" s="38">
        <f>[7]Input!E96</f>
        <v>19.549209302325579</v>
      </c>
      <c r="F96" s="38">
        <f>[7]Input!F96</f>
        <v>14.661906976744181</v>
      </c>
      <c r="G96" s="38">
        <f>[7]Input!G96</f>
        <v>9.7746046511627895</v>
      </c>
      <c r="H96" s="38">
        <f>[7]Input!H96</f>
        <v>4.8873023255813974</v>
      </c>
      <c r="I96" s="38">
        <f>[7]Input!I96</f>
        <v>0</v>
      </c>
      <c r="J96" s="38">
        <f>[7]Input!J96</f>
        <v>0</v>
      </c>
      <c r="K96" s="38">
        <f>[7]Input!K96</f>
        <v>0</v>
      </c>
      <c r="L96" s="38">
        <f>[7]Input!L96</f>
        <v>0</v>
      </c>
    </row>
    <row r="97" spans="1:12" hidden="1">
      <c r="A97" s="38">
        <f>[7]Input!A97</f>
        <v>95</v>
      </c>
      <c r="B97" s="38" t="str">
        <f>[7]Input!B97</f>
        <v>IND_NF_MD_OIL_EXS</v>
      </c>
      <c r="C97" s="38" t="str">
        <f>[7]Input!C97</f>
        <v>IND_LPG</v>
      </c>
      <c r="D97" s="38">
        <f>[7]Input!D97</f>
        <v>3.0019999999999998</v>
      </c>
      <c r="E97" s="38">
        <f>[7]Input!E97</f>
        <v>2.4016000000000002</v>
      </c>
      <c r="F97" s="38">
        <f>[7]Input!F97</f>
        <v>0</v>
      </c>
      <c r="G97" s="38">
        <f>[7]Input!G97</f>
        <v>0</v>
      </c>
      <c r="H97" s="38">
        <f>[7]Input!H97</f>
        <v>0</v>
      </c>
      <c r="I97" s="38">
        <f>[7]Input!I97</f>
        <v>0</v>
      </c>
      <c r="J97" s="38">
        <f>[7]Input!J97</f>
        <v>0</v>
      </c>
      <c r="K97" s="38">
        <f>[7]Input!K97</f>
        <v>0</v>
      </c>
      <c r="L97" s="38">
        <f>[7]Input!L97</f>
        <v>0</v>
      </c>
    </row>
    <row r="98" spans="1:12" hidden="1">
      <c r="A98" s="38">
        <f>[7]Input!A98</f>
        <v>96</v>
      </c>
      <c r="B98" s="38" t="str">
        <f>[7]Input!B98</f>
        <v>IND_NF_MD_OIL_EXS</v>
      </c>
      <c r="C98" s="38" t="str">
        <f>[7]Input!C98</f>
        <v>IND_OIL</v>
      </c>
      <c r="D98" s="38">
        <f>[7]Input!D98</f>
        <v>0</v>
      </c>
      <c r="E98" s="38">
        <f>[7]Input!E98</f>
        <v>0</v>
      </c>
      <c r="F98" s="38">
        <f>[7]Input!F98</f>
        <v>1.801199999999999</v>
      </c>
      <c r="G98" s="38">
        <f>[7]Input!G98</f>
        <v>1.2008000000000001</v>
      </c>
      <c r="H98" s="38">
        <f>[7]Input!H98</f>
        <v>0.60039999999999982</v>
      </c>
      <c r="I98" s="38">
        <f>[7]Input!I98</f>
        <v>0</v>
      </c>
      <c r="J98" s="38">
        <f>[7]Input!J98</f>
        <v>0</v>
      </c>
      <c r="K98" s="38">
        <f>[7]Input!K98</f>
        <v>0</v>
      </c>
      <c r="L98" s="38">
        <f>[7]Input!L98</f>
        <v>0</v>
      </c>
    </row>
    <row r="99" spans="1:12" hidden="1">
      <c r="A99" s="38">
        <f>[7]Input!A99</f>
        <v>97</v>
      </c>
      <c r="B99" s="38" t="str">
        <f>[7]Input!B99</f>
        <v>IND_NF_AMN_BAY_NEW</v>
      </c>
      <c r="C99" s="38" t="str">
        <f>[7]Input!C99</f>
        <v>IND_NGA</v>
      </c>
      <c r="D99" s="38">
        <f>[7]Input!D99</f>
        <v>0.62940652941176645</v>
      </c>
      <c r="E99" s="38">
        <f>[7]Input!E99</f>
        <v>4.1080341800368814</v>
      </c>
      <c r="F99" s="38">
        <f>[7]Input!F99</f>
        <v>6.3494770844588562</v>
      </c>
      <c r="G99" s="38">
        <f>[7]Input!G99</f>
        <v>11.072062101493049</v>
      </c>
      <c r="H99" s="38">
        <f>[7]Input!H99</f>
        <v>17.794817280749971</v>
      </c>
      <c r="I99" s="38">
        <f>[7]Input!I99</f>
        <v>20.574171207109679</v>
      </c>
      <c r="J99" s="38">
        <f>[7]Input!J99</f>
        <v>25.52247676905121</v>
      </c>
      <c r="K99" s="38">
        <f>[7]Input!K99</f>
        <v>25.470285756686799</v>
      </c>
      <c r="L99" s="38">
        <f>[7]Input!L99</f>
        <v>17.15615834338967</v>
      </c>
    </row>
    <row r="100" spans="1:12" hidden="1">
      <c r="A100" s="38">
        <f>[7]Input!A100</f>
        <v>98</v>
      </c>
      <c r="B100" s="38" t="str">
        <f>[7]Input!B100</f>
        <v>IND_NF_AMN_BAY_NEW</v>
      </c>
      <c r="C100" s="38" t="str">
        <f>[7]Input!C100</f>
        <v>IND_HFO</v>
      </c>
      <c r="D100" s="38">
        <f>[7]Input!D100</f>
        <v>0.18649082352941221</v>
      </c>
      <c r="E100" s="38">
        <f>[7]Input!E100</f>
        <v>1.2171953126035211</v>
      </c>
      <c r="F100" s="38">
        <f>[7]Input!F100</f>
        <v>1.8813265435433639</v>
      </c>
      <c r="G100" s="38">
        <f>[7]Input!G100</f>
        <v>3.2806109930349789</v>
      </c>
      <c r="H100" s="38">
        <f>[7]Input!H100</f>
        <v>5.2725384535555504</v>
      </c>
      <c r="I100" s="38">
        <f>[7]Input!I100</f>
        <v>6.0960507280325018</v>
      </c>
      <c r="J100" s="38">
        <f>[7]Input!J100</f>
        <v>7.5622153389781364</v>
      </c>
      <c r="K100" s="38">
        <f>[7]Input!K100</f>
        <v>7.5467513353146076</v>
      </c>
      <c r="L100" s="38">
        <f>[7]Input!L100</f>
        <v>5.0833061758191604</v>
      </c>
    </row>
    <row r="101" spans="1:12" hidden="1">
      <c r="A101" s="38">
        <f>[7]Input!A101</f>
        <v>99</v>
      </c>
      <c r="B101" s="38" t="str">
        <f>[7]Input!B101</f>
        <v>IND_NF_AMN_BAY_NEW</v>
      </c>
      <c r="C101" s="38" t="str">
        <f>[7]Input!C101</f>
        <v>IND_COA</v>
      </c>
      <c r="D101" s="38">
        <f>[7]Input!D101</f>
        <v>1.3520584705882379</v>
      </c>
      <c r="E101" s="38">
        <f>[7]Input!E101</f>
        <v>8.8246660163755219</v>
      </c>
      <c r="F101" s="38">
        <f>[7]Input!F101</f>
        <v>13.63961744068939</v>
      </c>
      <c r="G101" s="38">
        <f>[7]Input!G101</f>
        <v>23.78442969950359</v>
      </c>
      <c r="H101" s="38">
        <f>[7]Input!H101</f>
        <v>38.225903788277719</v>
      </c>
      <c r="I101" s="38">
        <f>[7]Input!I101</f>
        <v>44.19636777823559</v>
      </c>
      <c r="J101" s="38">
        <f>[7]Input!J101</f>
        <v>54.826061207591493</v>
      </c>
      <c r="K101" s="38">
        <f>[7]Input!K101</f>
        <v>54.713947181030903</v>
      </c>
      <c r="L101" s="38">
        <f>[7]Input!L101</f>
        <v>36.853969774688899</v>
      </c>
    </row>
    <row r="102" spans="1:12" hidden="1">
      <c r="A102" s="38">
        <f>[7]Input!A102</f>
        <v>100</v>
      </c>
      <c r="B102" s="38" t="str">
        <f>[7]Input!B102</f>
        <v>IND_NF_ALU_SEC_NEW</v>
      </c>
      <c r="C102" s="38" t="str">
        <f>[7]Input!C102</f>
        <v>IND_NGA</v>
      </c>
      <c r="D102" s="38">
        <f>[7]Input!D102</f>
        <v>9.6087340344827634</v>
      </c>
      <c r="E102" s="38">
        <f>[7]Input!E102</f>
        <v>11.231391234800091</v>
      </c>
      <c r="F102" s="38">
        <f>[7]Input!F102</f>
        <v>12.00476062234037</v>
      </c>
      <c r="G102" s="38">
        <f>[7]Input!G102</f>
        <v>13.284330172149311</v>
      </c>
      <c r="H102" s="38">
        <f>[7]Input!H102</f>
        <v>12.11725813766655</v>
      </c>
      <c r="I102" s="38">
        <f>[7]Input!I102</f>
        <v>11.933400442293729</v>
      </c>
      <c r="J102" s="38">
        <f>[7]Input!J102</f>
        <v>11.82447221734015</v>
      </c>
      <c r="K102" s="38">
        <f>[7]Input!K102</f>
        <v>11.772360000000001</v>
      </c>
      <c r="L102" s="38">
        <f>[7]Input!L102</f>
        <v>11.746919999999999</v>
      </c>
    </row>
    <row r="103" spans="1:12" hidden="1">
      <c r="A103" s="38">
        <f>[7]Input!A103</f>
        <v>101</v>
      </c>
      <c r="B103" s="38" t="str">
        <f>[7]Input!B103</f>
        <v>IND_NF_ALU_SEC_NEW</v>
      </c>
      <c r="C103" s="38" t="str">
        <f>[7]Input!C103</f>
        <v>IND_HFO</v>
      </c>
      <c r="D103" s="38">
        <f>[7]Input!D103</f>
        <v>0.33518839655172428</v>
      </c>
      <c r="E103" s="38">
        <f>[7]Input!E103</f>
        <v>0.3917927174930263</v>
      </c>
      <c r="F103" s="38">
        <f>[7]Input!F103</f>
        <v>0.41877071938396632</v>
      </c>
      <c r="G103" s="38">
        <f>[7]Input!G103</f>
        <v>0.4634068664703247</v>
      </c>
      <c r="H103" s="38">
        <f>[7]Input!H103</f>
        <v>0.42269505131394969</v>
      </c>
      <c r="I103" s="38">
        <f>[7]Input!I103</f>
        <v>0.41628141077768799</v>
      </c>
      <c r="J103" s="38">
        <f>[7]Input!J103</f>
        <v>0.41248158897698167</v>
      </c>
      <c r="K103" s="38">
        <f>[7]Input!K103</f>
        <v>0.41066372093023251</v>
      </c>
      <c r="L103" s="38">
        <f>[7]Input!L103</f>
        <v>0.40977627906976732</v>
      </c>
    </row>
    <row r="104" spans="1:12" hidden="1">
      <c r="A104" s="38">
        <f>[7]Input!A104</f>
        <v>102</v>
      </c>
      <c r="B104" s="38" t="str">
        <f>[7]Input!B104</f>
        <v>IND_NF_ALU_HLHIA_NEW</v>
      </c>
      <c r="C104" s="38" t="str">
        <f>[7]Input!C104</f>
        <v>IND_NGA</v>
      </c>
      <c r="D104" s="38">
        <f>[7]Input!D104</f>
        <v>0</v>
      </c>
      <c r="E104" s="38">
        <f>[7]Input!E104</f>
        <v>0</v>
      </c>
      <c r="F104" s="38">
        <f>[7]Input!F104</f>
        <v>0</v>
      </c>
      <c r="G104" s="38">
        <f>[7]Input!G104</f>
        <v>0</v>
      </c>
      <c r="H104" s="38">
        <f>[7]Input!H104</f>
        <v>1.477863274094384</v>
      </c>
      <c r="I104" s="38">
        <f>[7]Input!I104</f>
        <v>1.477863274094384</v>
      </c>
      <c r="J104" s="38">
        <f>[7]Input!J104</f>
        <v>2.4988655810406861</v>
      </c>
      <c r="K104" s="38">
        <f>[7]Input!K104</f>
        <v>2.4946259529461501</v>
      </c>
      <c r="L104" s="38">
        <f>[7]Input!L104</f>
        <v>0</v>
      </c>
    </row>
    <row r="105" spans="1:12" hidden="1">
      <c r="A105" s="38">
        <f>[7]Input!A105</f>
        <v>103</v>
      </c>
      <c r="B105" s="38" t="str">
        <f>[7]Input!B105</f>
        <v>IND_NF_COP_NEW</v>
      </c>
      <c r="C105" s="38" t="str">
        <f>[7]Input!C105</f>
        <v>IND_NGA</v>
      </c>
      <c r="D105" s="38">
        <f>[7]Input!D105</f>
        <v>3.7639728548123959</v>
      </c>
      <c r="E105" s="38">
        <f>[7]Input!E105</f>
        <v>3.1901439454833</v>
      </c>
      <c r="F105" s="38">
        <f>[7]Input!F105</f>
        <v>4.8186471581809149</v>
      </c>
      <c r="G105" s="38">
        <f>[7]Input!G105</f>
        <v>4.2486527830801926</v>
      </c>
      <c r="H105" s="38">
        <f>[7]Input!H105</f>
        <v>4.6760391748744574</v>
      </c>
      <c r="I105" s="38">
        <f>[7]Input!I105</f>
        <v>5.159189959821127</v>
      </c>
      <c r="J105" s="38">
        <f>[7]Input!J105</f>
        <v>4.8623822342797292</v>
      </c>
      <c r="K105" s="38">
        <f>[7]Input!K105</f>
        <v>4.8167279037159867</v>
      </c>
      <c r="L105" s="38">
        <f>[7]Input!L105</f>
        <v>4.7837570675957366</v>
      </c>
    </row>
    <row r="106" spans="1:12" hidden="1">
      <c r="A106" s="38">
        <f>[7]Input!A106</f>
        <v>104</v>
      </c>
      <c r="B106" s="38" t="str">
        <f>[7]Input!B106</f>
        <v>IND_NF_COP_NEW</v>
      </c>
      <c r="C106" s="38" t="str">
        <f>[7]Input!C106</f>
        <v>IND_HFO</v>
      </c>
      <c r="D106" s="38">
        <f>[7]Input!D106</f>
        <v>0.40328280587275661</v>
      </c>
      <c r="E106" s="38">
        <f>[7]Input!E106</f>
        <v>0.47852159182249498</v>
      </c>
      <c r="F106" s="38">
        <f>[7]Input!F106</f>
        <v>0.51628362409081252</v>
      </c>
      <c r="G106" s="38">
        <f>[7]Input!G106</f>
        <v>0.6372979174620288</v>
      </c>
      <c r="H106" s="38">
        <f>[7]Input!H106</f>
        <v>0.70140587623116823</v>
      </c>
      <c r="I106" s="38">
        <f>[7]Input!I106</f>
        <v>0.77387849397316888</v>
      </c>
      <c r="J106" s="38">
        <f>[7]Input!J106</f>
        <v>0.72935733514195933</v>
      </c>
      <c r="K106" s="38">
        <f>[7]Input!K106</f>
        <v>0.72250918555739796</v>
      </c>
      <c r="L106" s="38">
        <f>[7]Input!L106</f>
        <v>0.71756356013936073</v>
      </c>
    </row>
    <row r="107" spans="1:12" hidden="1">
      <c r="A107" s="38">
        <f>[7]Input!A107</f>
        <v>105</v>
      </c>
      <c r="B107" s="38" t="str">
        <f>[7]Input!B107</f>
        <v>IND_NF_COP_NEW</v>
      </c>
      <c r="C107" s="38" t="str">
        <f>[7]Input!C107</f>
        <v>IND_BIO</v>
      </c>
      <c r="D107" s="38">
        <f>[7]Input!D107</f>
        <v>0</v>
      </c>
      <c r="E107" s="38">
        <f>[7]Input!E107</f>
        <v>1.276057578193319</v>
      </c>
      <c r="F107" s="38">
        <f>[7]Input!F107</f>
        <v>0</v>
      </c>
      <c r="G107" s="38">
        <f>[7]Input!G107</f>
        <v>1.699461113232074</v>
      </c>
      <c r="H107" s="38">
        <f>[7]Input!H107</f>
        <v>1.87041566994978</v>
      </c>
      <c r="I107" s="38">
        <f>[7]Input!I107</f>
        <v>2.063675983928448</v>
      </c>
      <c r="J107" s="38">
        <f>[7]Input!J107</f>
        <v>1.944952893711889</v>
      </c>
      <c r="K107" s="38">
        <f>[7]Input!K107</f>
        <v>1.926691161486392</v>
      </c>
      <c r="L107" s="38">
        <f>[7]Input!L107</f>
        <v>1.913502827038293</v>
      </c>
    </row>
    <row r="108" spans="1:12" hidden="1">
      <c r="A108" s="38">
        <f>[7]Input!A108</f>
        <v>106</v>
      </c>
      <c r="B108" s="38" t="str">
        <f>[7]Input!B108</f>
        <v>IND_NF_COP_NEW</v>
      </c>
      <c r="C108" s="38" t="str">
        <f>[7]Input!C108</f>
        <v>IND_COA</v>
      </c>
      <c r="D108" s="38">
        <f>[7]Input!D108</f>
        <v>0.26885520391517131</v>
      </c>
      <c r="E108" s="38">
        <f>[7]Input!E108</f>
        <v>0.31901439454833008</v>
      </c>
      <c r="F108" s="38">
        <f>[7]Input!F108</f>
        <v>0.34418908272720822</v>
      </c>
      <c r="G108" s="38">
        <f>[7]Input!G108</f>
        <v>0.42486527830801929</v>
      </c>
      <c r="H108" s="38">
        <f>[7]Input!H108</f>
        <v>0.46760391748744567</v>
      </c>
      <c r="I108" s="38">
        <f>[7]Input!I108</f>
        <v>0.51591899598211255</v>
      </c>
      <c r="J108" s="38">
        <f>[7]Input!J108</f>
        <v>0.48623822342797279</v>
      </c>
      <c r="K108" s="38">
        <f>[7]Input!K108</f>
        <v>0.48167279037159871</v>
      </c>
      <c r="L108" s="38">
        <f>[7]Input!L108</f>
        <v>0.47837570675957358</v>
      </c>
    </row>
    <row r="109" spans="1:12" hidden="1">
      <c r="A109" s="38">
        <f>[7]Input!A109</f>
        <v>107</v>
      </c>
      <c r="B109" s="38" t="str">
        <f>[7]Input!B109</f>
        <v>IND_NF_EC_NEW</v>
      </c>
      <c r="C109" s="38" t="str">
        <f>[7]Input!C109</f>
        <v>IND_NF_ELC</v>
      </c>
      <c r="D109" s="38">
        <f>[7]Input!D109</f>
        <v>0</v>
      </c>
      <c r="E109" s="38">
        <f>[7]Input!E109</f>
        <v>0</v>
      </c>
      <c r="F109" s="38">
        <f>[7]Input!F109</f>
        <v>0</v>
      </c>
      <c r="G109" s="38">
        <f>[7]Input!G109</f>
        <v>36.465357450187668</v>
      </c>
      <c r="H109" s="38">
        <f>[7]Input!H109</f>
        <v>102.5317357145809</v>
      </c>
      <c r="I109" s="38">
        <f>[7]Input!I109</f>
        <v>100.2567175952082</v>
      </c>
      <c r="J109" s="38">
        <f>[7]Input!J109</f>
        <v>95.016546522259603</v>
      </c>
      <c r="K109" s="38">
        <f>[7]Input!K109</f>
        <v>93.939628241717742</v>
      </c>
      <c r="L109" s="38">
        <f>[7]Input!L109</f>
        <v>105.02421460431169</v>
      </c>
    </row>
    <row r="110" spans="1:12" hidden="1">
      <c r="A110" s="38">
        <f>[7]Input!A110</f>
        <v>108</v>
      </c>
      <c r="B110" s="38" t="str">
        <f>[7]Input!B110</f>
        <v>IND_NF_MD_ELC_NEW</v>
      </c>
      <c r="C110" s="38" t="str">
        <f>[7]Input!C110</f>
        <v>IND_NF_ELC</v>
      </c>
      <c r="D110" s="38">
        <f>[7]Input!D110</f>
        <v>15.76190135173043</v>
      </c>
      <c r="E110" s="38">
        <f>[7]Input!E110</f>
        <v>12.93050579733379</v>
      </c>
      <c r="F110" s="38">
        <f>[7]Input!F110</f>
        <v>10.627996990358771</v>
      </c>
      <c r="G110" s="38">
        <f>[7]Input!G110</f>
        <v>10.856889516791121</v>
      </c>
      <c r="H110" s="38">
        <f>[7]Input!H110</f>
        <v>5.7526205533782901</v>
      </c>
      <c r="I110" s="38">
        <f>[7]Input!I110</f>
        <v>9.1109606310184752</v>
      </c>
      <c r="J110" s="38">
        <f>[7]Input!J110</f>
        <v>2.6375716141475869</v>
      </c>
      <c r="K110" s="38">
        <f>[7]Input!K110</f>
        <v>2.5206575688652739</v>
      </c>
      <c r="L110" s="38">
        <f>[7]Input!L110</f>
        <v>2.4598441600312348</v>
      </c>
    </row>
    <row r="111" spans="1:12" hidden="1">
      <c r="A111" s="38">
        <f>[7]Input!A111</f>
        <v>109</v>
      </c>
      <c r="B111" s="38" t="str">
        <f>[7]Input!B111</f>
        <v>IND_NM_CLK_DRY_EXS</v>
      </c>
      <c r="C111" s="38" t="str">
        <f>[7]Input!C111</f>
        <v>IND_NGA</v>
      </c>
      <c r="D111" s="38">
        <f>[7]Input!D111</f>
        <v>46.925893760539637</v>
      </c>
      <c r="E111" s="38">
        <f>[7]Input!E111</f>
        <v>37.540715008431697</v>
      </c>
      <c r="F111" s="38">
        <f>[7]Input!F111</f>
        <v>28.155536256323789</v>
      </c>
      <c r="G111" s="38">
        <f>[7]Input!G111</f>
        <v>21.295183811129849</v>
      </c>
      <c r="H111" s="38">
        <f>[7]Input!H111</f>
        <v>9.3851787521079295</v>
      </c>
      <c r="I111" s="38">
        <f>[7]Input!I111</f>
        <v>0</v>
      </c>
      <c r="J111" s="38">
        <f>[7]Input!J111</f>
        <v>0</v>
      </c>
      <c r="K111" s="38">
        <f>[7]Input!K111</f>
        <v>0</v>
      </c>
      <c r="L111" s="38">
        <f>[7]Input!L111</f>
        <v>0</v>
      </c>
    </row>
    <row r="112" spans="1:12" hidden="1">
      <c r="A112" s="38">
        <f>[7]Input!A112</f>
        <v>110</v>
      </c>
      <c r="B112" s="38" t="str">
        <f>[7]Input!B112</f>
        <v>IND_NM_CLK_DRY_EXS</v>
      </c>
      <c r="C112" s="38" t="str">
        <f>[7]Input!C112</f>
        <v>IND_HFO</v>
      </c>
      <c r="D112" s="38">
        <f>[7]Input!D112</f>
        <v>9.1381112984823059</v>
      </c>
      <c r="E112" s="38">
        <f>[7]Input!E112</f>
        <v>7.3104890387858488</v>
      </c>
      <c r="F112" s="38">
        <f>[7]Input!F112</f>
        <v>5.4828667790893766</v>
      </c>
      <c r="G112" s="38">
        <f>[7]Input!G112</f>
        <v>3.6552445193929151</v>
      </c>
      <c r="H112" s="38">
        <f>[7]Input!H112</f>
        <v>3.0900354131534549</v>
      </c>
      <c r="I112" s="38">
        <f>[7]Input!I112</f>
        <v>0</v>
      </c>
      <c r="J112" s="38">
        <f>[7]Input!J112</f>
        <v>0</v>
      </c>
      <c r="K112" s="38">
        <f>[7]Input!K112</f>
        <v>0</v>
      </c>
      <c r="L112" s="38">
        <f>[7]Input!L112</f>
        <v>0</v>
      </c>
    </row>
    <row r="113" spans="1:12" hidden="1">
      <c r="A113" s="38">
        <f>[7]Input!A113</f>
        <v>111</v>
      </c>
      <c r="B113" s="38" t="str">
        <f>[7]Input!B113</f>
        <v>IND_NM_CLK_DRY_EXS</v>
      </c>
      <c r="C113" s="38" t="str">
        <f>[7]Input!C113</f>
        <v>IND_COA</v>
      </c>
      <c r="D113" s="38">
        <f>[7]Input!D113</f>
        <v>24.740590219224291</v>
      </c>
      <c r="E113" s="38">
        <f>[7]Input!E113</f>
        <v>19.79247217537943</v>
      </c>
      <c r="F113" s="38">
        <f>[7]Input!F113</f>
        <v>14.844354131534571</v>
      </c>
      <c r="G113" s="38">
        <f>[7]Input!G113</f>
        <v>9.8962360876897151</v>
      </c>
      <c r="H113" s="38">
        <f>[7]Input!H113</f>
        <v>4.9481180438448584</v>
      </c>
      <c r="I113" s="38">
        <f>[7]Input!I113</f>
        <v>0</v>
      </c>
      <c r="J113" s="38">
        <f>[7]Input!J113</f>
        <v>0</v>
      </c>
      <c r="K113" s="38">
        <f>[7]Input!K113</f>
        <v>0</v>
      </c>
      <c r="L113" s="38">
        <f>[7]Input!L113</f>
        <v>0</v>
      </c>
    </row>
    <row r="114" spans="1:12" hidden="1">
      <c r="A114" s="38">
        <f>[7]Input!A114</f>
        <v>112</v>
      </c>
      <c r="B114" s="38" t="str">
        <f>[7]Input!B114</f>
        <v>IND_NM_CLK_DRY_EXS</v>
      </c>
      <c r="C114" s="38" t="str">
        <f>[7]Input!C114</f>
        <v>IND_PTC</v>
      </c>
      <c r="D114" s="38">
        <f>[7]Input!D114</f>
        <v>72.106467116357479</v>
      </c>
      <c r="E114" s="38">
        <f>[7]Input!E114</f>
        <v>57.685173693085993</v>
      </c>
      <c r="F114" s="38">
        <f>[7]Input!F114</f>
        <v>43.263880269814507</v>
      </c>
      <c r="G114" s="38">
        <f>[7]Input!G114</f>
        <v>26.31776053962901</v>
      </c>
      <c r="H114" s="38">
        <f>[7]Input!H114</f>
        <v>13.1588802698145</v>
      </c>
      <c r="I114" s="38">
        <f>[7]Input!I114</f>
        <v>0</v>
      </c>
      <c r="J114" s="38">
        <f>[7]Input!J114</f>
        <v>0</v>
      </c>
      <c r="K114" s="38">
        <f>[7]Input!K114</f>
        <v>0</v>
      </c>
      <c r="L114" s="38">
        <f>[7]Input!L114</f>
        <v>0</v>
      </c>
    </row>
    <row r="115" spans="1:12" hidden="1">
      <c r="A115" s="38">
        <f>[7]Input!A115</f>
        <v>113</v>
      </c>
      <c r="B115" s="38" t="str">
        <f>[7]Input!B115</f>
        <v>IND_NM_CLK_WET_EXS</v>
      </c>
      <c r="C115" s="38" t="str">
        <f>[7]Input!C115</f>
        <v>IND_NGA</v>
      </c>
      <c r="D115" s="38">
        <f>[7]Input!D115</f>
        <v>135.47111907961059</v>
      </c>
      <c r="E115" s="38">
        <f>[7]Input!E115</f>
        <v>135.4711190796105</v>
      </c>
      <c r="F115" s="38">
        <f>[7]Input!F115</f>
        <v>110.4942328230687</v>
      </c>
      <c r="G115" s="38">
        <f>[7]Input!G115</f>
        <v>34.892915628337491</v>
      </c>
      <c r="H115" s="38">
        <f>[7]Input!H115</f>
        <v>17.44645781416876</v>
      </c>
      <c r="I115" s="38">
        <f>[7]Input!I115</f>
        <v>0</v>
      </c>
      <c r="J115" s="38">
        <f>[7]Input!J115</f>
        <v>0</v>
      </c>
      <c r="K115" s="38">
        <f>[7]Input!K115</f>
        <v>0</v>
      </c>
      <c r="L115" s="38">
        <f>[7]Input!L115</f>
        <v>0</v>
      </c>
    </row>
    <row r="116" spans="1:12" hidden="1">
      <c r="A116" s="38">
        <f>[7]Input!A116</f>
        <v>114</v>
      </c>
      <c r="B116" s="38" t="str">
        <f>[7]Input!B116</f>
        <v>IND_NM_CLK_WET_EXS</v>
      </c>
      <c r="C116" s="38" t="str">
        <f>[7]Input!C116</f>
        <v>IND_HFO</v>
      </c>
      <c r="D116" s="38">
        <f>[7]Input!D116</f>
        <v>19.80360252194307</v>
      </c>
      <c r="E116" s="38">
        <f>[7]Input!E116</f>
        <v>19.803602521943059</v>
      </c>
      <c r="F116" s="38">
        <f>[7]Input!F116</f>
        <v>16.152401210395141</v>
      </c>
      <c r="G116" s="38">
        <f>[7]Input!G116</f>
        <v>5.1007582769668893</v>
      </c>
      <c r="H116" s="38">
        <f>[7]Input!H116</f>
        <v>2.5503791384834469</v>
      </c>
      <c r="I116" s="38">
        <f>[7]Input!I116</f>
        <v>0</v>
      </c>
      <c r="J116" s="38">
        <f>[7]Input!J116</f>
        <v>0</v>
      </c>
      <c r="K116" s="38">
        <f>[7]Input!K116</f>
        <v>0</v>
      </c>
      <c r="L116" s="38">
        <f>[7]Input!L116</f>
        <v>0</v>
      </c>
    </row>
    <row r="117" spans="1:12" hidden="1">
      <c r="A117" s="38">
        <f>[7]Input!A117</f>
        <v>115</v>
      </c>
      <c r="B117" s="38" t="str">
        <f>[7]Input!B117</f>
        <v>IND_NM_CLK_WET_EXS</v>
      </c>
      <c r="C117" s="38" t="str">
        <f>[7]Input!C117</f>
        <v>IND_BIO</v>
      </c>
      <c r="D117" s="38">
        <f>[7]Input!D117</f>
        <v>0</v>
      </c>
      <c r="E117" s="38">
        <f>[7]Input!E117</f>
        <v>0</v>
      </c>
      <c r="F117" s="38">
        <f>[7]Input!F117</f>
        <v>0</v>
      </c>
      <c r="G117" s="38">
        <f>[7]Input!G117</f>
        <v>12.99827696689214</v>
      </c>
      <c r="H117" s="38">
        <f>[7]Input!H117</f>
        <v>6.4991384834460719</v>
      </c>
      <c r="I117" s="38">
        <f>[7]Input!I117</f>
        <v>0</v>
      </c>
      <c r="J117" s="38">
        <f>[7]Input!J117</f>
        <v>0</v>
      </c>
      <c r="K117" s="38">
        <f>[7]Input!K117</f>
        <v>0</v>
      </c>
      <c r="L117" s="38">
        <f>[7]Input!L117</f>
        <v>0</v>
      </c>
    </row>
    <row r="118" spans="1:12" hidden="1">
      <c r="A118" s="38">
        <f>[7]Input!A118</f>
        <v>116</v>
      </c>
      <c r="B118" s="38" t="str">
        <f>[7]Input!B118</f>
        <v>IND_NM_CLK_WET_EXS</v>
      </c>
      <c r="C118" s="38" t="str">
        <f>[7]Input!C118</f>
        <v>IND_COA</v>
      </c>
      <c r="D118" s="38">
        <f>[7]Input!D118</f>
        <v>71.40672345379474</v>
      </c>
      <c r="E118" s="38">
        <f>[7]Input!E118</f>
        <v>71.406723453794712</v>
      </c>
      <c r="F118" s="38">
        <f>[7]Input!F118</f>
        <v>58.241425774296907</v>
      </c>
      <c r="G118" s="38">
        <f>[7]Input!G118</f>
        <v>18.392029191883239</v>
      </c>
      <c r="H118" s="38">
        <f>[7]Input!H118</f>
        <v>9.1960145959416231</v>
      </c>
      <c r="I118" s="38">
        <f>[7]Input!I118</f>
        <v>0</v>
      </c>
      <c r="J118" s="38">
        <f>[7]Input!J118</f>
        <v>0</v>
      </c>
      <c r="K118" s="38">
        <f>[7]Input!K118</f>
        <v>0</v>
      </c>
      <c r="L118" s="38">
        <f>[7]Input!L118</f>
        <v>0</v>
      </c>
    </row>
    <row r="119" spans="1:12" hidden="1">
      <c r="A119" s="38">
        <f>[7]Input!A119</f>
        <v>117</v>
      </c>
      <c r="B119" s="38" t="str">
        <f>[7]Input!B119</f>
        <v>IND_NM_CLK_WET_EXS</v>
      </c>
      <c r="C119" s="38" t="str">
        <f>[7]Input!C119</f>
        <v>IND_PTC</v>
      </c>
      <c r="D119" s="38">
        <f>[7]Input!D119</f>
        <v>208.68757122340011</v>
      </c>
      <c r="E119" s="38">
        <f>[7]Input!E119</f>
        <v>208.6875712234</v>
      </c>
      <c r="F119" s="38">
        <f>[7]Input!F119</f>
        <v>170.21172659309369</v>
      </c>
      <c r="G119" s="38">
        <f>[7]Input!G119</f>
        <v>40.752794588821651</v>
      </c>
      <c r="H119" s="38">
        <f>[7]Input!H119</f>
        <v>20.376397294410829</v>
      </c>
      <c r="I119" s="38">
        <f>[7]Input!I119</f>
        <v>0</v>
      </c>
      <c r="J119" s="38">
        <f>[7]Input!J119</f>
        <v>0</v>
      </c>
      <c r="K119" s="38">
        <f>[7]Input!K119</f>
        <v>0</v>
      </c>
      <c r="L119" s="38">
        <f>[7]Input!L119</f>
        <v>0</v>
      </c>
    </row>
    <row r="120" spans="1:12" hidden="1">
      <c r="A120" s="38">
        <f>[7]Input!A120</f>
        <v>118</v>
      </c>
      <c r="B120" s="38" t="str">
        <f>[7]Input!B120</f>
        <v>IND_NM_LIM_EXS</v>
      </c>
      <c r="C120" s="38" t="str">
        <f>[7]Input!C120</f>
        <v>IND_NGA</v>
      </c>
      <c r="D120" s="38">
        <f>[7]Input!D120</f>
        <v>93.93009954128442</v>
      </c>
      <c r="E120" s="38">
        <f>[7]Input!E120</f>
        <v>78.275082951070331</v>
      </c>
      <c r="F120" s="38">
        <f>[7]Input!F120</f>
        <v>62.620066360856271</v>
      </c>
      <c r="G120" s="38">
        <f>[7]Input!G120</f>
        <v>46.96504977064221</v>
      </c>
      <c r="H120" s="38">
        <f>[7]Input!H120</f>
        <v>31.310033180428139</v>
      </c>
      <c r="I120" s="38">
        <f>[7]Input!I120</f>
        <v>15.655016590214061</v>
      </c>
      <c r="J120" s="38">
        <f>[7]Input!J120</f>
        <v>0</v>
      </c>
      <c r="K120" s="38">
        <f>[7]Input!K120</f>
        <v>0</v>
      </c>
      <c r="L120" s="38">
        <f>[7]Input!L120</f>
        <v>0</v>
      </c>
    </row>
    <row r="121" spans="1:12" hidden="1">
      <c r="A121" s="38">
        <f>[7]Input!A121</f>
        <v>119</v>
      </c>
      <c r="B121" s="38" t="str">
        <f>[7]Input!B121</f>
        <v>IND_NM_LIM_EXS</v>
      </c>
      <c r="C121" s="38" t="str">
        <f>[7]Input!C121</f>
        <v>IND_HFO</v>
      </c>
      <c r="D121" s="38">
        <f>[7]Input!D121</f>
        <v>10.17106605504584</v>
      </c>
      <c r="E121" s="38">
        <f>[7]Input!E121</f>
        <v>8.4758883792048927</v>
      </c>
      <c r="F121" s="38">
        <f>[7]Input!F121</f>
        <v>6.7807107033639138</v>
      </c>
      <c r="G121" s="38">
        <f>[7]Input!G121</f>
        <v>5.0855330275229189</v>
      </c>
      <c r="H121" s="38">
        <f>[7]Input!H121</f>
        <v>3.3903553516819511</v>
      </c>
      <c r="I121" s="38">
        <f>[7]Input!I121</f>
        <v>1.695177675840978</v>
      </c>
      <c r="J121" s="38">
        <f>[7]Input!J121</f>
        <v>0</v>
      </c>
      <c r="K121" s="38">
        <f>[7]Input!K121</f>
        <v>0</v>
      </c>
      <c r="L121" s="38">
        <f>[7]Input!L121</f>
        <v>0</v>
      </c>
    </row>
    <row r="122" spans="1:12" hidden="1">
      <c r="A122" s="38">
        <f>[7]Input!A122</f>
        <v>120</v>
      </c>
      <c r="B122" s="38" t="str">
        <f>[7]Input!B122</f>
        <v>IND_NM_LIM_EXS</v>
      </c>
      <c r="C122" s="38" t="str">
        <f>[7]Input!C122</f>
        <v>IND_COA</v>
      </c>
      <c r="D122" s="38">
        <f>[7]Input!D122</f>
        <v>38.50692522935779</v>
      </c>
      <c r="E122" s="38">
        <f>[7]Input!E122</f>
        <v>32.089104357798163</v>
      </c>
      <c r="F122" s="38">
        <f>[7]Input!F122</f>
        <v>25.67128348623854</v>
      </c>
      <c r="G122" s="38">
        <f>[7]Input!G122</f>
        <v>19.253462614678899</v>
      </c>
      <c r="H122" s="38">
        <f>[7]Input!H122</f>
        <v>12.83564174311927</v>
      </c>
      <c r="I122" s="38">
        <f>[7]Input!I122</f>
        <v>6.4178208715596297</v>
      </c>
      <c r="J122" s="38">
        <f>[7]Input!J122</f>
        <v>0</v>
      </c>
      <c r="K122" s="38">
        <f>[7]Input!K122</f>
        <v>0</v>
      </c>
      <c r="L122" s="38">
        <f>[7]Input!L122</f>
        <v>0</v>
      </c>
    </row>
    <row r="123" spans="1:12" hidden="1">
      <c r="A123" s="38">
        <f>[7]Input!A123</f>
        <v>121</v>
      </c>
      <c r="B123" s="38" t="str">
        <f>[7]Input!B123</f>
        <v>IND_NM_GLS_EXS</v>
      </c>
      <c r="C123" s="38" t="str">
        <f>[7]Input!C123</f>
        <v>IND_NGA</v>
      </c>
      <c r="D123" s="38">
        <f>[7]Input!D123</f>
        <v>99.554878479893901</v>
      </c>
      <c r="E123" s="38">
        <f>[7]Input!E123</f>
        <v>82.962398733244925</v>
      </c>
      <c r="F123" s="38">
        <f>[7]Input!F123</f>
        <v>66.369918986595948</v>
      </c>
      <c r="G123" s="38">
        <f>[7]Input!G123</f>
        <v>49.777439239946951</v>
      </c>
      <c r="H123" s="38">
        <f>[7]Input!H123</f>
        <v>25.894251730740901</v>
      </c>
      <c r="I123" s="38">
        <f>[7]Input!I123</f>
        <v>16.592479746648991</v>
      </c>
      <c r="J123" s="38">
        <f>[7]Input!J123</f>
        <v>0</v>
      </c>
      <c r="K123" s="38">
        <f>[7]Input!K123</f>
        <v>0</v>
      </c>
      <c r="L123" s="38">
        <f>[7]Input!L123</f>
        <v>0</v>
      </c>
    </row>
    <row r="124" spans="1:12" hidden="1">
      <c r="A124" s="38">
        <f>[7]Input!A124</f>
        <v>122</v>
      </c>
      <c r="B124" s="38" t="str">
        <f>[7]Input!B124</f>
        <v>IND_NM_GLS_EXS</v>
      </c>
      <c r="C124" s="38" t="str">
        <f>[7]Input!C124</f>
        <v>IND_HFO</v>
      </c>
      <c r="D124" s="38">
        <f>[7]Input!D124</f>
        <v>5.8460053026955618</v>
      </c>
      <c r="E124" s="38">
        <f>[7]Input!E124</f>
        <v>4.8716710855796297</v>
      </c>
      <c r="F124" s="38">
        <f>[7]Input!F124</f>
        <v>3.8973368684636909</v>
      </c>
      <c r="G124" s="38">
        <f>[7]Input!G124</f>
        <v>2.9230026513477809</v>
      </c>
      <c r="H124" s="38">
        <f>[7]Input!H124</f>
        <v>9.239376196788923</v>
      </c>
      <c r="I124" s="38">
        <f>[7]Input!I124</f>
        <v>0.97433421711592383</v>
      </c>
      <c r="J124" s="38">
        <f>[7]Input!J124</f>
        <v>0</v>
      </c>
      <c r="K124" s="38">
        <f>[7]Input!K124</f>
        <v>0</v>
      </c>
      <c r="L124" s="38">
        <f>[7]Input!L124</f>
        <v>0</v>
      </c>
    </row>
    <row r="125" spans="1:12" hidden="1">
      <c r="A125" s="38">
        <f>[7]Input!A125</f>
        <v>123</v>
      </c>
      <c r="B125" s="38" t="str">
        <f>[7]Input!B125</f>
        <v>IND_NM_CRM_EXS</v>
      </c>
      <c r="C125" s="38" t="str">
        <f>[7]Input!C125</f>
        <v>IND_NGA</v>
      </c>
      <c r="D125" s="38">
        <f>[7]Input!D125</f>
        <v>227.02108374384241</v>
      </c>
      <c r="E125" s="38">
        <f>[7]Input!E125</f>
        <v>181.61686699507391</v>
      </c>
      <c r="F125" s="38">
        <f>[7]Input!F125</f>
        <v>136.2126502463054</v>
      </c>
      <c r="G125" s="38">
        <f>[7]Input!G125</f>
        <v>90.808433497536953</v>
      </c>
      <c r="H125" s="38">
        <f>[7]Input!H125</f>
        <v>41.437288669950732</v>
      </c>
      <c r="I125" s="38">
        <f>[7]Input!I125</f>
        <v>0</v>
      </c>
      <c r="J125" s="38">
        <f>[7]Input!J125</f>
        <v>0</v>
      </c>
      <c r="K125" s="38">
        <f>[7]Input!K125</f>
        <v>0</v>
      </c>
      <c r="L125" s="38">
        <f>[7]Input!L125</f>
        <v>0</v>
      </c>
    </row>
    <row r="126" spans="1:12" hidden="1">
      <c r="A126" s="38">
        <f>[7]Input!A126</f>
        <v>124</v>
      </c>
      <c r="B126" s="38" t="str">
        <f>[7]Input!B126</f>
        <v>IND_NM_CRM_EXS</v>
      </c>
      <c r="C126" s="38" t="str">
        <f>[7]Input!C126</f>
        <v>IND_HFO</v>
      </c>
      <c r="D126" s="38">
        <f>[7]Input!D126</f>
        <v>25.221044334975399</v>
      </c>
      <c r="E126" s="38">
        <f>[7]Input!E126</f>
        <v>20.1768354679803</v>
      </c>
      <c r="F126" s="38">
        <f>[7]Input!F126</f>
        <v>15.132626600985221</v>
      </c>
      <c r="G126" s="38">
        <f>[7]Input!G126</f>
        <v>10.08841773399015</v>
      </c>
      <c r="H126" s="38">
        <f>[7]Input!H126</f>
        <v>9.011136945812801</v>
      </c>
      <c r="I126" s="38">
        <f>[7]Input!I126</f>
        <v>0</v>
      </c>
      <c r="J126" s="38">
        <f>[7]Input!J126</f>
        <v>0</v>
      </c>
      <c r="K126" s="38">
        <f>[7]Input!K126</f>
        <v>0</v>
      </c>
      <c r="L126" s="38">
        <f>[7]Input!L126</f>
        <v>0</v>
      </c>
    </row>
    <row r="127" spans="1:12" hidden="1">
      <c r="A127" s="38">
        <f>[7]Input!A127</f>
        <v>125</v>
      </c>
      <c r="B127" s="38" t="str">
        <f>[7]Input!B127</f>
        <v>IND_NM_CRM_EXS</v>
      </c>
      <c r="C127" s="38" t="str">
        <f>[7]Input!C127</f>
        <v>IND_COA</v>
      </c>
      <c r="D127" s="38">
        <f>[7]Input!D127</f>
        <v>18.21871921182267</v>
      </c>
      <c r="E127" s="38">
        <f>[7]Input!E127</f>
        <v>14.574975369458089</v>
      </c>
      <c r="F127" s="38">
        <f>[7]Input!F127</f>
        <v>10.93123152709359</v>
      </c>
      <c r="G127" s="38">
        <f>[7]Input!G127</f>
        <v>7.2874876847290668</v>
      </c>
      <c r="H127" s="38">
        <f>[7]Input!H127</f>
        <v>3.643743842364533</v>
      </c>
      <c r="I127" s="38">
        <f>[7]Input!I127</f>
        <v>0</v>
      </c>
      <c r="J127" s="38">
        <f>[7]Input!J127</f>
        <v>0</v>
      </c>
      <c r="K127" s="38">
        <f>[7]Input!K127</f>
        <v>0</v>
      </c>
      <c r="L127" s="38">
        <f>[7]Input!L127</f>
        <v>0</v>
      </c>
    </row>
    <row r="128" spans="1:12" hidden="1">
      <c r="A128" s="38">
        <f>[7]Input!A128</f>
        <v>126</v>
      </c>
      <c r="B128" s="38" t="str">
        <f>[7]Input!B128</f>
        <v>IND_NM_MD_OIL_EXS</v>
      </c>
      <c r="C128" s="38" t="str">
        <f>[7]Input!C128</f>
        <v>IND_LPG</v>
      </c>
      <c r="D128" s="38">
        <f>[7]Input!D128</f>
        <v>27.347999999999999</v>
      </c>
      <c r="E128" s="38">
        <f>[7]Input!E128</f>
        <v>9.7393457451307501</v>
      </c>
      <c r="F128" s="38">
        <f>[7]Input!F128</f>
        <v>0</v>
      </c>
      <c r="G128" s="38">
        <f>[7]Input!G128</f>
        <v>0</v>
      </c>
      <c r="H128" s="38">
        <f>[7]Input!H128</f>
        <v>0</v>
      </c>
      <c r="I128" s="38">
        <f>[7]Input!I128</f>
        <v>0</v>
      </c>
      <c r="J128" s="38">
        <f>[7]Input!J128</f>
        <v>0</v>
      </c>
      <c r="K128" s="38">
        <f>[7]Input!K128</f>
        <v>0</v>
      </c>
      <c r="L128" s="38">
        <f>[7]Input!L128</f>
        <v>0</v>
      </c>
    </row>
    <row r="129" spans="1:12" hidden="1">
      <c r="A129" s="38">
        <f>[7]Input!A129</f>
        <v>127</v>
      </c>
      <c r="B129" s="38" t="str">
        <f>[7]Input!B129</f>
        <v>IND_NM_MD_OIL_EXS</v>
      </c>
      <c r="C129" s="38" t="str">
        <f>[7]Input!C129</f>
        <v>IND_OIL</v>
      </c>
      <c r="D129" s="38">
        <f>[7]Input!D129</f>
        <v>0</v>
      </c>
      <c r="E129" s="38">
        <f>[7]Input!E129</f>
        <v>0</v>
      </c>
      <c r="F129" s="38">
        <f>[7]Input!F129</f>
        <v>16.408799999999999</v>
      </c>
      <c r="G129" s="38">
        <f>[7]Input!G129</f>
        <v>10.9392</v>
      </c>
      <c r="H129" s="38">
        <f>[7]Input!H129</f>
        <v>5.4696000000000016</v>
      </c>
      <c r="I129" s="38">
        <f>[7]Input!I129</f>
        <v>0</v>
      </c>
      <c r="J129" s="38">
        <f>[7]Input!J129</f>
        <v>0</v>
      </c>
      <c r="K129" s="38">
        <f>[7]Input!K129</f>
        <v>0</v>
      </c>
      <c r="L129" s="38">
        <f>[7]Input!L129</f>
        <v>0</v>
      </c>
    </row>
    <row r="130" spans="1:12" hidden="1">
      <c r="A130" s="38">
        <f>[7]Input!A130</f>
        <v>128</v>
      </c>
      <c r="B130" s="38" t="str">
        <f>[7]Input!B130</f>
        <v>IND_NM_MD_OIL_EXS</v>
      </c>
      <c r="C130" s="38" t="str">
        <f>[7]Input!C130</f>
        <v>IND_NAP</v>
      </c>
      <c r="D130" s="38">
        <f>[7]Input!D130</f>
        <v>0</v>
      </c>
      <c r="E130" s="38">
        <f>[7]Input!E130</f>
        <v>12.139054254869251</v>
      </c>
      <c r="F130" s="38">
        <f>[7]Input!F130</f>
        <v>0</v>
      </c>
      <c r="G130" s="38">
        <f>[7]Input!G130</f>
        <v>0</v>
      </c>
      <c r="H130" s="38">
        <f>[7]Input!H130</f>
        <v>0</v>
      </c>
      <c r="I130" s="38">
        <f>[7]Input!I130</f>
        <v>0</v>
      </c>
      <c r="J130" s="38">
        <f>[7]Input!J130</f>
        <v>0</v>
      </c>
      <c r="K130" s="38">
        <f>[7]Input!K130</f>
        <v>0</v>
      </c>
      <c r="L130" s="38">
        <f>[7]Input!L130</f>
        <v>0</v>
      </c>
    </row>
    <row r="131" spans="1:12" hidden="1">
      <c r="A131" s="38">
        <f>[7]Input!A131</f>
        <v>129</v>
      </c>
      <c r="B131" s="38" t="str">
        <f>[7]Input!B131</f>
        <v>IND_NM_CLK_DRY_NEW</v>
      </c>
      <c r="C131" s="38" t="str">
        <f>[7]Input!C131</f>
        <v>IND_NGA</v>
      </c>
      <c r="D131" s="38">
        <f>[7]Input!D131</f>
        <v>17.138953973350201</v>
      </c>
      <c r="E131" s="38">
        <f>[7]Input!E131</f>
        <v>20.00420572469195</v>
      </c>
      <c r="F131" s="38">
        <f>[7]Input!F131</f>
        <v>26.05684702122181</v>
      </c>
      <c r="G131" s="38">
        <f>[7]Input!G131</f>
        <v>47.954724958244363</v>
      </c>
      <c r="H131" s="38">
        <f>[7]Input!H131</f>
        <v>53.813013864785283</v>
      </c>
      <c r="I131" s="38">
        <f>[7]Input!I131</f>
        <v>59.762121636212832</v>
      </c>
      <c r="J131" s="38">
        <f>[7]Input!J131</f>
        <v>58.690096458210412</v>
      </c>
      <c r="K131" s="38">
        <f>[7]Input!K131</f>
        <v>59.213262973076027</v>
      </c>
      <c r="L131" s="38">
        <f>[7]Input!L131</f>
        <v>59.248831087878962</v>
      </c>
    </row>
    <row r="132" spans="1:12" hidden="1">
      <c r="A132" s="38">
        <f>[7]Input!A132</f>
        <v>130</v>
      </c>
      <c r="B132" s="38" t="str">
        <f>[7]Input!B132</f>
        <v>IND_NM_CLK_DRY_NEW</v>
      </c>
      <c r="C132" s="38" t="str">
        <f>[7]Input!C132</f>
        <v>IND_HFO</v>
      </c>
      <c r="D132" s="38">
        <f>[7]Input!D132</f>
        <v>34.277907946700417</v>
      </c>
      <c r="E132" s="38">
        <f>[7]Input!E132</f>
        <v>40.008411449383892</v>
      </c>
      <c r="F132" s="38">
        <f>[7]Input!F132</f>
        <v>52.113694042443619</v>
      </c>
      <c r="G132" s="38">
        <f>[7]Input!G132</f>
        <v>95.909449916488725</v>
      </c>
      <c r="H132" s="38">
        <f>[7]Input!H132</f>
        <v>107.62602772957059</v>
      </c>
      <c r="I132" s="38">
        <f>[7]Input!I132</f>
        <v>119.52424327242559</v>
      </c>
      <c r="J132" s="38">
        <f>[7]Input!J132</f>
        <v>117.3801929164208</v>
      </c>
      <c r="K132" s="38">
        <f>[7]Input!K132</f>
        <v>118.4265259461521</v>
      </c>
      <c r="L132" s="38">
        <f>[7]Input!L132</f>
        <v>118.4976621757579</v>
      </c>
    </row>
    <row r="133" spans="1:12" hidden="1">
      <c r="A133" s="38">
        <f>[7]Input!A133</f>
        <v>131</v>
      </c>
      <c r="B133" s="38" t="str">
        <f>[7]Input!B133</f>
        <v>IND_NM_CLK_DRY_NEW</v>
      </c>
      <c r="C133" s="38" t="str">
        <f>[7]Input!C133</f>
        <v>IND_COA</v>
      </c>
      <c r="D133" s="38">
        <f>[7]Input!D133</f>
        <v>132.82689329346411</v>
      </c>
      <c r="E133" s="38">
        <f>[7]Input!E133</f>
        <v>155.03259436636259</v>
      </c>
      <c r="F133" s="38">
        <f>[7]Input!F133</f>
        <v>201.94056441446901</v>
      </c>
      <c r="G133" s="38">
        <f>[7]Input!G133</f>
        <v>371.6491184263939</v>
      </c>
      <c r="H133" s="38">
        <f>[7]Input!H133</f>
        <v>417.05085745208601</v>
      </c>
      <c r="I133" s="38">
        <f>[7]Input!I133</f>
        <v>463.15644268064949</v>
      </c>
      <c r="J133" s="38">
        <f>[7]Input!J133</f>
        <v>454.84824755113061</v>
      </c>
      <c r="K133" s="38">
        <f>[7]Input!K133</f>
        <v>458.90278804133942</v>
      </c>
      <c r="L133" s="38">
        <f>[7]Input!L133</f>
        <v>459.17844093106169</v>
      </c>
    </row>
    <row r="134" spans="1:12" hidden="1">
      <c r="A134" s="38">
        <f>[7]Input!A134</f>
        <v>132</v>
      </c>
      <c r="B134" s="38" t="str">
        <f>[7]Input!B134</f>
        <v>IND_NM_CLK_DRY_NEW</v>
      </c>
      <c r="C134" s="38" t="str">
        <f>[7]Input!C134</f>
        <v>IND_BGS</v>
      </c>
      <c r="D134" s="38">
        <f>[7]Input!D134</f>
        <v>10.711846233343881</v>
      </c>
      <c r="E134" s="38">
        <f>[7]Input!E134</f>
        <v>12.502628577932461</v>
      </c>
      <c r="F134" s="38">
        <f>[7]Input!F134</f>
        <v>16.28552938826364</v>
      </c>
      <c r="G134" s="38">
        <f>[7]Input!G134</f>
        <v>29.971703098902729</v>
      </c>
      <c r="H134" s="38">
        <f>[7]Input!H134</f>
        <v>33.633133665490803</v>
      </c>
      <c r="I134" s="38">
        <f>[7]Input!I134</f>
        <v>37.351326022633017</v>
      </c>
      <c r="J134" s="38">
        <f>[7]Input!J134</f>
        <v>36.68131028638151</v>
      </c>
      <c r="K134" s="38">
        <f>[7]Input!K134</f>
        <v>37.008289358172533</v>
      </c>
      <c r="L134" s="38">
        <f>[7]Input!L134</f>
        <v>37.030519429924333</v>
      </c>
    </row>
    <row r="135" spans="1:12" hidden="1">
      <c r="A135" s="38">
        <f>[7]Input!A135</f>
        <v>133</v>
      </c>
      <c r="B135" s="38" t="str">
        <f>[7]Input!B135</f>
        <v>IND_NM_LIM_LRK_NEW</v>
      </c>
      <c r="C135" s="38" t="str">
        <f>[7]Input!C135</f>
        <v>IND_NGA</v>
      </c>
      <c r="D135" s="38">
        <f>[7]Input!D135</f>
        <v>0.44330608000000132</v>
      </c>
      <c r="E135" s="38">
        <f>[7]Input!E135</f>
        <v>1.8829960970431661</v>
      </c>
      <c r="F135" s="38">
        <f>[7]Input!F135</f>
        <v>2.934327152467707</v>
      </c>
      <c r="G135" s="38">
        <f>[7]Input!G135</f>
        <v>4.6075506687945182</v>
      </c>
      <c r="H135" s="38">
        <f>[7]Input!H135</f>
        <v>5.8566464739609838</v>
      </c>
      <c r="I135" s="38">
        <f>[7]Input!I135</f>
        <v>7.0760183796006997</v>
      </c>
      <c r="J135" s="38">
        <f>[7]Input!J135</f>
        <v>8.201454335112679</v>
      </c>
      <c r="K135" s="38">
        <f>[7]Input!K135</f>
        <v>8.2551820109409899</v>
      </c>
      <c r="L135" s="38">
        <f>[7]Input!L135</f>
        <v>8.3018421703218817</v>
      </c>
    </row>
    <row r="136" spans="1:12" hidden="1">
      <c r="A136" s="38">
        <f>[7]Input!A136</f>
        <v>134</v>
      </c>
      <c r="B136" s="38" t="str">
        <f>[7]Input!B136</f>
        <v>IND_NM_LIM_LRK_NEW</v>
      </c>
      <c r="C136" s="38" t="str">
        <f>[7]Input!C136</f>
        <v>IND_HFO</v>
      </c>
      <c r="D136" s="38">
        <f>[7]Input!D136</f>
        <v>0.1477686933333337</v>
      </c>
      <c r="E136" s="38">
        <f>[7]Input!E136</f>
        <v>0.62766536568105546</v>
      </c>
      <c r="F136" s="38">
        <f>[7]Input!F136</f>
        <v>0.9781090508225706</v>
      </c>
      <c r="G136" s="38">
        <f>[7]Input!G136</f>
        <v>1.5358502229315061</v>
      </c>
      <c r="H136" s="38">
        <f>[7]Input!H136</f>
        <v>1.952215491320328</v>
      </c>
      <c r="I136" s="38">
        <f>[7]Input!I136</f>
        <v>2.3586727932002329</v>
      </c>
      <c r="J136" s="38">
        <f>[7]Input!J136</f>
        <v>2.7338181117042248</v>
      </c>
      <c r="K136" s="38">
        <f>[7]Input!K136</f>
        <v>2.751727336980331</v>
      </c>
      <c r="L136" s="38">
        <f>[7]Input!L136</f>
        <v>2.7672807234406269</v>
      </c>
    </row>
    <row r="137" spans="1:12" hidden="1">
      <c r="A137" s="38">
        <f>[7]Input!A137</f>
        <v>135</v>
      </c>
      <c r="B137" s="38" t="str">
        <f>[7]Input!B137</f>
        <v>IND_NM_LIM_LRK_NEW</v>
      </c>
      <c r="C137" s="38" t="str">
        <f>[7]Input!C137</f>
        <v>IND_BIO</v>
      </c>
      <c r="D137" s="38">
        <f>[7]Input!D137</f>
        <v>2.068761706666661</v>
      </c>
      <c r="E137" s="38">
        <f>[7]Input!E137</f>
        <v>8.7873151195347727</v>
      </c>
      <c r="F137" s="38">
        <f>[7]Input!F137</f>
        <v>13.69352671151599</v>
      </c>
      <c r="G137" s="38">
        <f>[7]Input!G137</f>
        <v>21.50190312104106</v>
      </c>
      <c r="H137" s="38">
        <f>[7]Input!H137</f>
        <v>27.331016878484579</v>
      </c>
      <c r="I137" s="38">
        <f>[7]Input!I137</f>
        <v>33.02141910480325</v>
      </c>
      <c r="J137" s="38">
        <f>[7]Input!J137</f>
        <v>38.273453563859142</v>
      </c>
      <c r="K137" s="38">
        <f>[7]Input!K137</f>
        <v>38.524182717724607</v>
      </c>
      <c r="L137" s="38">
        <f>[7]Input!L137</f>
        <v>38.741930128168732</v>
      </c>
    </row>
    <row r="138" spans="1:12" hidden="1">
      <c r="A138" s="38">
        <f>[7]Input!A138</f>
        <v>136</v>
      </c>
      <c r="B138" s="38" t="str">
        <f>[7]Input!B138</f>
        <v>IND_NM_LIM_LRK_NEW</v>
      </c>
      <c r="C138" s="38" t="str">
        <f>[7]Input!C138</f>
        <v>IND_COA</v>
      </c>
      <c r="D138" s="38">
        <f>[7]Input!D138</f>
        <v>11.96926416000003</v>
      </c>
      <c r="E138" s="38">
        <f>[7]Input!E138</f>
        <v>50.840894620165493</v>
      </c>
      <c r="F138" s="38">
        <f>[7]Input!F138</f>
        <v>79.226833116628185</v>
      </c>
      <c r="G138" s="38">
        <f>[7]Input!G138</f>
        <v>124.403868057452</v>
      </c>
      <c r="H138" s="38">
        <f>[7]Input!H138</f>
        <v>158.1294547969465</v>
      </c>
      <c r="I138" s="38">
        <f>[7]Input!I138</f>
        <v>191.05249624921899</v>
      </c>
      <c r="J138" s="38">
        <f>[7]Input!J138</f>
        <v>221.43926704804241</v>
      </c>
      <c r="K138" s="38">
        <f>[7]Input!K138</f>
        <v>222.88991429540681</v>
      </c>
      <c r="L138" s="38">
        <f>[7]Input!L138</f>
        <v>224.14973859869079</v>
      </c>
    </row>
    <row r="139" spans="1:12" hidden="1">
      <c r="A139" s="38">
        <f>[7]Input!A139</f>
        <v>137</v>
      </c>
      <c r="B139" s="38" t="str">
        <f>[7]Input!B139</f>
        <v>IND_NM_GLS_FOSS_NEW</v>
      </c>
      <c r="C139" s="38" t="str">
        <f>[7]Input!C139</f>
        <v>IND_NGA</v>
      </c>
      <c r="D139" s="38">
        <f>[7]Input!D139</f>
        <v>31.034294297600091</v>
      </c>
      <c r="E139" s="38">
        <f>[7]Input!E139</f>
        <v>0</v>
      </c>
      <c r="F139" s="38">
        <f>[7]Input!F139</f>
        <v>31.034294297600091</v>
      </c>
      <c r="G139" s="38">
        <f>[7]Input!G139</f>
        <v>0</v>
      </c>
      <c r="H139" s="38">
        <f>[7]Input!H139</f>
        <v>0</v>
      </c>
      <c r="I139" s="38">
        <f>[7]Input!I139</f>
        <v>0</v>
      </c>
      <c r="J139" s="38">
        <f>[7]Input!J139</f>
        <v>0</v>
      </c>
      <c r="K139" s="38">
        <f>[7]Input!K139</f>
        <v>0</v>
      </c>
      <c r="L139" s="38">
        <f>[7]Input!L139</f>
        <v>0</v>
      </c>
    </row>
    <row r="140" spans="1:12" hidden="1">
      <c r="A140" s="38">
        <f>[7]Input!A140</f>
        <v>138</v>
      </c>
      <c r="B140" s="38" t="str">
        <f>[7]Input!B140</f>
        <v>IND_NM_GLS_ELEC_NEW</v>
      </c>
      <c r="C140" s="38" t="str">
        <f>[7]Input!C140</f>
        <v>IND_BIO</v>
      </c>
      <c r="D140" s="38">
        <f>[7]Input!D140</f>
        <v>0</v>
      </c>
      <c r="E140" s="38">
        <f>[7]Input!E140</f>
        <v>61.090551655750609</v>
      </c>
      <c r="F140" s="38">
        <f>[7]Input!F140</f>
        <v>80.406491959479965</v>
      </c>
      <c r="G140" s="38">
        <f>[7]Input!G140</f>
        <v>148.11916133403381</v>
      </c>
      <c r="H140" s="38">
        <f>[7]Input!H140</f>
        <v>188.10941030907421</v>
      </c>
      <c r="I140" s="38">
        <f>[7]Input!I140</f>
        <v>228.5103423382256</v>
      </c>
      <c r="J140" s="38">
        <f>[7]Input!J140</f>
        <v>263.22799576617768</v>
      </c>
      <c r="K140" s="38">
        <f>[7]Input!K140</f>
        <v>265.59786533747621</v>
      </c>
      <c r="L140" s="38">
        <f>[7]Input!L140</f>
        <v>266.67593696916578</v>
      </c>
    </row>
    <row r="141" spans="1:12" hidden="1">
      <c r="A141" s="38">
        <f>[7]Input!A141</f>
        <v>139</v>
      </c>
      <c r="B141" s="38" t="str">
        <f>[7]Input!B141</f>
        <v>IND_NM_CRM_NEW</v>
      </c>
      <c r="C141" s="38" t="str">
        <f>[7]Input!C141</f>
        <v>IND_NGA</v>
      </c>
      <c r="D141" s="38">
        <f>[7]Input!D141</f>
        <v>230.76419769448819</v>
      </c>
      <c r="E141" s="38">
        <f>[7]Input!E141</f>
        <v>286.2912639009852</v>
      </c>
      <c r="F141" s="38">
        <f>[7]Input!F141</f>
        <v>320.40286149667588</v>
      </c>
      <c r="G141" s="38">
        <f>[7]Input!G141</f>
        <v>390.23896483819982</v>
      </c>
      <c r="H141" s="38">
        <f>[7]Input!H141</f>
        <v>413.22581141653723</v>
      </c>
      <c r="I141" s="38">
        <f>[7]Input!I141</f>
        <v>456.11380876243447</v>
      </c>
      <c r="J141" s="38">
        <f>[7]Input!J141</f>
        <v>459.58991553232289</v>
      </c>
      <c r="K141" s="38">
        <f>[7]Input!K141</f>
        <v>463.69711594461762</v>
      </c>
      <c r="L141" s="38">
        <f>[7]Input!L141</f>
        <v>468.59491673178292</v>
      </c>
    </row>
    <row r="142" spans="1:12" hidden="1">
      <c r="A142" s="38">
        <f>[7]Input!A142</f>
        <v>140</v>
      </c>
      <c r="B142" s="38" t="str">
        <f>[7]Input!B142</f>
        <v>IND_PP_SB_BIO_EXS</v>
      </c>
      <c r="C142" s="38" t="str">
        <f>[7]Input!C142</f>
        <v>IND_BIO</v>
      </c>
      <c r="D142" s="38">
        <f>[7]Input!D142</f>
        <v>435.88914110429442</v>
      </c>
      <c r="E142" s="38">
        <f>[7]Input!E142</f>
        <v>348.71131288343548</v>
      </c>
      <c r="F142" s="38">
        <f>[7]Input!F142</f>
        <v>261.53348466257671</v>
      </c>
      <c r="G142" s="38">
        <f>[7]Input!G142</f>
        <v>174.3556564417178</v>
      </c>
      <c r="H142" s="38">
        <f>[7]Input!H142</f>
        <v>87.177828220858885</v>
      </c>
      <c r="I142" s="38">
        <f>[7]Input!I142</f>
        <v>0</v>
      </c>
      <c r="J142" s="38">
        <f>[7]Input!J142</f>
        <v>0</v>
      </c>
      <c r="K142" s="38">
        <f>[7]Input!K142</f>
        <v>0</v>
      </c>
      <c r="L142" s="38">
        <f>[7]Input!L142</f>
        <v>0</v>
      </c>
    </row>
    <row r="143" spans="1:12" hidden="1">
      <c r="A143" s="38">
        <f>[7]Input!A143</f>
        <v>141</v>
      </c>
      <c r="B143" s="38" t="str">
        <f>[7]Input!B143</f>
        <v>IND_PP_PH_HFO_EXS</v>
      </c>
      <c r="C143" s="38" t="str">
        <f>[7]Input!C143</f>
        <v>IND_HFO</v>
      </c>
      <c r="D143" s="38">
        <f>[7]Input!D143</f>
        <v>8.0800000000000018</v>
      </c>
      <c r="E143" s="38">
        <f>[7]Input!E143</f>
        <v>6.4640000000000004</v>
      </c>
      <c r="F143" s="38">
        <f>[7]Input!F143</f>
        <v>4.8480000000000016</v>
      </c>
      <c r="G143" s="38">
        <f>[7]Input!G143</f>
        <v>3.2320000000000002</v>
      </c>
      <c r="H143" s="38">
        <f>[7]Input!H143</f>
        <v>1.616000000000001</v>
      </c>
      <c r="I143" s="38">
        <f>[7]Input!I143</f>
        <v>0</v>
      </c>
      <c r="J143" s="38">
        <f>[7]Input!J143</f>
        <v>0</v>
      </c>
      <c r="K143" s="38">
        <f>[7]Input!K143</f>
        <v>0</v>
      </c>
      <c r="L143" s="38">
        <f>[7]Input!L143</f>
        <v>0</v>
      </c>
    </row>
    <row r="144" spans="1:12" hidden="1">
      <c r="A144" s="38">
        <f>[7]Input!A144</f>
        <v>142</v>
      </c>
      <c r="B144" s="38" t="str">
        <f>[7]Input!B144</f>
        <v>IND_PP_PH_NGA_EXS</v>
      </c>
      <c r="C144" s="38" t="str">
        <f>[7]Input!C144</f>
        <v>IND_NGA</v>
      </c>
      <c r="D144" s="38">
        <f>[7]Input!D144</f>
        <v>29.098500000000001</v>
      </c>
      <c r="E144" s="38">
        <f>[7]Input!E144</f>
        <v>12.252000000000001</v>
      </c>
      <c r="F144" s="38">
        <f>[7]Input!F144</f>
        <v>9.2274000000000012</v>
      </c>
      <c r="G144" s="38">
        <f>[7]Input!G144</f>
        <v>6.1260000000000012</v>
      </c>
      <c r="H144" s="38">
        <f>[7]Input!H144</f>
        <v>3.0629999999999979</v>
      </c>
      <c r="I144" s="38">
        <f>[7]Input!I144</f>
        <v>0</v>
      </c>
      <c r="J144" s="38">
        <f>[7]Input!J144</f>
        <v>0</v>
      </c>
      <c r="K144" s="38">
        <f>[7]Input!K144</f>
        <v>0</v>
      </c>
      <c r="L144" s="38">
        <f>[7]Input!L144</f>
        <v>0</v>
      </c>
    </row>
    <row r="145" spans="1:12" hidden="1">
      <c r="A145" s="38">
        <f>[7]Input!A145</f>
        <v>143</v>
      </c>
      <c r="B145" s="38" t="str">
        <f>[7]Input!B145</f>
        <v>IND_PP_PH_COA_EXS</v>
      </c>
      <c r="C145" s="38" t="str">
        <f>[7]Input!C145</f>
        <v>IND_COA</v>
      </c>
      <c r="D145" s="38">
        <f>[7]Input!D145</f>
        <v>0.91058823529411781</v>
      </c>
      <c r="E145" s="38">
        <f>[7]Input!E145</f>
        <v>0.7284705882352942</v>
      </c>
      <c r="F145" s="38">
        <f>[7]Input!F145</f>
        <v>0.54635294117647071</v>
      </c>
      <c r="G145" s="38">
        <f>[7]Input!G145</f>
        <v>0.36423529411764721</v>
      </c>
      <c r="H145" s="38">
        <f>[7]Input!H145</f>
        <v>0.18211764705882361</v>
      </c>
      <c r="I145" s="38">
        <f>[7]Input!I145</f>
        <v>0</v>
      </c>
      <c r="J145" s="38">
        <f>[7]Input!J145</f>
        <v>0</v>
      </c>
      <c r="K145" s="38">
        <f>[7]Input!K145</f>
        <v>0</v>
      </c>
      <c r="L145" s="38">
        <f>[7]Input!L145</f>
        <v>0</v>
      </c>
    </row>
    <row r="146" spans="1:12" hidden="1">
      <c r="A146" s="38">
        <f>[7]Input!A146</f>
        <v>144</v>
      </c>
      <c r="B146" s="38" t="str">
        <f>[7]Input!B146</f>
        <v>IND_PP_PH_BIO_EXS</v>
      </c>
      <c r="C146" s="38" t="str">
        <f>[7]Input!C146</f>
        <v>IND_BIO</v>
      </c>
      <c r="D146" s="38">
        <f>[7]Input!D146</f>
        <v>2.383941176470588</v>
      </c>
      <c r="E146" s="38">
        <f>[7]Input!E146</f>
        <v>1.0579764705882371</v>
      </c>
      <c r="F146" s="38">
        <f>[7]Input!F146</f>
        <v>0.75282352941176489</v>
      </c>
      <c r="G146" s="38">
        <f>[7]Input!G146</f>
        <v>0.52898823529404015</v>
      </c>
      <c r="H146" s="38">
        <f>[7]Input!H146</f>
        <v>0.25094117647058828</v>
      </c>
      <c r="I146" s="38">
        <f>[7]Input!I146</f>
        <v>0</v>
      </c>
      <c r="J146" s="38">
        <f>[7]Input!J146</f>
        <v>0</v>
      </c>
      <c r="K146" s="38">
        <f>[7]Input!K146</f>
        <v>0</v>
      </c>
      <c r="L146" s="38">
        <f>[7]Input!L146</f>
        <v>0</v>
      </c>
    </row>
    <row r="147" spans="1:12" hidden="1">
      <c r="A147" s="38">
        <f>[7]Input!A147</f>
        <v>145</v>
      </c>
      <c r="B147" s="38" t="str">
        <f>[7]Input!B147</f>
        <v>IND_PP_DH_OIL_EXS</v>
      </c>
      <c r="C147" s="38" t="str">
        <f>[7]Input!C147</f>
        <v>IND_OIL</v>
      </c>
      <c r="D147" s="38">
        <f>[7]Input!D147</f>
        <v>10.75609756097561</v>
      </c>
      <c r="E147" s="38">
        <f>[7]Input!E147</f>
        <v>8.6048780487804883</v>
      </c>
      <c r="F147" s="38">
        <f>[7]Input!F147</f>
        <v>6.4536585365853654</v>
      </c>
      <c r="G147" s="38">
        <f>[7]Input!G147</f>
        <v>4.3024390243902442</v>
      </c>
      <c r="H147" s="38">
        <f>[7]Input!H147</f>
        <v>2.1512195121951221</v>
      </c>
      <c r="I147" s="38">
        <f>[7]Input!I147</f>
        <v>0</v>
      </c>
      <c r="J147" s="38">
        <f>[7]Input!J147</f>
        <v>0</v>
      </c>
      <c r="K147" s="38">
        <f>[7]Input!K147</f>
        <v>0</v>
      </c>
      <c r="L147" s="38">
        <f>[7]Input!L147</f>
        <v>0</v>
      </c>
    </row>
    <row r="148" spans="1:12" hidden="1">
      <c r="A148" s="38">
        <f>[7]Input!A148</f>
        <v>146</v>
      </c>
      <c r="B148" s="38" t="str">
        <f>[7]Input!B148</f>
        <v>IND_PP_DH_NGA_EXS</v>
      </c>
      <c r="C148" s="38" t="str">
        <f>[7]Input!C148</f>
        <v>IND_NGA</v>
      </c>
      <c r="D148" s="38">
        <f>[7]Input!D148</f>
        <v>43.542439024390241</v>
      </c>
      <c r="E148" s="38">
        <f>[7]Input!E148</f>
        <v>18.333658536585371</v>
      </c>
      <c r="F148" s="38">
        <f>[7]Input!F148</f>
        <v>13.750243902439021</v>
      </c>
      <c r="G148" s="38">
        <f>[7]Input!G148</f>
        <v>9.1668292682926804</v>
      </c>
      <c r="H148" s="38">
        <f>[7]Input!H148</f>
        <v>4.5834146341463402</v>
      </c>
      <c r="I148" s="38">
        <f>[7]Input!I148</f>
        <v>0</v>
      </c>
      <c r="J148" s="38">
        <f>[7]Input!J148</f>
        <v>0</v>
      </c>
      <c r="K148" s="38">
        <f>[7]Input!K148</f>
        <v>0</v>
      </c>
      <c r="L148" s="38">
        <f>[7]Input!L148</f>
        <v>0</v>
      </c>
    </row>
    <row r="149" spans="1:12" hidden="1">
      <c r="A149" s="38">
        <f>[7]Input!A149</f>
        <v>147</v>
      </c>
      <c r="B149" s="38" t="str">
        <f>[7]Input!B149</f>
        <v>IND_PP_DH_LPG_EXS</v>
      </c>
      <c r="C149" s="38" t="str">
        <f>[7]Input!C149</f>
        <v>IND_LPG</v>
      </c>
      <c r="D149" s="38">
        <f>[7]Input!D149</f>
        <v>4.264024390243903</v>
      </c>
      <c r="E149" s="38">
        <f>[7]Input!E149</f>
        <v>3.4112195121951219</v>
      </c>
      <c r="F149" s="38">
        <f>[7]Input!F149</f>
        <v>2.5584146341463421</v>
      </c>
      <c r="G149" s="38">
        <f>[7]Input!G149</f>
        <v>1.7056097560975609</v>
      </c>
      <c r="H149" s="38">
        <f>[7]Input!H149</f>
        <v>0.85280487804878047</v>
      </c>
      <c r="I149" s="38">
        <f>[7]Input!I149</f>
        <v>0</v>
      </c>
      <c r="J149" s="38">
        <f>[7]Input!J149</f>
        <v>0</v>
      </c>
      <c r="K149" s="38">
        <f>[7]Input!K149</f>
        <v>0</v>
      </c>
      <c r="L149" s="38">
        <f>[7]Input!L149</f>
        <v>0</v>
      </c>
    </row>
    <row r="150" spans="1:12" hidden="1">
      <c r="A150" s="38">
        <f>[7]Input!A150</f>
        <v>148</v>
      </c>
      <c r="B150" s="38" t="str">
        <f>[7]Input!B150</f>
        <v>IND_PP_PH_REC_NEW</v>
      </c>
      <c r="C150" s="38" t="str">
        <f>[7]Input!C150</f>
        <v>IND_PP_SB_REC</v>
      </c>
      <c r="D150" s="38">
        <f>[7]Input!D150</f>
        <v>2.6243558252675032</v>
      </c>
      <c r="E150" s="38">
        <f>[7]Input!E150</f>
        <v>0</v>
      </c>
      <c r="F150" s="38">
        <f>[7]Input!F150</f>
        <v>0</v>
      </c>
      <c r="G150" s="38">
        <f>[7]Input!G150</f>
        <v>0</v>
      </c>
      <c r="H150" s="38">
        <f>[7]Input!H150</f>
        <v>1.1519999999999069E-2</v>
      </c>
      <c r="I150" s="38">
        <f>[7]Input!I150</f>
        <v>0</v>
      </c>
      <c r="J150" s="38">
        <f>[7]Input!J150</f>
        <v>0</v>
      </c>
      <c r="K150" s="38">
        <f>[7]Input!K150</f>
        <v>0</v>
      </c>
      <c r="L150" s="38">
        <f>[7]Input!L150</f>
        <v>0</v>
      </c>
    </row>
    <row r="151" spans="1:12" hidden="1">
      <c r="A151" s="38">
        <f>[7]Input!A151</f>
        <v>149</v>
      </c>
      <c r="B151" s="38" t="str">
        <f>[7]Input!B151</f>
        <v>IND_PP_DH_NGA_NEW</v>
      </c>
      <c r="C151" s="38" t="str">
        <f>[7]Input!C151</f>
        <v>IND_NGA</v>
      </c>
      <c r="D151" s="38">
        <f>[7]Input!D151</f>
        <v>52.243138869849197</v>
      </c>
      <c r="E151" s="38">
        <f>[7]Input!E151</f>
        <v>81.583880890584453</v>
      </c>
      <c r="F151" s="38">
        <f>[7]Input!F151</f>
        <v>93.338399941382406</v>
      </c>
      <c r="G151" s="38">
        <f>[7]Input!G151</f>
        <v>102.4045214441382</v>
      </c>
      <c r="H151" s="38">
        <f>[7]Input!H151</f>
        <v>64.576246143529218</v>
      </c>
      <c r="I151" s="38">
        <f>[7]Input!I151</f>
        <v>33.086704372217739</v>
      </c>
      <c r="J151" s="38">
        <f>[7]Input!J151</f>
        <v>0</v>
      </c>
      <c r="K151" s="38">
        <f>[7]Input!K151</f>
        <v>0</v>
      </c>
      <c r="L151" s="38">
        <f>[7]Input!L151</f>
        <v>0</v>
      </c>
    </row>
    <row r="152" spans="1:12" hidden="1">
      <c r="A152" s="38">
        <f>[7]Input!A152</f>
        <v>150</v>
      </c>
      <c r="B152" s="38" t="str">
        <f>[7]Input!B152</f>
        <v>IND_PP_DH_REC_NEW</v>
      </c>
      <c r="C152" s="38" t="str">
        <f>[7]Input!C152</f>
        <v>IND_PP_SB_REC</v>
      </c>
      <c r="D152" s="38">
        <f>[7]Input!D152</f>
        <v>0</v>
      </c>
      <c r="E152" s="38">
        <f>[7]Input!E152</f>
        <v>1.3968860321754499</v>
      </c>
      <c r="F152" s="38">
        <f>[7]Input!F152</f>
        <v>0</v>
      </c>
      <c r="G152" s="38">
        <f>[7]Input!G152</f>
        <v>0</v>
      </c>
      <c r="H152" s="38">
        <f>[7]Input!H152</f>
        <v>32.016929896080072</v>
      </c>
      <c r="I152" s="38">
        <f>[7]Input!I152</f>
        <v>49.771852426698914</v>
      </c>
      <c r="J152" s="38">
        <f>[7]Input!J152</f>
        <v>54.957748023024308</v>
      </c>
      <c r="K152" s="38">
        <f>[7]Input!K152</f>
        <v>51.13018985102358</v>
      </c>
      <c r="L152" s="38">
        <f>[7]Input!L152</f>
        <v>50.078739320552813</v>
      </c>
    </row>
    <row r="153" spans="1:12" hidden="1">
      <c r="A153" s="38">
        <f>[7]Input!A153</f>
        <v>151</v>
      </c>
      <c r="B153" s="38" t="str">
        <f>[7]Input!B153</f>
        <v>IND_PP_MD_ELC_NEW</v>
      </c>
      <c r="C153" s="38" t="str">
        <f>[7]Input!C153</f>
        <v>IND_PP_ELC</v>
      </c>
      <c r="D153" s="38">
        <f>[7]Input!D153</f>
        <v>255.25926241370871</v>
      </c>
      <c r="E153" s="38">
        <f>[7]Input!E153</f>
        <v>331.61232961805189</v>
      </c>
      <c r="F153" s="38">
        <f>[7]Input!F153</f>
        <v>325.81139833936101</v>
      </c>
      <c r="G153" s="38">
        <f>[7]Input!G153</f>
        <v>398.91497429399192</v>
      </c>
      <c r="H153" s="38">
        <f>[7]Input!H153</f>
        <v>377.30376765257398</v>
      </c>
      <c r="I153" s="38">
        <f>[7]Input!I153</f>
        <v>418.85906558890201</v>
      </c>
      <c r="J153" s="38">
        <f>[7]Input!J153</f>
        <v>629.31690008109842</v>
      </c>
      <c r="K153" s="38">
        <f>[7]Input!K153</f>
        <v>642.26760003469519</v>
      </c>
      <c r="L153" s="38">
        <f>[7]Input!L153</f>
        <v>658.85255823885188</v>
      </c>
    </row>
    <row r="154" spans="1:12" hidden="1">
      <c r="A154" s="38">
        <f>[7]Input!A154</f>
        <v>152</v>
      </c>
      <c r="B154" s="38" t="str">
        <f>[7]Input!B154</f>
        <v>IND_PP_MD_ELC_EXS</v>
      </c>
      <c r="C154" s="38" t="str">
        <f>[7]Input!C154</f>
        <v>IND_PP_ELC</v>
      </c>
      <c r="D154" s="38">
        <f>[7]Input!D154</f>
        <v>190.82284883720931</v>
      </c>
      <c r="E154" s="38">
        <f>[7]Input!E154</f>
        <v>152.65827906976739</v>
      </c>
      <c r="F154" s="38">
        <f>[7]Input!F154</f>
        <v>114.4937093023256</v>
      </c>
      <c r="G154" s="38">
        <f>[7]Input!G154</f>
        <v>76.329139534883709</v>
      </c>
      <c r="H154" s="38">
        <f>[7]Input!H154</f>
        <v>38.164569767441847</v>
      </c>
      <c r="I154" s="38">
        <f>[7]Input!I154</f>
        <v>0</v>
      </c>
      <c r="J154" s="38">
        <f>[7]Input!J154</f>
        <v>0</v>
      </c>
      <c r="K154" s="38">
        <f>[7]Input!K154</f>
        <v>0</v>
      </c>
      <c r="L154" s="38">
        <f>[7]Input!L154</f>
        <v>0</v>
      </c>
    </row>
    <row r="155" spans="1:12" hidden="1">
      <c r="A155" s="38">
        <f>[7]Input!A155</f>
        <v>153</v>
      </c>
      <c r="B155" s="38" t="str">
        <f>[7]Input!B155</f>
        <v>IND_OTH_SB_HFO_EXS</v>
      </c>
      <c r="C155" s="38" t="str">
        <f>[7]Input!C155</f>
        <v>IND_HFO</v>
      </c>
      <c r="D155" s="38">
        <f>[7]Input!D155</f>
        <v>38.388888888888893</v>
      </c>
      <c r="E155" s="38">
        <f>[7]Input!E155</f>
        <v>31.99074074074073</v>
      </c>
      <c r="F155" s="38">
        <f>[7]Input!F155</f>
        <v>25.592592592592581</v>
      </c>
      <c r="G155" s="38">
        <f>[7]Input!G155</f>
        <v>19.194444444444439</v>
      </c>
      <c r="H155" s="38">
        <f>[7]Input!H155</f>
        <v>12.796296296296291</v>
      </c>
      <c r="I155" s="38">
        <f>[7]Input!I155</f>
        <v>6.3981481481481453</v>
      </c>
      <c r="J155" s="38">
        <f>[7]Input!J155</f>
        <v>0</v>
      </c>
      <c r="K155" s="38">
        <f>[7]Input!K155</f>
        <v>0</v>
      </c>
      <c r="L155" s="38">
        <f>[7]Input!L155</f>
        <v>0</v>
      </c>
    </row>
    <row r="156" spans="1:12" hidden="1">
      <c r="A156" s="38">
        <f>[7]Input!A156</f>
        <v>154</v>
      </c>
      <c r="B156" s="38" t="str">
        <f>[7]Input!B156</f>
        <v>IND_OTH_SB_OIL_EXS</v>
      </c>
      <c r="C156" s="38" t="str">
        <f>[7]Input!C156</f>
        <v>IND_OIL</v>
      </c>
      <c r="D156" s="38">
        <f>[7]Input!D156</f>
        <v>110.99382716049379</v>
      </c>
      <c r="E156" s="38">
        <f>[7]Input!E156</f>
        <v>92.49485596707818</v>
      </c>
      <c r="F156" s="38">
        <f>[7]Input!F156</f>
        <v>73.995884773662553</v>
      </c>
      <c r="G156" s="38">
        <f>[7]Input!G156</f>
        <v>55.496913580246911</v>
      </c>
      <c r="H156" s="38">
        <f>[7]Input!H156</f>
        <v>36.997942386831276</v>
      </c>
      <c r="I156" s="38">
        <f>[7]Input!I156</f>
        <v>18.498971193415638</v>
      </c>
      <c r="J156" s="38">
        <f>[7]Input!J156</f>
        <v>0</v>
      </c>
      <c r="K156" s="38">
        <f>[7]Input!K156</f>
        <v>0</v>
      </c>
      <c r="L156" s="38">
        <f>[7]Input!L156</f>
        <v>0</v>
      </c>
    </row>
    <row r="157" spans="1:12" hidden="1">
      <c r="A157" s="38">
        <f>[7]Input!A157</f>
        <v>155</v>
      </c>
      <c r="B157" s="38" t="str">
        <f>[7]Input!B157</f>
        <v>IND_OTH_SB_NGA_EXS</v>
      </c>
      <c r="C157" s="38" t="str">
        <f>[7]Input!C157</f>
        <v>IND_NGA</v>
      </c>
      <c r="D157" s="38">
        <f>[7]Input!D157</f>
        <v>93.26543209876543</v>
      </c>
      <c r="E157" s="38">
        <f>[7]Input!E157</f>
        <v>77.721193415637856</v>
      </c>
      <c r="F157" s="38">
        <f>[7]Input!F157</f>
        <v>62.176954732510282</v>
      </c>
      <c r="G157" s="38">
        <f>[7]Input!G157</f>
        <v>46.632716049382708</v>
      </c>
      <c r="H157" s="38">
        <f>[7]Input!H157</f>
        <v>40.461653292181083</v>
      </c>
      <c r="I157" s="38">
        <f>[7]Input!I157</f>
        <v>15.544238683127571</v>
      </c>
      <c r="J157" s="38">
        <f>[7]Input!J157</f>
        <v>0</v>
      </c>
      <c r="K157" s="38">
        <f>[7]Input!K157</f>
        <v>0</v>
      </c>
      <c r="L157" s="38">
        <f>[7]Input!L157</f>
        <v>0</v>
      </c>
    </row>
    <row r="158" spans="1:12" hidden="1">
      <c r="A158" s="38">
        <f>[7]Input!A158</f>
        <v>156</v>
      </c>
      <c r="B158" s="38" t="str">
        <f>[7]Input!B158</f>
        <v>IND_OTH_SB_COA_EXS</v>
      </c>
      <c r="C158" s="38" t="str">
        <f>[7]Input!C158</f>
        <v>IND_COA</v>
      </c>
      <c r="D158" s="38">
        <f>[7]Input!D158</f>
        <v>27.16049382716049</v>
      </c>
      <c r="E158" s="38">
        <f>[7]Input!E158</f>
        <v>22.63374485596708</v>
      </c>
      <c r="F158" s="38">
        <f>[7]Input!F158</f>
        <v>18.10699588477366</v>
      </c>
      <c r="G158" s="38">
        <f>[7]Input!G158</f>
        <v>25.802469135802468</v>
      </c>
      <c r="H158" s="38">
        <f>[7]Input!H158</f>
        <v>9.05349794238683</v>
      </c>
      <c r="I158" s="38">
        <f>[7]Input!I158</f>
        <v>4.5267489711934168</v>
      </c>
      <c r="J158" s="38">
        <f>[7]Input!J158</f>
        <v>0</v>
      </c>
      <c r="K158" s="38">
        <f>[7]Input!K158</f>
        <v>0</v>
      </c>
      <c r="L158" s="38">
        <f>[7]Input!L158</f>
        <v>0</v>
      </c>
    </row>
    <row r="159" spans="1:12" hidden="1">
      <c r="A159" s="38">
        <f>[7]Input!A159</f>
        <v>157</v>
      </c>
      <c r="B159" s="38" t="str">
        <f>[7]Input!B159</f>
        <v>IND_OTH_SB_COG_EXS</v>
      </c>
      <c r="C159" s="38" t="str">
        <f>[7]Input!C159</f>
        <v>IND_COG</v>
      </c>
      <c r="D159" s="38">
        <f>[7]Input!D159</f>
        <v>10.09814814814815</v>
      </c>
      <c r="E159" s="38">
        <f>[7]Input!E159</f>
        <v>4.4290123456790118</v>
      </c>
      <c r="F159" s="38">
        <f>[7]Input!F159</f>
        <v>3.5432098765432101</v>
      </c>
      <c r="G159" s="38">
        <f>[7]Input!G159</f>
        <v>5.049074074074074</v>
      </c>
      <c r="H159" s="38">
        <f>[7]Input!H159</f>
        <v>1.771604938271605</v>
      </c>
      <c r="I159" s="38">
        <f>[7]Input!I159</f>
        <v>0.88580246913580218</v>
      </c>
      <c r="J159" s="38">
        <f>[7]Input!J159</f>
        <v>0</v>
      </c>
      <c r="K159" s="38">
        <f>[7]Input!K159</f>
        <v>0</v>
      </c>
      <c r="L159" s="38">
        <f>[7]Input!L159</f>
        <v>0</v>
      </c>
    </row>
    <row r="160" spans="1:12">
      <c r="A160" s="38">
        <f>[7]Input!A160</f>
        <v>158</v>
      </c>
      <c r="B160" s="38" t="str">
        <f>[7]Input!B160</f>
        <v>IND_OTH_SB_LPG_EXS</v>
      </c>
      <c r="C160" s="38" t="str">
        <f>[7]Input!C160</f>
        <v>IND_LPG</v>
      </c>
      <c r="D160" s="38">
        <f>[7]Input!D160</f>
        <v>5.981481481481481</v>
      </c>
      <c r="E160" s="38">
        <f>[7]Input!E160</f>
        <v>4.9845679012345672</v>
      </c>
      <c r="F160" s="38">
        <f>[7]Input!F160</f>
        <v>3.9876543209876538</v>
      </c>
      <c r="G160" s="38">
        <f>[7]Input!G160</f>
        <v>5.682407407407406</v>
      </c>
      <c r="H160" s="38">
        <f>[7]Input!H160</f>
        <v>1.9938271604938269</v>
      </c>
      <c r="I160" s="38">
        <f>[7]Input!I160</f>
        <v>0.99691358024691379</v>
      </c>
      <c r="J160" s="38">
        <f>[7]Input!J160</f>
        <v>0</v>
      </c>
      <c r="K160" s="38">
        <f>[7]Input!K160</f>
        <v>0</v>
      </c>
      <c r="L160" s="38">
        <f>[7]Input!L160</f>
        <v>0</v>
      </c>
    </row>
    <row r="161" spans="1:12" hidden="1">
      <c r="A161" s="38">
        <f>[7]Input!A161</f>
        <v>159</v>
      </c>
      <c r="B161" s="38" t="str">
        <f>[7]Input!B161</f>
        <v>IND_OTH_SB_BIO_EXS</v>
      </c>
      <c r="C161" s="38" t="str">
        <f>[7]Input!C161</f>
        <v>IND_BIO</v>
      </c>
      <c r="D161" s="38">
        <f>[7]Input!D161</f>
        <v>197.7620025145074</v>
      </c>
      <c r="E161" s="38">
        <f>[7]Input!E161</f>
        <v>170.80776748971189</v>
      </c>
      <c r="F161" s="38">
        <f>[7]Input!F161</f>
        <v>166.08704307182569</v>
      </c>
      <c r="G161" s="38">
        <f>[7]Input!G161</f>
        <v>124.70802469135801</v>
      </c>
      <c r="H161" s="38">
        <f>[7]Input!H161</f>
        <v>83.138683127571994</v>
      </c>
      <c r="I161" s="38">
        <f>[7]Input!I161</f>
        <v>39.823429218106988</v>
      </c>
      <c r="J161" s="38">
        <f>[7]Input!J161</f>
        <v>0</v>
      </c>
      <c r="K161" s="38">
        <f>[7]Input!K161</f>
        <v>0</v>
      </c>
      <c r="L161" s="38">
        <f>[7]Input!L161</f>
        <v>0</v>
      </c>
    </row>
    <row r="162" spans="1:12" hidden="1">
      <c r="A162" s="38">
        <f>[7]Input!A162</f>
        <v>160</v>
      </c>
      <c r="B162" s="38" t="str">
        <f>[7]Input!B162</f>
        <v>IND_OTH_SB_HET_EXS</v>
      </c>
      <c r="C162" s="38" t="str">
        <f>[7]Input!C162</f>
        <v>IND_HET</v>
      </c>
      <c r="D162" s="38">
        <f>[7]Input!D162</f>
        <v>230.20637500000001</v>
      </c>
      <c r="E162" s="38">
        <f>[7]Input!E162</f>
        <v>219.24416666666659</v>
      </c>
      <c r="F162" s="38">
        <f>[7]Input!F162</f>
        <v>175.3953333333333</v>
      </c>
      <c r="G162" s="38">
        <f>[7]Input!G162</f>
        <v>131.54650000000001</v>
      </c>
      <c r="H162" s="38">
        <f>[7]Input!H162</f>
        <v>46.156666666666673</v>
      </c>
      <c r="I162" s="38">
        <f>[7]Input!I162</f>
        <v>23.07833333333333</v>
      </c>
      <c r="J162" s="38">
        <f>[7]Input!J162</f>
        <v>0</v>
      </c>
      <c r="K162" s="38">
        <f>[7]Input!K162</f>
        <v>0</v>
      </c>
      <c r="L162" s="38">
        <f>[7]Input!L162</f>
        <v>0</v>
      </c>
    </row>
    <row r="163" spans="1:12" hidden="1">
      <c r="A163" s="38">
        <f>[7]Input!A163</f>
        <v>161</v>
      </c>
      <c r="B163" s="38" t="str">
        <f>[7]Input!B163</f>
        <v>IND_OTH_PH_HFO_EXS</v>
      </c>
      <c r="C163" s="38" t="str">
        <f>[7]Input!C163</f>
        <v>IND_HFO</v>
      </c>
      <c r="D163" s="38">
        <f>[7]Input!D163</f>
        <v>91.176829268292693</v>
      </c>
      <c r="E163" s="38">
        <f>[7]Input!E163</f>
        <v>39.989837398373993</v>
      </c>
      <c r="F163" s="38">
        <f>[7]Input!F163</f>
        <v>37.393732773291127</v>
      </c>
      <c r="G163" s="38">
        <f>[7]Input!G163</f>
        <v>39.989837398373993</v>
      </c>
      <c r="H163" s="38">
        <f>[7]Input!H163</f>
        <v>15.995934959349601</v>
      </c>
      <c r="I163" s="38">
        <f>[7]Input!I163</f>
        <v>7.997967479674803</v>
      </c>
      <c r="J163" s="38">
        <f>[7]Input!J163</f>
        <v>0</v>
      </c>
      <c r="K163" s="38">
        <f>[7]Input!K163</f>
        <v>0</v>
      </c>
      <c r="L163" s="38">
        <f>[7]Input!L163</f>
        <v>0</v>
      </c>
    </row>
    <row r="164" spans="1:12" hidden="1">
      <c r="A164" s="38">
        <f>[7]Input!A164</f>
        <v>162</v>
      </c>
      <c r="B164" s="38" t="str">
        <f>[7]Input!B164</f>
        <v>IND_OTH_PH_OIL_EXS</v>
      </c>
      <c r="C164" s="38" t="str">
        <f>[7]Input!C164</f>
        <v>IND_OIL</v>
      </c>
      <c r="D164" s="38">
        <f>[7]Input!D164</f>
        <v>263.60783132530122</v>
      </c>
      <c r="E164" s="38">
        <f>[7]Input!E164</f>
        <v>119.0467896747755</v>
      </c>
      <c r="F164" s="38">
        <f>[7]Input!F164</f>
        <v>92.493975903614498</v>
      </c>
      <c r="G164" s="38">
        <f>[7]Input!G164</f>
        <v>119.0467896747755</v>
      </c>
      <c r="H164" s="38">
        <f>[7]Input!H164</f>
        <v>46.246987951807242</v>
      </c>
      <c r="I164" s="38">
        <f>[7]Input!I164</f>
        <v>23.12349397590361</v>
      </c>
      <c r="J164" s="38">
        <f>[7]Input!J164</f>
        <v>0</v>
      </c>
      <c r="K164" s="38">
        <f>[7]Input!K164</f>
        <v>0</v>
      </c>
      <c r="L164" s="38">
        <f>[7]Input!L164</f>
        <v>0</v>
      </c>
    </row>
    <row r="165" spans="1:12" hidden="1">
      <c r="A165" s="38">
        <f>[7]Input!A165</f>
        <v>163</v>
      </c>
      <c r="B165" s="38" t="str">
        <f>[7]Input!B165</f>
        <v>IND_OTH_PH_NGA_EXS</v>
      </c>
      <c r="C165" s="38" t="str">
        <f>[7]Input!C165</f>
        <v>IND_NGA</v>
      </c>
      <c r="D165" s="38">
        <f>[7]Input!D165</f>
        <v>524.61764705882354</v>
      </c>
      <c r="E165" s="38">
        <f>[7]Input!E165</f>
        <v>437.18137254901961</v>
      </c>
      <c r="F165" s="38">
        <f>[7]Input!F165</f>
        <v>349.74509803921569</v>
      </c>
      <c r="G165" s="38">
        <f>[7]Input!G165</f>
        <v>262.30882352941182</v>
      </c>
      <c r="H165" s="38">
        <f>[7]Input!H165</f>
        <v>262.30882352941182</v>
      </c>
      <c r="I165" s="38">
        <f>[7]Input!I165</f>
        <v>87.436274509803923</v>
      </c>
      <c r="J165" s="38">
        <f>[7]Input!J165</f>
        <v>0</v>
      </c>
      <c r="K165" s="38">
        <f>[7]Input!K165</f>
        <v>0</v>
      </c>
      <c r="L165" s="38">
        <f>[7]Input!L165</f>
        <v>0</v>
      </c>
    </row>
    <row r="166" spans="1:12" hidden="1">
      <c r="A166" s="38">
        <f>[7]Input!A166</f>
        <v>164</v>
      </c>
      <c r="B166" s="38" t="str">
        <f>[7]Input!B166</f>
        <v>IND_OTH_PH_COA_EXS</v>
      </c>
      <c r="C166" s="38" t="str">
        <f>[7]Input!C166</f>
        <v>IND_COA</v>
      </c>
      <c r="D166" s="38">
        <f>[7]Input!D166</f>
        <v>71.883333333333326</v>
      </c>
      <c r="E166" s="38">
        <f>[7]Input!E166</f>
        <v>38.695117932060917</v>
      </c>
      <c r="F166" s="38">
        <f>[7]Input!F166</f>
        <v>25.222222222222221</v>
      </c>
      <c r="G166" s="38">
        <f>[7]Input!G166</f>
        <v>18.916666666666661</v>
      </c>
      <c r="H166" s="38">
        <f>[7]Input!H166</f>
        <v>12.611111111111111</v>
      </c>
      <c r="I166" s="38">
        <f>[7]Input!I166</f>
        <v>6.3055555555555536</v>
      </c>
      <c r="J166" s="38">
        <f>[7]Input!J166</f>
        <v>0</v>
      </c>
      <c r="K166" s="38">
        <f>[7]Input!K166</f>
        <v>0</v>
      </c>
      <c r="L166" s="38">
        <f>[7]Input!L166</f>
        <v>0</v>
      </c>
    </row>
    <row r="167" spans="1:12" hidden="1">
      <c r="A167" s="38">
        <f>[7]Input!A167</f>
        <v>165</v>
      </c>
      <c r="B167" s="38" t="str">
        <f>[7]Input!B167</f>
        <v>IND_OTH_PH_COK_EXS</v>
      </c>
      <c r="C167" s="38" t="str">
        <f>[7]Input!C167</f>
        <v>IND_COK</v>
      </c>
      <c r="D167" s="38">
        <f>[7]Input!D167</f>
        <v>8.9018518518518519</v>
      </c>
      <c r="E167" s="38">
        <f>[7]Input!E167</f>
        <v>3.9043209876543208</v>
      </c>
      <c r="F167" s="38">
        <f>[7]Input!F167</f>
        <v>3.123456790123456</v>
      </c>
      <c r="G167" s="38">
        <f>[7]Input!G167</f>
        <v>4.450925925925926</v>
      </c>
      <c r="H167" s="38">
        <f>[7]Input!H167</f>
        <v>1.561728395061728</v>
      </c>
      <c r="I167" s="38">
        <f>[7]Input!I167</f>
        <v>0.780864197530864</v>
      </c>
      <c r="J167" s="38">
        <f>[7]Input!J167</f>
        <v>0</v>
      </c>
      <c r="K167" s="38">
        <f>[7]Input!K167</f>
        <v>0</v>
      </c>
      <c r="L167" s="38">
        <f>[7]Input!L167</f>
        <v>0</v>
      </c>
    </row>
    <row r="168" spans="1:12" hidden="1">
      <c r="A168" s="38">
        <f>[7]Input!A168</f>
        <v>166</v>
      </c>
      <c r="B168" s="38" t="str">
        <f>[7]Input!B168</f>
        <v>IND_OTH_PH_ELC_EXS</v>
      </c>
      <c r="C168" s="38" t="str">
        <f>[7]Input!C168</f>
        <v>IND_OTH_ELC</v>
      </c>
      <c r="D168" s="38">
        <f>[7]Input!D168</f>
        <v>136.08500000000001</v>
      </c>
      <c r="E168" s="38">
        <f>[7]Input!E168</f>
        <v>113.4041666666667</v>
      </c>
      <c r="F168" s="38">
        <f>[7]Input!F168</f>
        <v>113.4041666666667</v>
      </c>
      <c r="G168" s="38">
        <f>[7]Input!G168</f>
        <v>113.4041666666667</v>
      </c>
      <c r="H168" s="38">
        <f>[7]Input!H168</f>
        <v>45.361666666666657</v>
      </c>
      <c r="I168" s="38">
        <f>[7]Input!I168</f>
        <v>22.680833333333339</v>
      </c>
      <c r="J168" s="38">
        <f>[7]Input!J168</f>
        <v>0</v>
      </c>
      <c r="K168" s="38">
        <f>[7]Input!K168</f>
        <v>0</v>
      </c>
      <c r="L168" s="38">
        <f>[7]Input!L168</f>
        <v>0</v>
      </c>
    </row>
    <row r="169" spans="1:12" hidden="1">
      <c r="A169" s="38">
        <f>[7]Input!A169</f>
        <v>167</v>
      </c>
      <c r="B169" s="38" t="str">
        <f>[7]Input!B169</f>
        <v>IND_OTH_PH_LPG_EXS</v>
      </c>
      <c r="C169" s="38" t="str">
        <f>[7]Input!C169</f>
        <v>IND_LPG</v>
      </c>
      <c r="D169" s="38">
        <f>[7]Input!D169</f>
        <v>40.364705882352943</v>
      </c>
      <c r="E169" s="38">
        <f>[7]Input!E169</f>
        <v>33.637254901960787</v>
      </c>
      <c r="F169" s="38">
        <f>[7]Input!F169</f>
        <v>26.909803921568631</v>
      </c>
      <c r="G169" s="38">
        <f>[7]Input!G169</f>
        <v>20.182352941176472</v>
      </c>
      <c r="H169" s="38">
        <f>[7]Input!H169</f>
        <v>13.454901960784319</v>
      </c>
      <c r="I169" s="38">
        <f>[7]Input!I169</f>
        <v>6.7274509803921614</v>
      </c>
      <c r="J169" s="38">
        <f>[7]Input!J169</f>
        <v>0</v>
      </c>
      <c r="K169" s="38">
        <f>[7]Input!K169</f>
        <v>0</v>
      </c>
      <c r="L169" s="38">
        <f>[7]Input!L169</f>
        <v>0</v>
      </c>
    </row>
    <row r="170" spans="1:12" hidden="1">
      <c r="A170" s="38">
        <f>[7]Input!A170</f>
        <v>168</v>
      </c>
      <c r="B170" s="38" t="str">
        <f>[7]Input!B170</f>
        <v>IND_OTH_MD_ELC_EXS</v>
      </c>
      <c r="C170" s="38" t="str">
        <f>[7]Input!C170</f>
        <v>IND_OTH_ELC</v>
      </c>
      <c r="D170" s="38">
        <f>[7]Input!D170</f>
        <v>517.10588235294119</v>
      </c>
      <c r="E170" s="38">
        <f>[7]Input!E170</f>
        <v>430.92156862745111</v>
      </c>
      <c r="F170" s="38">
        <f>[7]Input!F170</f>
        <v>344.73725490196068</v>
      </c>
      <c r="G170" s="38">
        <f>[7]Input!G170</f>
        <v>258.5529411764706</v>
      </c>
      <c r="H170" s="38">
        <f>[7]Input!H170</f>
        <v>172.3686274509804</v>
      </c>
      <c r="I170" s="38">
        <f>[7]Input!I170</f>
        <v>86.184313725490185</v>
      </c>
      <c r="J170" s="38">
        <f>[7]Input!J170</f>
        <v>0</v>
      </c>
      <c r="K170" s="38">
        <f>[7]Input!K170</f>
        <v>0</v>
      </c>
      <c r="L170" s="38">
        <f>[7]Input!L170</f>
        <v>0</v>
      </c>
    </row>
    <row r="171" spans="1:12" hidden="1">
      <c r="A171" s="38">
        <f>[7]Input!A171</f>
        <v>169</v>
      </c>
      <c r="B171" s="38" t="str">
        <f>[7]Input!B171</f>
        <v>IND_OTH_EC_ELC_EXS</v>
      </c>
      <c r="C171" s="38" t="str">
        <f>[7]Input!C171</f>
        <v>IND_OTH_ELC</v>
      </c>
      <c r="D171" s="38">
        <f>[7]Input!D171</f>
        <v>181.44499999999999</v>
      </c>
      <c r="E171" s="38">
        <f>[7]Input!E171</f>
        <v>151.20416666666671</v>
      </c>
      <c r="F171" s="38">
        <f>[7]Input!F171</f>
        <v>120.9633333333333</v>
      </c>
      <c r="G171" s="38">
        <f>[7]Input!G171</f>
        <v>90.722499999999997</v>
      </c>
      <c r="H171" s="38">
        <f>[7]Input!H171</f>
        <v>60.481666666666669</v>
      </c>
      <c r="I171" s="38">
        <f>[7]Input!I171</f>
        <v>30.24083333333332</v>
      </c>
      <c r="J171" s="38">
        <f>[7]Input!J171</f>
        <v>0</v>
      </c>
      <c r="K171" s="38">
        <f>[7]Input!K171</f>
        <v>0</v>
      </c>
      <c r="L171" s="38">
        <f>[7]Input!L171</f>
        <v>0</v>
      </c>
    </row>
    <row r="172" spans="1:12" hidden="1">
      <c r="A172" s="38">
        <f>[7]Input!A172</f>
        <v>170</v>
      </c>
      <c r="B172" s="38" t="str">
        <f>[7]Input!B172</f>
        <v>IND_OTH_OTH_HFO_EXS</v>
      </c>
      <c r="C172" s="38" t="str">
        <f>[7]Input!C172</f>
        <v>IND_HFO</v>
      </c>
      <c r="D172" s="38">
        <f>[7]Input!D172</f>
        <v>19.197530864197532</v>
      </c>
      <c r="E172" s="38">
        <f>[7]Input!E172</f>
        <v>15.99794238683128</v>
      </c>
      <c r="F172" s="38">
        <f>[7]Input!F172</f>
        <v>12.798353909465019</v>
      </c>
      <c r="G172" s="38">
        <f>[7]Input!G172</f>
        <v>9.5987654320987641</v>
      </c>
      <c r="H172" s="38">
        <f>[7]Input!H172</f>
        <v>6.3991769547325097</v>
      </c>
      <c r="I172" s="38">
        <f>[7]Input!I172</f>
        <v>3.1995884773662548</v>
      </c>
      <c r="J172" s="38">
        <f>[7]Input!J172</f>
        <v>0</v>
      </c>
      <c r="K172" s="38">
        <f>[7]Input!K172</f>
        <v>0</v>
      </c>
      <c r="L172" s="38">
        <f>[7]Input!L172</f>
        <v>0</v>
      </c>
    </row>
    <row r="173" spans="1:12" hidden="1">
      <c r="A173" s="38">
        <f>[7]Input!A173</f>
        <v>171</v>
      </c>
      <c r="B173" s="38" t="str">
        <f>[7]Input!B173</f>
        <v>IND_OTH_OTH_OIL_EXS</v>
      </c>
      <c r="C173" s="38" t="str">
        <f>[7]Input!C173</f>
        <v>IND_OIL</v>
      </c>
      <c r="D173" s="38">
        <f>[7]Input!D173</f>
        <v>55.5</v>
      </c>
      <c r="E173" s="38">
        <f>[7]Input!E173</f>
        <v>46.249999999999993</v>
      </c>
      <c r="F173" s="38">
        <f>[7]Input!F173</f>
        <v>37</v>
      </c>
      <c r="G173" s="38">
        <f>[7]Input!G173</f>
        <v>27.75</v>
      </c>
      <c r="H173" s="38">
        <f>[7]Input!H173</f>
        <v>18.5</v>
      </c>
      <c r="I173" s="38">
        <f>[7]Input!I173</f>
        <v>9.25</v>
      </c>
      <c r="J173" s="38">
        <f>[7]Input!J173</f>
        <v>0</v>
      </c>
      <c r="K173" s="38">
        <f>[7]Input!K173</f>
        <v>0</v>
      </c>
      <c r="L173" s="38">
        <f>[7]Input!L173</f>
        <v>0</v>
      </c>
    </row>
    <row r="174" spans="1:12" hidden="1">
      <c r="A174" s="38">
        <f>[7]Input!A174</f>
        <v>172</v>
      </c>
      <c r="B174" s="38" t="str">
        <f>[7]Input!B174</f>
        <v>IND_OTH_OTH_NGA_EXS</v>
      </c>
      <c r="C174" s="38" t="str">
        <f>[7]Input!C174</f>
        <v>IND_NGA</v>
      </c>
      <c r="D174" s="38">
        <f>[7]Input!D174</f>
        <v>104.9259259259259</v>
      </c>
      <c r="E174" s="38">
        <f>[7]Input!E174</f>
        <v>87.438271604938251</v>
      </c>
      <c r="F174" s="38">
        <f>[7]Input!F174</f>
        <v>69.950617283950606</v>
      </c>
      <c r="G174" s="38">
        <f>[7]Input!G174</f>
        <v>52.462962962962948</v>
      </c>
      <c r="H174" s="38">
        <f>[7]Input!H174</f>
        <v>34.975308641975303</v>
      </c>
      <c r="I174" s="38">
        <f>[7]Input!I174</f>
        <v>17.487654320987641</v>
      </c>
      <c r="J174" s="38">
        <f>[7]Input!J174</f>
        <v>0</v>
      </c>
      <c r="K174" s="38">
        <f>[7]Input!K174</f>
        <v>0</v>
      </c>
      <c r="L174" s="38">
        <f>[7]Input!L174</f>
        <v>0</v>
      </c>
    </row>
    <row r="175" spans="1:12" hidden="1">
      <c r="A175" s="38">
        <f>[7]Input!A175</f>
        <v>173</v>
      </c>
      <c r="B175" s="38" t="str">
        <f>[7]Input!B175</f>
        <v>IND_OTH_OTH_COK_EXS</v>
      </c>
      <c r="C175" s="38" t="str">
        <f>[7]Input!C175</f>
        <v>IND_COK</v>
      </c>
      <c r="D175" s="38">
        <f>[7]Input!D175</f>
        <v>2.0061728395061729</v>
      </c>
      <c r="E175" s="38">
        <f>[7]Input!E175</f>
        <v>1.6718106995884769</v>
      </c>
      <c r="F175" s="38">
        <f>[7]Input!F175</f>
        <v>1.3374485596707819</v>
      </c>
      <c r="G175" s="38">
        <f>[7]Input!G175</f>
        <v>1.6718106995884769</v>
      </c>
      <c r="H175" s="38">
        <f>[7]Input!H175</f>
        <v>0.66872427983539107</v>
      </c>
      <c r="I175" s="38">
        <f>[7]Input!I175</f>
        <v>0.33436213991769542</v>
      </c>
      <c r="J175" s="38">
        <f>[7]Input!J175</f>
        <v>0</v>
      </c>
      <c r="K175" s="38">
        <f>[7]Input!K175</f>
        <v>0</v>
      </c>
      <c r="L175" s="38">
        <f>[7]Input!L175</f>
        <v>0</v>
      </c>
    </row>
    <row r="176" spans="1:12" hidden="1">
      <c r="A176" s="38">
        <f>[7]Input!A176</f>
        <v>174</v>
      </c>
      <c r="B176" s="38" t="str">
        <f>[7]Input!B176</f>
        <v>IND_OTH_OTH_PTC_EXS</v>
      </c>
      <c r="C176" s="38" t="str">
        <f>[7]Input!C176</f>
        <v>IND_PTC</v>
      </c>
      <c r="D176" s="38">
        <f>[7]Input!D176</f>
        <v>16.724691358024689</v>
      </c>
      <c r="E176" s="38">
        <f>[7]Input!E176</f>
        <v>13.93724279835391</v>
      </c>
      <c r="F176" s="38">
        <f>[7]Input!F176</f>
        <v>11.149794238683119</v>
      </c>
      <c r="G176" s="38">
        <f>[7]Input!G176</f>
        <v>4.4012345679012341</v>
      </c>
      <c r="H176" s="38">
        <f>[7]Input!H176</f>
        <v>2.9341563786008229</v>
      </c>
      <c r="I176" s="38">
        <f>[7]Input!I176</f>
        <v>1.4670781893004119</v>
      </c>
      <c r="J176" s="38">
        <f>[7]Input!J176</f>
        <v>0</v>
      </c>
      <c r="K176" s="38">
        <f>[7]Input!K176</f>
        <v>0</v>
      </c>
      <c r="L176" s="38">
        <f>[7]Input!L176</f>
        <v>0</v>
      </c>
    </row>
    <row r="177" spans="1:12" hidden="1">
      <c r="A177" s="38">
        <f>[7]Input!A177</f>
        <v>175</v>
      </c>
      <c r="B177" s="38" t="str">
        <f>[7]Input!B177</f>
        <v>IND_OTH_OTH_ELC_EXS</v>
      </c>
      <c r="C177" s="38" t="str">
        <f>[7]Input!C177</f>
        <v>IND_OTH_ELC</v>
      </c>
      <c r="D177" s="38">
        <f>[7]Input!D177</f>
        <v>72.58</v>
      </c>
      <c r="E177" s="38">
        <f>[7]Input!E177</f>
        <v>60.483333333333341</v>
      </c>
      <c r="F177" s="38">
        <f>[7]Input!F177</f>
        <v>48.38666666666667</v>
      </c>
      <c r="G177" s="38">
        <f>[7]Input!G177</f>
        <v>36.29</v>
      </c>
      <c r="H177" s="38">
        <f>[7]Input!H177</f>
        <v>24.193333333333339</v>
      </c>
      <c r="I177" s="38">
        <f>[7]Input!I177</f>
        <v>12.09666666666666</v>
      </c>
      <c r="J177" s="38">
        <f>[7]Input!J177</f>
        <v>0</v>
      </c>
      <c r="K177" s="38">
        <f>[7]Input!K177</f>
        <v>0</v>
      </c>
      <c r="L177" s="38">
        <f>[7]Input!L177</f>
        <v>0</v>
      </c>
    </row>
    <row r="178" spans="1:12" hidden="1">
      <c r="A178" s="38">
        <f>[7]Input!A178</f>
        <v>176</v>
      </c>
      <c r="B178" s="38" t="str">
        <f>[7]Input!B178</f>
        <v>IND_OTH_OTH_GEO_EXS</v>
      </c>
      <c r="C178" s="38" t="str">
        <f>[7]Input!C178</f>
        <v>IND_GEO</v>
      </c>
      <c r="D178" s="38">
        <f>[7]Input!D178</f>
        <v>1.7911458333333341</v>
      </c>
      <c r="E178" s="38">
        <f>[7]Input!E178</f>
        <v>1.4926215277777779</v>
      </c>
      <c r="F178" s="38">
        <f>[7]Input!F178</f>
        <v>1.1940972222222219</v>
      </c>
      <c r="G178" s="38">
        <f>[7]Input!G178</f>
        <v>0.89557291666666683</v>
      </c>
      <c r="H178" s="38">
        <f>[7]Input!H178</f>
        <v>0.3142361111111111</v>
      </c>
      <c r="I178" s="38">
        <f>[7]Input!I178</f>
        <v>0.15711805555555561</v>
      </c>
      <c r="J178" s="38">
        <f>[7]Input!J178</f>
        <v>0</v>
      </c>
      <c r="K178" s="38">
        <f>[7]Input!K178</f>
        <v>0</v>
      </c>
      <c r="L178" s="38">
        <f>[7]Input!L178</f>
        <v>0</v>
      </c>
    </row>
    <row r="179" spans="1:12" hidden="1">
      <c r="A179" s="38">
        <f>[7]Input!A179</f>
        <v>177</v>
      </c>
      <c r="B179" s="38" t="str">
        <f>[7]Input!B179</f>
        <v>IND_OTH_OTH_BIO_EXS</v>
      </c>
      <c r="C179" s="38" t="str">
        <f>[7]Input!C179</f>
        <v>IND_BIO</v>
      </c>
      <c r="D179" s="38">
        <f>[7]Input!D179</f>
        <v>46.772839506172843</v>
      </c>
      <c r="E179" s="38">
        <f>[7]Input!E179</f>
        <v>38.977366255144041</v>
      </c>
      <c r="F179" s="38">
        <f>[7]Input!F179</f>
        <v>31.181893004115231</v>
      </c>
      <c r="G179" s="38">
        <f>[7]Input!G179</f>
        <v>23.386419753086422</v>
      </c>
      <c r="H179" s="38">
        <f>[7]Input!H179</f>
        <v>8.2057613168724295</v>
      </c>
      <c r="I179" s="38">
        <f>[7]Input!I179</f>
        <v>4.1028806584362147</v>
      </c>
      <c r="J179" s="38">
        <f>[7]Input!J179</f>
        <v>0</v>
      </c>
      <c r="K179" s="38">
        <f>[7]Input!K179</f>
        <v>0</v>
      </c>
      <c r="L179" s="38">
        <f>[7]Input!L179</f>
        <v>0</v>
      </c>
    </row>
    <row r="180" spans="1:12" hidden="1">
      <c r="A180" s="38">
        <f>[7]Input!A180</f>
        <v>178</v>
      </c>
      <c r="B180" s="38" t="str">
        <f>[7]Input!B180</f>
        <v>IND_OTH_SB_HFO_NEW</v>
      </c>
      <c r="C180" s="38" t="str">
        <f>[7]Input!C180</f>
        <v>IND_HFO</v>
      </c>
      <c r="D180" s="38">
        <f>[7]Input!D180</f>
        <v>12.24719102574352</v>
      </c>
      <c r="E180" s="38">
        <f>[7]Input!E180</f>
        <v>0</v>
      </c>
      <c r="F180" s="38">
        <f>[7]Input!F180</f>
        <v>40.842224636137693</v>
      </c>
      <c r="G180" s="38">
        <f>[7]Input!G180</f>
        <v>51.944546296296281</v>
      </c>
      <c r="H180" s="38">
        <f>[7]Input!H180</f>
        <v>49.284474562154998</v>
      </c>
      <c r="I180" s="38">
        <f>[7]Input!I180</f>
        <v>0</v>
      </c>
      <c r="J180" s="38">
        <f>[7]Input!J180</f>
        <v>0</v>
      </c>
      <c r="K180" s="38">
        <f>[7]Input!K180</f>
        <v>0</v>
      </c>
      <c r="L180" s="38">
        <f>[7]Input!L180</f>
        <v>0</v>
      </c>
    </row>
    <row r="181" spans="1:12" hidden="1">
      <c r="A181" s="38">
        <f>[7]Input!A181</f>
        <v>179</v>
      </c>
      <c r="B181" s="38" t="str">
        <f>[7]Input!B181</f>
        <v>IND_OTH_SB_OIL_NEW</v>
      </c>
      <c r="C181" s="38" t="str">
        <f>[7]Input!C181</f>
        <v>IND_OIL</v>
      </c>
      <c r="D181" s="38">
        <f>[7]Input!D181</f>
        <v>0</v>
      </c>
      <c r="E181" s="38">
        <f>[7]Input!E181</f>
        <v>0</v>
      </c>
      <c r="F181" s="38">
        <f>[7]Input!F181</f>
        <v>23.927599339985768</v>
      </c>
      <c r="G181" s="38">
        <f>[7]Input!G181</f>
        <v>86.781067901234536</v>
      </c>
      <c r="H181" s="38">
        <f>[7]Input!H181</f>
        <v>31.388650689251211</v>
      </c>
      <c r="I181" s="38">
        <f>[7]Input!I181</f>
        <v>0</v>
      </c>
      <c r="J181" s="38">
        <f>[7]Input!J181</f>
        <v>0</v>
      </c>
      <c r="K181" s="38">
        <f>[7]Input!K181</f>
        <v>0</v>
      </c>
      <c r="L181" s="38">
        <f>[7]Input!L181</f>
        <v>0</v>
      </c>
    </row>
    <row r="182" spans="1:12" hidden="1">
      <c r="A182" s="38">
        <f>[7]Input!A182</f>
        <v>180</v>
      </c>
      <c r="B182" s="38" t="str">
        <f>[7]Input!B182</f>
        <v>IND_OTH_SB_NGA_NEW</v>
      </c>
      <c r="C182" s="38" t="str">
        <f>[7]Input!C182</f>
        <v>IND_NGA</v>
      </c>
      <c r="D182" s="38">
        <f>[7]Input!D182</f>
        <v>64.944169912840493</v>
      </c>
      <c r="E182" s="38">
        <f>[7]Input!E182</f>
        <v>58.925020576131693</v>
      </c>
      <c r="F182" s="38">
        <f>[7]Input!F182</f>
        <v>70.692679724950281</v>
      </c>
      <c r="G182" s="38">
        <f>[7]Input!G182</f>
        <v>95.645265432098753</v>
      </c>
      <c r="H182" s="38">
        <f>[7]Input!H182</f>
        <v>173.1445603752876</v>
      </c>
      <c r="I182" s="38">
        <f>[7]Input!I182</f>
        <v>10.61616282593004</v>
      </c>
      <c r="J182" s="38">
        <f>[7]Input!J182</f>
        <v>0</v>
      </c>
      <c r="K182" s="38">
        <f>[7]Input!K182</f>
        <v>0</v>
      </c>
      <c r="L182" s="38">
        <f>[7]Input!L182</f>
        <v>0</v>
      </c>
    </row>
    <row r="183" spans="1:12" hidden="1">
      <c r="A183" s="38">
        <f>[7]Input!A183</f>
        <v>181</v>
      </c>
      <c r="B183" s="38" t="str">
        <f>[7]Input!B183</f>
        <v>IND_OTH_SB_COA_NEW</v>
      </c>
      <c r="C183" s="38" t="str">
        <f>[7]Input!C183</f>
        <v>IND_COA</v>
      </c>
      <c r="D183" s="38">
        <f>[7]Input!D183</f>
        <v>0</v>
      </c>
      <c r="E183" s="38">
        <f>[7]Input!E183</f>
        <v>0</v>
      </c>
      <c r="F183" s="38">
        <f>[7]Input!F183</f>
        <v>0</v>
      </c>
      <c r="G183" s="38">
        <f>[7]Input!G183</f>
        <v>9.7670262345678935</v>
      </c>
      <c r="H183" s="38">
        <f>[7]Input!H183</f>
        <v>0</v>
      </c>
      <c r="I183" s="38">
        <f>[7]Input!I183</f>
        <v>0</v>
      </c>
      <c r="J183" s="38">
        <f>[7]Input!J183</f>
        <v>0</v>
      </c>
      <c r="K183" s="38">
        <f>[7]Input!K183</f>
        <v>0</v>
      </c>
      <c r="L183" s="38">
        <f>[7]Input!L183</f>
        <v>0</v>
      </c>
    </row>
    <row r="184" spans="1:12" hidden="1">
      <c r="A184" s="38">
        <f>[7]Input!A184</f>
        <v>182</v>
      </c>
      <c r="B184" s="38" t="str">
        <f>[7]Input!B184</f>
        <v>IND_OTH_SB_ELC_NEW</v>
      </c>
      <c r="C184" s="38" t="str">
        <f>[7]Input!C184</f>
        <v>IND_OTH_ELC</v>
      </c>
      <c r="D184" s="38">
        <f>[7]Input!D184</f>
        <v>0</v>
      </c>
      <c r="E184" s="38">
        <f>[7]Input!E184</f>
        <v>0</v>
      </c>
      <c r="F184" s="38">
        <f>[7]Input!F184</f>
        <v>0</v>
      </c>
      <c r="G184" s="38">
        <f>[7]Input!G184</f>
        <v>0</v>
      </c>
      <c r="H184" s="38">
        <f>[7]Input!H184</f>
        <v>172.2813146071806</v>
      </c>
      <c r="I184" s="38">
        <f>[7]Input!I184</f>
        <v>80.493586397952825</v>
      </c>
      <c r="J184" s="38">
        <f>[7]Input!J184</f>
        <v>0</v>
      </c>
      <c r="K184" s="38">
        <f>[7]Input!K184</f>
        <v>17.050716361042319</v>
      </c>
      <c r="L184" s="38">
        <f>[7]Input!L184</f>
        <v>0</v>
      </c>
    </row>
    <row r="185" spans="1:12" hidden="1">
      <c r="A185" s="38">
        <f>[7]Input!A185</f>
        <v>183</v>
      </c>
      <c r="B185" s="38" t="str">
        <f>[7]Input!B185</f>
        <v>IND_OTH_SB_BIO_NEW</v>
      </c>
      <c r="C185" s="38" t="str">
        <f>[7]Input!C185</f>
        <v>IND_BIO</v>
      </c>
      <c r="D185" s="38">
        <f>[7]Input!D185</f>
        <v>0</v>
      </c>
      <c r="E185" s="38">
        <f>[7]Input!E185</f>
        <v>0</v>
      </c>
      <c r="F185" s="38">
        <f>[7]Input!F185</f>
        <v>0</v>
      </c>
      <c r="G185" s="38">
        <f>[7]Input!G185</f>
        <v>53.139452160493803</v>
      </c>
      <c r="H185" s="38">
        <f>[7]Input!H185</f>
        <v>155.43045657184939</v>
      </c>
      <c r="I185" s="38">
        <f>[7]Input!I185</f>
        <v>681.11370392442666</v>
      </c>
      <c r="J185" s="38">
        <f>[7]Input!J185</f>
        <v>951.17997852503379</v>
      </c>
      <c r="K185" s="38">
        <f>[7]Input!K185</f>
        <v>943.52914947772331</v>
      </c>
      <c r="L185" s="38">
        <f>[7]Input!L185</f>
        <v>973.18190144519417</v>
      </c>
    </row>
    <row r="186" spans="1:12" hidden="1">
      <c r="A186" s="38">
        <f>[7]Input!A186</f>
        <v>184</v>
      </c>
      <c r="B186" s="38" t="str">
        <f>[7]Input!B186</f>
        <v>IND_OTH_PH_HFO_NEW</v>
      </c>
      <c r="C186" s="38" t="str">
        <f>[7]Input!C186</f>
        <v>IND_HFO</v>
      </c>
      <c r="D186" s="38">
        <f>[7]Input!D186</f>
        <v>3.0383458992205008</v>
      </c>
      <c r="E186" s="38">
        <f>[7]Input!E186</f>
        <v>54.899128533942921</v>
      </c>
      <c r="F186" s="38">
        <f>[7]Input!F186</f>
        <v>54.899128533942921</v>
      </c>
      <c r="G186" s="38">
        <f>[7]Input!G186</f>
        <v>59.212918669203113</v>
      </c>
      <c r="H186" s="38">
        <f>[7]Input!H186</f>
        <v>59.212918669203098</v>
      </c>
      <c r="I186" s="38">
        <f>[7]Input!I186</f>
        <v>0</v>
      </c>
      <c r="J186" s="38">
        <f>[7]Input!J186</f>
        <v>0</v>
      </c>
      <c r="K186" s="38">
        <f>[7]Input!K186</f>
        <v>0</v>
      </c>
      <c r="L186" s="38">
        <f>[7]Input!L186</f>
        <v>0</v>
      </c>
    </row>
    <row r="187" spans="1:12" hidden="1">
      <c r="A187" s="38">
        <f>[7]Input!A187</f>
        <v>185</v>
      </c>
      <c r="B187" s="38" t="str">
        <f>[7]Input!B187</f>
        <v>IND_OTH_PH_OIL_NEW</v>
      </c>
      <c r="C187" s="38" t="str">
        <f>[7]Input!C187</f>
        <v>IND_OIL</v>
      </c>
      <c r="D187" s="38">
        <f>[7]Input!D187</f>
        <v>19.037694177238311</v>
      </c>
      <c r="E187" s="38">
        <f>[7]Input!E187</f>
        <v>140.80078966050351</v>
      </c>
      <c r="F187" s="38">
        <f>[7]Input!F187</f>
        <v>140.80078966050351</v>
      </c>
      <c r="G187" s="38">
        <f>[7]Input!G187</f>
        <v>178.5614785279557</v>
      </c>
      <c r="H187" s="38">
        <f>[7]Input!H187</f>
        <v>0</v>
      </c>
      <c r="I187" s="38">
        <f>[7]Input!I187</f>
        <v>0</v>
      </c>
      <c r="J187" s="38">
        <f>[7]Input!J187</f>
        <v>0</v>
      </c>
      <c r="K187" s="38">
        <f>[7]Input!K187</f>
        <v>0</v>
      </c>
      <c r="L187" s="38">
        <f>[7]Input!L187</f>
        <v>0</v>
      </c>
    </row>
    <row r="188" spans="1:12" hidden="1">
      <c r="A188" s="38">
        <f>[7]Input!A188</f>
        <v>186</v>
      </c>
      <c r="B188" s="38" t="str">
        <f>[7]Input!B188</f>
        <v>IND_OTH_PH_NGA_NEW</v>
      </c>
      <c r="C188" s="38" t="str">
        <f>[7]Input!C188</f>
        <v>IND_NGA</v>
      </c>
      <c r="D188" s="38">
        <f>[7]Input!D188</f>
        <v>605.96445495133446</v>
      </c>
      <c r="E188" s="38">
        <f>[7]Input!E188</f>
        <v>701.48621863878316</v>
      </c>
      <c r="F188" s="38">
        <f>[7]Input!F188</f>
        <v>757.76923764759272</v>
      </c>
      <c r="G188" s="38">
        <f>[7]Input!G188</f>
        <v>928.12424928151313</v>
      </c>
      <c r="H188" s="38">
        <f>[7]Input!H188</f>
        <v>1320.6385085134859</v>
      </c>
      <c r="I188" s="38">
        <f>[7]Input!I188</f>
        <v>174.9365319735908</v>
      </c>
      <c r="J188" s="38">
        <f>[7]Input!J188</f>
        <v>0</v>
      </c>
      <c r="K188" s="38">
        <f>[7]Input!K188</f>
        <v>0</v>
      </c>
      <c r="L188" s="38">
        <f>[7]Input!L188</f>
        <v>0</v>
      </c>
    </row>
    <row r="189" spans="1:12" hidden="1">
      <c r="A189" s="38">
        <f>[7]Input!A189</f>
        <v>187</v>
      </c>
      <c r="B189" s="38" t="str">
        <f>[7]Input!B189</f>
        <v>IND_OTH_PH_COA_NEW</v>
      </c>
      <c r="C189" s="38" t="str">
        <f>[7]Input!C189</f>
        <v>IND_COA</v>
      </c>
      <c r="D189" s="38">
        <f>[7]Input!D189</f>
        <v>22.331841834179851</v>
      </c>
      <c r="E189" s="38">
        <f>[7]Input!E189</f>
        <v>22.331841834179851</v>
      </c>
      <c r="F189" s="38">
        <f>[7]Input!F189</f>
        <v>0</v>
      </c>
      <c r="G189" s="38">
        <f>[7]Input!G189</f>
        <v>0</v>
      </c>
      <c r="H189" s="38">
        <f>[7]Input!H189</f>
        <v>0</v>
      </c>
      <c r="I189" s="38">
        <f>[7]Input!I189</f>
        <v>0</v>
      </c>
      <c r="J189" s="38">
        <f>[7]Input!J189</f>
        <v>0</v>
      </c>
      <c r="K189" s="38">
        <f>[7]Input!K189</f>
        <v>0</v>
      </c>
      <c r="L189" s="38">
        <f>[7]Input!L189</f>
        <v>0</v>
      </c>
    </row>
    <row r="190" spans="1:12" hidden="1">
      <c r="A190" s="38">
        <f>[7]Input!A190</f>
        <v>188</v>
      </c>
      <c r="B190" s="38" t="str">
        <f>[7]Input!B190</f>
        <v>IND_OTH_PH_COK_NEW</v>
      </c>
      <c r="C190" s="38" t="str">
        <f>[7]Input!C190</f>
        <v>IND_COK</v>
      </c>
      <c r="D190" s="38">
        <f>[7]Input!D190</f>
        <v>0.51966566489946653</v>
      </c>
      <c r="E190" s="38">
        <f>[7]Input!E190</f>
        <v>0</v>
      </c>
      <c r="F190" s="38">
        <f>[7]Input!F190</f>
        <v>0</v>
      </c>
      <c r="G190" s="38">
        <f>[7]Input!G190</f>
        <v>5.4693496808317841</v>
      </c>
      <c r="H190" s="38">
        <f>[7]Input!H190</f>
        <v>5.4693496808317841</v>
      </c>
      <c r="I190" s="38">
        <f>[7]Input!I190</f>
        <v>0</v>
      </c>
      <c r="J190" s="38">
        <f>[7]Input!J190</f>
        <v>0</v>
      </c>
      <c r="K190" s="38">
        <f>[7]Input!K190</f>
        <v>0</v>
      </c>
      <c r="L190" s="38">
        <f>[7]Input!L190</f>
        <v>0</v>
      </c>
    </row>
    <row r="191" spans="1:12" hidden="1">
      <c r="A191" s="38">
        <f>[7]Input!A191</f>
        <v>189</v>
      </c>
      <c r="B191" s="38" t="str">
        <f>[7]Input!B191</f>
        <v>IND_OTH_PH_ELC_NEW</v>
      </c>
      <c r="C191" s="38" t="str">
        <f>[7]Input!C191</f>
        <v>IND_OTH_ELC</v>
      </c>
      <c r="D191" s="38">
        <f>[7]Input!D191</f>
        <v>42.923832818275052</v>
      </c>
      <c r="E191" s="38">
        <f>[7]Input!E191</f>
        <v>131.15076883806071</v>
      </c>
      <c r="F191" s="38">
        <f>[7]Input!F191</f>
        <v>193.02807473035571</v>
      </c>
      <c r="G191" s="38">
        <f>[7]Input!G191</f>
        <v>202.75465117469159</v>
      </c>
      <c r="H191" s="38">
        <f>[7]Input!H191</f>
        <v>202.75465117469159</v>
      </c>
      <c r="I191" s="38">
        <f>[7]Input!I191</f>
        <v>1518.137303163669</v>
      </c>
      <c r="J191" s="38">
        <f>[7]Input!J191</f>
        <v>1830.606679391276</v>
      </c>
      <c r="K191" s="38">
        <f>[7]Input!K191</f>
        <v>1854.109307081525</v>
      </c>
      <c r="L191" s="38">
        <f>[7]Input!L191</f>
        <v>1873.6933366375731</v>
      </c>
    </row>
    <row r="192" spans="1:12" hidden="1">
      <c r="A192" s="38">
        <f>[7]Input!A192</f>
        <v>190</v>
      </c>
      <c r="B192" s="38" t="str">
        <f>[7]Input!B192</f>
        <v>IND_OTH_PH_LPG_NEW</v>
      </c>
      <c r="C192" s="38" t="str">
        <f>[7]Input!C192</f>
        <v>IND_LPG</v>
      </c>
      <c r="D192" s="38">
        <f>[7]Input!D192</f>
        <v>53.850469285160237</v>
      </c>
      <c r="E192" s="38">
        <f>[7]Input!E192</f>
        <v>61.251711030356113</v>
      </c>
      <c r="F192" s="38">
        <f>[7]Input!F192</f>
        <v>51.067539255583583</v>
      </c>
      <c r="G192" s="38">
        <f>[7]Input!G192</f>
        <v>31.632911214349239</v>
      </c>
      <c r="H192" s="38">
        <f>[7]Input!H192</f>
        <v>0</v>
      </c>
      <c r="I192" s="38">
        <f>[7]Input!I192</f>
        <v>0</v>
      </c>
      <c r="J192" s="38">
        <f>[7]Input!J192</f>
        <v>0</v>
      </c>
      <c r="K192" s="38">
        <f>[7]Input!K192</f>
        <v>0</v>
      </c>
      <c r="L192" s="38">
        <f>[7]Input!L192</f>
        <v>0</v>
      </c>
    </row>
    <row r="193" spans="1:12" hidden="1">
      <c r="A193" s="38">
        <f>[7]Input!A193</f>
        <v>191</v>
      </c>
      <c r="B193" s="38" t="str">
        <f>[7]Input!B193</f>
        <v>IND_OTH_MD_ELC_NEW</v>
      </c>
      <c r="C193" s="38" t="str">
        <f>[7]Input!C193</f>
        <v>IND_OTH_ELC</v>
      </c>
      <c r="D193" s="38">
        <f>[7]Input!D193</f>
        <v>515.70744842298836</v>
      </c>
      <c r="E193" s="38">
        <f>[7]Input!E193</f>
        <v>627.77971287378182</v>
      </c>
      <c r="F193" s="38">
        <f>[7]Input!F193</f>
        <v>692.40920113830134</v>
      </c>
      <c r="G193" s="38">
        <f>[7]Input!G193</f>
        <v>845.46768397511073</v>
      </c>
      <c r="H193" s="38">
        <f>[7]Input!H193</f>
        <v>944.41705002079834</v>
      </c>
      <c r="I193" s="38">
        <f>[7]Input!I193</f>
        <v>1044.8680015061029</v>
      </c>
      <c r="J193" s="38">
        <f>[7]Input!J193</f>
        <v>1131.7211554108601</v>
      </c>
      <c r="K193" s="38">
        <f>[7]Input!K193</f>
        <v>1144.258875255126</v>
      </c>
      <c r="L193" s="38">
        <f>[7]Input!L193</f>
        <v>1155.1614996237311</v>
      </c>
    </row>
    <row r="194" spans="1:12" hidden="1">
      <c r="A194" s="38">
        <f>[7]Input!A194</f>
        <v>192</v>
      </c>
      <c r="B194" s="38" t="str">
        <f>[7]Input!B194</f>
        <v>IND_OTH_OTH_HFO_NEW</v>
      </c>
      <c r="C194" s="38" t="str">
        <f>[7]Input!C194</f>
        <v>IND_HFO</v>
      </c>
      <c r="D194" s="38">
        <f>[7]Input!D194</f>
        <v>2.1443485186139148</v>
      </c>
      <c r="E194" s="38">
        <f>[7]Input!E194</f>
        <v>0</v>
      </c>
      <c r="F194" s="38">
        <f>[7]Input!F194</f>
        <v>15.71879005201906</v>
      </c>
      <c r="G194" s="38">
        <f>[7]Input!G194</f>
        <v>22.19528431397849</v>
      </c>
      <c r="H194" s="38">
        <f>[7]Input!H194</f>
        <v>0</v>
      </c>
      <c r="I194" s="38">
        <f>[7]Input!I194</f>
        <v>0</v>
      </c>
      <c r="J194" s="38">
        <f>[7]Input!J194</f>
        <v>0</v>
      </c>
      <c r="K194" s="38">
        <f>[7]Input!K194</f>
        <v>0</v>
      </c>
      <c r="L194" s="38">
        <f>[7]Input!L194</f>
        <v>0</v>
      </c>
    </row>
    <row r="195" spans="1:12" hidden="1">
      <c r="A195" s="38">
        <f>[7]Input!A195</f>
        <v>193</v>
      </c>
      <c r="B195" s="38" t="str">
        <f>[7]Input!B195</f>
        <v>IND_OTH_OTH_OIL_NEW</v>
      </c>
      <c r="C195" s="38" t="str">
        <f>[7]Input!C195</f>
        <v>IND_OIL</v>
      </c>
      <c r="D195" s="38">
        <f>[7]Input!D195</f>
        <v>0</v>
      </c>
      <c r="E195" s="38">
        <f>[7]Input!E195</f>
        <v>0</v>
      </c>
      <c r="F195" s="38">
        <f>[7]Input!F195</f>
        <v>0</v>
      </c>
      <c r="G195" s="38">
        <f>[7]Input!G195</f>
        <v>6.6257819282893848</v>
      </c>
      <c r="H195" s="38">
        <f>[7]Input!H195</f>
        <v>0</v>
      </c>
      <c r="I195" s="38">
        <f>[7]Input!I195</f>
        <v>0</v>
      </c>
      <c r="J195" s="38">
        <f>[7]Input!J195</f>
        <v>0</v>
      </c>
      <c r="K195" s="38">
        <f>[7]Input!K195</f>
        <v>0</v>
      </c>
      <c r="L195" s="38">
        <f>[7]Input!L195</f>
        <v>0</v>
      </c>
    </row>
    <row r="196" spans="1:12" hidden="1">
      <c r="A196" s="38">
        <f>[7]Input!A196</f>
        <v>194</v>
      </c>
      <c r="B196" s="38" t="str">
        <f>[7]Input!B196</f>
        <v>IND_OTH_OTH_NGA_NEW</v>
      </c>
      <c r="C196" s="38" t="str">
        <f>[7]Input!C196</f>
        <v>IND_NGA</v>
      </c>
      <c r="D196" s="38">
        <f>[7]Input!D196</f>
        <v>56.103245673304237</v>
      </c>
      <c r="E196" s="38">
        <f>[7]Input!E196</f>
        <v>76.002618437763715</v>
      </c>
      <c r="F196" s="38">
        <f>[7]Input!F196</f>
        <v>86.871370949753285</v>
      </c>
      <c r="G196" s="38">
        <f>[7]Input!G196</f>
        <v>106.5072857674234</v>
      </c>
      <c r="H196" s="38">
        <f>[7]Input!H196</f>
        <v>0</v>
      </c>
      <c r="I196" s="38">
        <f>[7]Input!I196</f>
        <v>0</v>
      </c>
      <c r="J196" s="38">
        <f>[7]Input!J196</f>
        <v>0</v>
      </c>
      <c r="K196" s="38">
        <f>[7]Input!K196</f>
        <v>0</v>
      </c>
      <c r="L196" s="38">
        <f>[7]Input!L196</f>
        <v>0</v>
      </c>
    </row>
    <row r="197" spans="1:12" hidden="1">
      <c r="A197" s="38">
        <f>[7]Input!A197</f>
        <v>195</v>
      </c>
      <c r="B197" s="38" t="str">
        <f>[7]Input!B197</f>
        <v>IND_OTH_OTH_ELC_NEW</v>
      </c>
      <c r="C197" s="38" t="str">
        <f>[7]Input!C197</f>
        <v>IND_OTH_ELC</v>
      </c>
      <c r="D197" s="38">
        <f>[7]Input!D197</f>
        <v>88.449171599230112</v>
      </c>
      <c r="E197" s="38">
        <f>[7]Input!E197</f>
        <v>102.9575567093686</v>
      </c>
      <c r="F197" s="38">
        <f>[7]Input!F197</f>
        <v>108.43532156703721</v>
      </c>
      <c r="G197" s="38">
        <f>[7]Input!G197</f>
        <v>122.6802487303863</v>
      </c>
      <c r="H197" s="38">
        <f>[7]Input!H197</f>
        <v>243.24755861766141</v>
      </c>
      <c r="I197" s="38">
        <f>[7]Input!I197</f>
        <v>259.5920223979291</v>
      </c>
      <c r="J197" s="38">
        <f>[7]Input!J197</f>
        <v>280.84721135981079</v>
      </c>
      <c r="K197" s="38">
        <f>[7]Input!K197</f>
        <v>283.83933118317771</v>
      </c>
      <c r="L197" s="38">
        <f>[7]Input!L197</f>
        <v>281.38296053435732</v>
      </c>
    </row>
    <row r="198" spans="1:12" hidden="1">
      <c r="A198" s="38">
        <f>[7]Input!A198</f>
        <v>196</v>
      </c>
      <c r="B198" s="38" t="str">
        <f>[7]Input!B198</f>
        <v>IND_OTH_OTH_GEO_NEW</v>
      </c>
      <c r="C198" s="38" t="str">
        <f>[7]Input!C198</f>
        <v>IND_GEO</v>
      </c>
      <c r="D198" s="38">
        <f>[7]Input!D198</f>
        <v>0</v>
      </c>
      <c r="E198" s="38">
        <f>[7]Input!E198</f>
        <v>31.195556480762551</v>
      </c>
      <c r="F198" s="38">
        <f>[7]Input!F198</f>
        <v>30.17030042451859</v>
      </c>
      <c r="G198" s="38">
        <f>[7]Input!G198</f>
        <v>30.89847682941058</v>
      </c>
      <c r="H198" s="38">
        <f>[7]Input!H198</f>
        <v>0</v>
      </c>
      <c r="I198" s="38">
        <f>[7]Input!I198</f>
        <v>0</v>
      </c>
      <c r="J198" s="38">
        <f>[7]Input!J198</f>
        <v>0</v>
      </c>
      <c r="K198" s="38">
        <f>[7]Input!K198</f>
        <v>0</v>
      </c>
      <c r="L198" s="38">
        <f>[7]Input!L198</f>
        <v>0</v>
      </c>
    </row>
    <row r="199" spans="1:12" hidden="1">
      <c r="A199" s="38">
        <f>[7]Input!A199</f>
        <v>197</v>
      </c>
      <c r="B199" s="38" t="str">
        <f>[7]Input!B199</f>
        <v>IND_OTH_OTH_LPG_NEW</v>
      </c>
      <c r="C199" s="38" t="str">
        <f>[7]Input!C199</f>
        <v>IND_LPG</v>
      </c>
      <c r="D199" s="38">
        <f>[7]Input!D199</f>
        <v>32.051785145092452</v>
      </c>
      <c r="E199" s="38">
        <f>[7]Input!E199</f>
        <v>9.4138534076617475</v>
      </c>
      <c r="F199" s="38">
        <f>[7]Input!F199</f>
        <v>0</v>
      </c>
      <c r="G199" s="38">
        <f>[7]Input!G199</f>
        <v>0</v>
      </c>
      <c r="H199" s="38">
        <f>[7]Input!H199</f>
        <v>0</v>
      </c>
      <c r="I199" s="38">
        <f>[7]Input!I199</f>
        <v>0</v>
      </c>
      <c r="J199" s="38">
        <f>[7]Input!J199</f>
        <v>0</v>
      </c>
      <c r="K199" s="38">
        <f>[7]Input!K199</f>
        <v>0</v>
      </c>
      <c r="L199" s="38">
        <f>[7]Input!L199</f>
        <v>0</v>
      </c>
    </row>
    <row r="200" spans="1:12" hidden="1">
      <c r="A200" s="38">
        <f>[7]Input!A200</f>
        <v>198</v>
      </c>
      <c r="B200" s="38" t="str">
        <f>[7]Input!B200</f>
        <v>IND_OTH_OTH_BIO_NEW</v>
      </c>
      <c r="C200" s="38" t="str">
        <f>[7]Input!C200</f>
        <v>IND_BIO</v>
      </c>
      <c r="D200" s="38">
        <f>[7]Input!D200</f>
        <v>17.638829133519192</v>
      </c>
      <c r="E200" s="38">
        <f>[7]Input!E200</f>
        <v>26.39898976193674</v>
      </c>
      <c r="F200" s="38">
        <f>[7]Input!F200</f>
        <v>31.546902289366351</v>
      </c>
      <c r="G200" s="38">
        <f>[7]Input!G200</f>
        <v>31.546902289366351</v>
      </c>
      <c r="H200" s="38">
        <f>[7]Input!H200</f>
        <v>0</v>
      </c>
      <c r="I200" s="38">
        <f>[7]Input!I200</f>
        <v>0</v>
      </c>
      <c r="J200" s="38">
        <f>[7]Input!J200</f>
        <v>0</v>
      </c>
      <c r="K200" s="38">
        <f>[7]Input!K200</f>
        <v>0</v>
      </c>
      <c r="L200" s="38">
        <f>[7]Input!L200</f>
        <v>0</v>
      </c>
    </row>
    <row r="201" spans="1:12" hidden="1">
      <c r="A201" s="38">
        <f>[7]Input!A201</f>
        <v>199</v>
      </c>
      <c r="B201" s="38" t="str">
        <f>[7]Input!B201</f>
        <v>IND_OTH_EC_ELC_NEW</v>
      </c>
      <c r="C201" s="38" t="str">
        <f>[7]Input!C201</f>
        <v>IND_OTH_ELC</v>
      </c>
      <c r="D201" s="38">
        <f>[7]Input!D201</f>
        <v>181.41916909803919</v>
      </c>
      <c r="E201" s="38">
        <f>[7]Input!E201</f>
        <v>220.60455090750281</v>
      </c>
      <c r="F201" s="38">
        <f>[7]Input!F201</f>
        <v>243.05420171815271</v>
      </c>
      <c r="G201" s="38">
        <f>[7]Input!G201</f>
        <v>290.66342096718017</v>
      </c>
      <c r="H201" s="38">
        <f>[7]Input!H201</f>
        <v>323.46266039122742</v>
      </c>
      <c r="I201" s="38">
        <f>[7]Input!I201</f>
        <v>356.90042075565179</v>
      </c>
      <c r="J201" s="38">
        <f>[7]Input!J201</f>
        <v>381.69821870313632</v>
      </c>
      <c r="K201" s="38">
        <f>[7]Input!K201</f>
        <v>384.05408122784058</v>
      </c>
      <c r="L201" s="38">
        <f>[7]Input!L201</f>
        <v>383.27499196861868</v>
      </c>
    </row>
    <row r="202" spans="1:12" hidden="1">
      <c r="A202" s="38">
        <f>[7]Input!A202</f>
        <v>0</v>
      </c>
      <c r="B202" s="38">
        <f>[7]Input!B202</f>
        <v>0</v>
      </c>
      <c r="C202" s="38">
        <f>[7]Input!C202</f>
        <v>0</v>
      </c>
      <c r="D202" s="38">
        <f>[7]Input!D202</f>
        <v>0</v>
      </c>
      <c r="E202" s="38">
        <f>[7]Input!E202</f>
        <v>0</v>
      </c>
      <c r="F202" s="38">
        <f>[7]Input!F202</f>
        <v>0</v>
      </c>
      <c r="G202" s="38">
        <f>[7]Input!G202</f>
        <v>0</v>
      </c>
      <c r="H202" s="38">
        <f>[7]Input!H202</f>
        <v>0</v>
      </c>
      <c r="I202" s="38">
        <f>[7]Input!I202</f>
        <v>0</v>
      </c>
      <c r="J202" s="38">
        <f>[7]Input!J202</f>
        <v>0</v>
      </c>
      <c r="K202" s="38">
        <f>[7]Input!K202</f>
        <v>0</v>
      </c>
      <c r="L202" s="38">
        <f>[7]Input!L202</f>
        <v>0</v>
      </c>
    </row>
    <row r="203" spans="1:12" hidden="1">
      <c r="A203" s="38">
        <f>[7]Input!A203</f>
        <v>0</v>
      </c>
      <c r="B203" s="38">
        <f>[7]Input!B203</f>
        <v>0</v>
      </c>
      <c r="C203" s="38">
        <f>[7]Input!C203</f>
        <v>0</v>
      </c>
      <c r="D203" s="38">
        <f>[7]Input!D203</f>
        <v>0</v>
      </c>
      <c r="E203" s="38">
        <f>[7]Input!E203</f>
        <v>0</v>
      </c>
      <c r="F203" s="38">
        <f>[7]Input!F203</f>
        <v>0</v>
      </c>
      <c r="G203" s="38">
        <f>[7]Input!G203</f>
        <v>0</v>
      </c>
      <c r="H203" s="38">
        <f>[7]Input!H203</f>
        <v>0</v>
      </c>
      <c r="I203" s="38">
        <f>[7]Input!I203</f>
        <v>0</v>
      </c>
      <c r="J203" s="38">
        <f>[7]Input!J203</f>
        <v>0</v>
      </c>
      <c r="K203" s="38">
        <f>[7]Input!K203</f>
        <v>0</v>
      </c>
      <c r="L203" s="38">
        <f>[7]Input!L203</f>
        <v>0</v>
      </c>
    </row>
    <row r="204" spans="1:12" hidden="1">
      <c r="A204" s="38">
        <f>[7]Input!A204</f>
        <v>0</v>
      </c>
      <c r="B204" s="38">
        <f>[7]Input!B204</f>
        <v>0</v>
      </c>
      <c r="C204" s="38">
        <f>[7]Input!C204</f>
        <v>0</v>
      </c>
      <c r="D204" s="38">
        <f>[7]Input!D204</f>
        <v>0</v>
      </c>
      <c r="E204" s="38">
        <f>[7]Input!E204</f>
        <v>0</v>
      </c>
      <c r="F204" s="38">
        <f>[7]Input!F204</f>
        <v>0</v>
      </c>
      <c r="G204" s="38">
        <f>[7]Input!G204</f>
        <v>0</v>
      </c>
      <c r="H204" s="38">
        <f>[7]Input!H204</f>
        <v>0</v>
      </c>
      <c r="I204" s="38">
        <f>[7]Input!I204</f>
        <v>0</v>
      </c>
      <c r="J204" s="38">
        <f>[7]Input!J204</f>
        <v>0</v>
      </c>
      <c r="K204" s="38">
        <f>[7]Input!K204</f>
        <v>0</v>
      </c>
      <c r="L204" s="38">
        <f>[7]Input!L204</f>
        <v>0</v>
      </c>
    </row>
    <row r="205" spans="1:12" hidden="1">
      <c r="A205" s="38">
        <f>[7]Input!A205</f>
        <v>0</v>
      </c>
      <c r="B205" s="38">
        <f>[7]Input!B205</f>
        <v>0</v>
      </c>
      <c r="C205" s="38">
        <f>[7]Input!C205</f>
        <v>0</v>
      </c>
      <c r="D205" s="38">
        <f>[7]Input!D205</f>
        <v>0</v>
      </c>
      <c r="E205" s="38">
        <f>[7]Input!E205</f>
        <v>0</v>
      </c>
      <c r="F205" s="38">
        <f>[7]Input!F205</f>
        <v>0</v>
      </c>
      <c r="G205" s="38">
        <f>[7]Input!G205</f>
        <v>0</v>
      </c>
      <c r="H205" s="38">
        <f>[7]Input!H205</f>
        <v>0</v>
      </c>
      <c r="I205" s="38">
        <f>[7]Input!I205</f>
        <v>0</v>
      </c>
      <c r="J205" s="38">
        <f>[7]Input!J205</f>
        <v>0</v>
      </c>
      <c r="K205" s="38">
        <f>[7]Input!K205</f>
        <v>0</v>
      </c>
      <c r="L205" s="38">
        <f>[7]Input!L205</f>
        <v>0</v>
      </c>
    </row>
    <row r="206" spans="1:12" hidden="1">
      <c r="A206" s="38">
        <f>[7]Input!A206</f>
        <v>0</v>
      </c>
      <c r="B206" s="38">
        <f>[7]Input!B206</f>
        <v>0</v>
      </c>
      <c r="C206" s="38">
        <f>[7]Input!C206</f>
        <v>0</v>
      </c>
      <c r="D206" s="38">
        <f>[7]Input!D206</f>
        <v>0</v>
      </c>
      <c r="E206" s="38">
        <f>[7]Input!E206</f>
        <v>0</v>
      </c>
      <c r="F206" s="38">
        <f>[7]Input!F206</f>
        <v>0</v>
      </c>
      <c r="G206" s="38">
        <f>[7]Input!G206</f>
        <v>0</v>
      </c>
      <c r="H206" s="38">
        <f>[7]Input!H206</f>
        <v>0</v>
      </c>
      <c r="I206" s="38">
        <f>[7]Input!I206</f>
        <v>0</v>
      </c>
      <c r="J206" s="38">
        <f>[7]Input!J206</f>
        <v>0</v>
      </c>
      <c r="K206" s="38">
        <f>[7]Input!K206</f>
        <v>0</v>
      </c>
      <c r="L206" s="38">
        <f>[7]Input!L206</f>
        <v>0</v>
      </c>
    </row>
    <row r="207" spans="1:12" hidden="1">
      <c r="A207" s="38">
        <f>[7]Input!A207</f>
        <v>0</v>
      </c>
      <c r="B207" s="38">
        <f>[7]Input!B207</f>
        <v>0</v>
      </c>
      <c r="C207" s="38">
        <f>[7]Input!C207</f>
        <v>0</v>
      </c>
      <c r="D207" s="38">
        <f>[7]Input!D207</f>
        <v>0</v>
      </c>
      <c r="E207" s="38">
        <f>[7]Input!E207</f>
        <v>0</v>
      </c>
      <c r="F207" s="38">
        <f>[7]Input!F207</f>
        <v>0</v>
      </c>
      <c r="G207" s="38">
        <f>[7]Input!G207</f>
        <v>0</v>
      </c>
      <c r="H207" s="38">
        <f>[7]Input!H207</f>
        <v>0</v>
      </c>
      <c r="I207" s="38">
        <f>[7]Input!I207</f>
        <v>0</v>
      </c>
      <c r="J207" s="38">
        <f>[7]Input!J207</f>
        <v>0</v>
      </c>
      <c r="K207" s="38">
        <f>[7]Input!K207</f>
        <v>0</v>
      </c>
      <c r="L207" s="38">
        <f>[7]Input!L207</f>
        <v>0</v>
      </c>
    </row>
    <row r="208" spans="1:12" hidden="1">
      <c r="A208" s="38">
        <f>[7]Input!A208</f>
        <v>0</v>
      </c>
      <c r="B208" s="38">
        <f>[7]Input!B208</f>
        <v>0</v>
      </c>
      <c r="C208" s="38">
        <f>[7]Input!C208</f>
        <v>0</v>
      </c>
      <c r="D208" s="38">
        <f>[7]Input!D208</f>
        <v>0</v>
      </c>
      <c r="E208" s="38">
        <f>[7]Input!E208</f>
        <v>0</v>
      </c>
      <c r="F208" s="38">
        <f>[7]Input!F208</f>
        <v>0</v>
      </c>
      <c r="G208" s="38">
        <f>[7]Input!G208</f>
        <v>0</v>
      </c>
      <c r="H208" s="38">
        <f>[7]Input!H208</f>
        <v>0</v>
      </c>
      <c r="I208" s="38">
        <f>[7]Input!I208</f>
        <v>0</v>
      </c>
      <c r="J208" s="38">
        <f>[7]Input!J208</f>
        <v>0</v>
      </c>
      <c r="K208" s="38">
        <f>[7]Input!K208</f>
        <v>0</v>
      </c>
      <c r="L208" s="38">
        <f>[7]Input!L208</f>
        <v>0</v>
      </c>
    </row>
    <row r="209" spans="1:12" hidden="1">
      <c r="A209" s="38">
        <f>[7]Input!A209</f>
        <v>0</v>
      </c>
      <c r="B209" s="38">
        <f>[7]Input!B209</f>
        <v>0</v>
      </c>
      <c r="C209" s="38">
        <f>[7]Input!C209</f>
        <v>0</v>
      </c>
      <c r="D209" s="38">
        <f>[7]Input!D209</f>
        <v>0</v>
      </c>
      <c r="E209" s="38">
        <f>[7]Input!E209</f>
        <v>0</v>
      </c>
      <c r="F209" s="38">
        <f>[7]Input!F209</f>
        <v>0</v>
      </c>
      <c r="G209" s="38">
        <f>[7]Input!G209</f>
        <v>0</v>
      </c>
      <c r="H209" s="38">
        <f>[7]Input!H209</f>
        <v>0</v>
      </c>
      <c r="I209" s="38">
        <f>[7]Input!I209</f>
        <v>0</v>
      </c>
      <c r="J209" s="38">
        <f>[7]Input!J209</f>
        <v>0</v>
      </c>
      <c r="K209" s="38">
        <f>[7]Input!K209</f>
        <v>0</v>
      </c>
      <c r="L209" s="38">
        <f>[7]Input!L209</f>
        <v>0</v>
      </c>
    </row>
    <row r="210" spans="1:12" hidden="1">
      <c r="A210" s="38">
        <f>[7]Input!A210</f>
        <v>0</v>
      </c>
      <c r="B210" s="38">
        <f>[7]Input!B210</f>
        <v>0</v>
      </c>
      <c r="C210" s="38">
        <f>[7]Input!C210</f>
        <v>0</v>
      </c>
      <c r="D210" s="38">
        <f>[7]Input!D210</f>
        <v>0</v>
      </c>
      <c r="E210" s="38">
        <f>[7]Input!E210</f>
        <v>0</v>
      </c>
      <c r="F210" s="38">
        <f>[7]Input!F210</f>
        <v>0</v>
      </c>
      <c r="G210" s="38">
        <f>[7]Input!G210</f>
        <v>0</v>
      </c>
      <c r="H210" s="38">
        <f>[7]Input!H210</f>
        <v>0</v>
      </c>
      <c r="I210" s="38">
        <f>[7]Input!I210</f>
        <v>0</v>
      </c>
      <c r="J210" s="38">
        <f>[7]Input!J210</f>
        <v>0</v>
      </c>
      <c r="K210" s="38">
        <f>[7]Input!K210</f>
        <v>0</v>
      </c>
      <c r="L210" s="38">
        <f>[7]Input!L210</f>
        <v>0</v>
      </c>
    </row>
    <row r="211" spans="1:12" hidden="1">
      <c r="A211" s="38">
        <f>[7]Input!A211</f>
        <v>0</v>
      </c>
      <c r="B211" s="38">
        <f>[7]Input!B211</f>
        <v>0</v>
      </c>
      <c r="C211" s="38">
        <f>[7]Input!C211</f>
        <v>0</v>
      </c>
      <c r="D211" s="38">
        <f>[7]Input!D211</f>
        <v>0</v>
      </c>
      <c r="E211" s="38">
        <f>[7]Input!E211</f>
        <v>0</v>
      </c>
      <c r="F211" s="38">
        <f>[7]Input!F211</f>
        <v>0</v>
      </c>
      <c r="G211" s="38">
        <f>[7]Input!G211</f>
        <v>0</v>
      </c>
      <c r="H211" s="38">
        <f>[7]Input!H211</f>
        <v>0</v>
      </c>
      <c r="I211" s="38">
        <f>[7]Input!I211</f>
        <v>0</v>
      </c>
      <c r="J211" s="38">
        <f>[7]Input!J211</f>
        <v>0</v>
      </c>
      <c r="K211" s="38">
        <f>[7]Input!K211</f>
        <v>0</v>
      </c>
      <c r="L211" s="38">
        <f>[7]Input!L211</f>
        <v>0</v>
      </c>
    </row>
    <row r="212" spans="1:12" hidden="1">
      <c r="A212" s="38">
        <f>[7]Input!A212</f>
        <v>0</v>
      </c>
      <c r="B212" s="38">
        <f>[7]Input!B212</f>
        <v>0</v>
      </c>
      <c r="C212" s="38">
        <f>[7]Input!C212</f>
        <v>0</v>
      </c>
      <c r="D212" s="38">
        <f>[7]Input!D212</f>
        <v>0</v>
      </c>
      <c r="E212" s="38">
        <f>[7]Input!E212</f>
        <v>0</v>
      </c>
      <c r="F212" s="38">
        <f>[7]Input!F212</f>
        <v>0</v>
      </c>
      <c r="G212" s="38">
        <f>[7]Input!G212</f>
        <v>0</v>
      </c>
      <c r="H212" s="38">
        <f>[7]Input!H212</f>
        <v>0</v>
      </c>
      <c r="I212" s="38">
        <f>[7]Input!I212</f>
        <v>0</v>
      </c>
      <c r="J212" s="38">
        <f>[7]Input!J212</f>
        <v>0</v>
      </c>
      <c r="K212" s="38">
        <f>[7]Input!K212</f>
        <v>0</v>
      </c>
      <c r="L212" s="38">
        <f>[7]Input!L212</f>
        <v>0</v>
      </c>
    </row>
    <row r="213" spans="1:12" hidden="1">
      <c r="A213" s="38">
        <f>[7]Input!A213</f>
        <v>0</v>
      </c>
      <c r="B213" s="38">
        <f>[7]Input!B213</f>
        <v>0</v>
      </c>
      <c r="C213" s="38">
        <f>[7]Input!C213</f>
        <v>0</v>
      </c>
      <c r="D213" s="38">
        <f>[7]Input!D213</f>
        <v>0</v>
      </c>
      <c r="E213" s="38">
        <f>[7]Input!E213</f>
        <v>0</v>
      </c>
      <c r="F213" s="38">
        <f>[7]Input!F213</f>
        <v>0</v>
      </c>
      <c r="G213" s="38">
        <f>[7]Input!G213</f>
        <v>0</v>
      </c>
      <c r="H213" s="38">
        <f>[7]Input!H213</f>
        <v>0</v>
      </c>
      <c r="I213" s="38">
        <f>[7]Input!I213</f>
        <v>0</v>
      </c>
      <c r="J213" s="38">
        <f>[7]Input!J213</f>
        <v>0</v>
      </c>
      <c r="K213" s="38">
        <f>[7]Input!K213</f>
        <v>0</v>
      </c>
      <c r="L213" s="38">
        <f>[7]Input!L213</f>
        <v>0</v>
      </c>
    </row>
    <row r="214" spans="1:12" hidden="1">
      <c r="A214" s="38">
        <f>[7]Input!A214</f>
        <v>0</v>
      </c>
      <c r="B214" s="38">
        <f>[7]Input!B214</f>
        <v>0</v>
      </c>
      <c r="C214" s="38">
        <f>[7]Input!C214</f>
        <v>0</v>
      </c>
      <c r="D214" s="38">
        <f>[7]Input!D214</f>
        <v>0</v>
      </c>
      <c r="E214" s="38">
        <f>[7]Input!E214</f>
        <v>0</v>
      </c>
      <c r="F214" s="38">
        <f>[7]Input!F214</f>
        <v>0</v>
      </c>
      <c r="G214" s="38">
        <f>[7]Input!G214</f>
        <v>0</v>
      </c>
      <c r="H214" s="38">
        <f>[7]Input!H214</f>
        <v>0</v>
      </c>
      <c r="I214" s="38">
        <f>[7]Input!I214</f>
        <v>0</v>
      </c>
      <c r="J214" s="38">
        <f>[7]Input!J214</f>
        <v>0</v>
      </c>
      <c r="K214" s="38">
        <f>[7]Input!K214</f>
        <v>0</v>
      </c>
      <c r="L214" s="38">
        <f>[7]Input!L214</f>
        <v>0</v>
      </c>
    </row>
    <row r="215" spans="1:12" hidden="1">
      <c r="A215" s="38">
        <f>[7]Input!A215</f>
        <v>0</v>
      </c>
      <c r="B215" s="38">
        <f>[7]Input!B215</f>
        <v>0</v>
      </c>
      <c r="C215" s="38">
        <f>[7]Input!C215</f>
        <v>0</v>
      </c>
      <c r="D215" s="38">
        <f>[7]Input!D215</f>
        <v>0</v>
      </c>
      <c r="E215" s="38">
        <f>[7]Input!E215</f>
        <v>0</v>
      </c>
      <c r="F215" s="38">
        <f>[7]Input!F215</f>
        <v>0</v>
      </c>
      <c r="G215" s="38">
        <f>[7]Input!G215</f>
        <v>0</v>
      </c>
      <c r="H215" s="38">
        <f>[7]Input!H215</f>
        <v>0</v>
      </c>
      <c r="I215" s="38">
        <f>[7]Input!I215</f>
        <v>0</v>
      </c>
      <c r="J215" s="38">
        <f>[7]Input!J215</f>
        <v>0</v>
      </c>
      <c r="K215" s="38">
        <f>[7]Input!K215</f>
        <v>0</v>
      </c>
      <c r="L215" s="38">
        <f>[7]Input!L215</f>
        <v>0</v>
      </c>
    </row>
    <row r="216" spans="1:12" hidden="1">
      <c r="A216" s="38">
        <f>[7]Input!A216</f>
        <v>0</v>
      </c>
      <c r="B216" s="38">
        <f>[7]Input!B216</f>
        <v>0</v>
      </c>
      <c r="C216" s="38">
        <f>[7]Input!C216</f>
        <v>0</v>
      </c>
      <c r="D216" s="38">
        <f>[7]Input!D216</f>
        <v>0</v>
      </c>
      <c r="E216" s="38">
        <f>[7]Input!E216</f>
        <v>0</v>
      </c>
      <c r="F216" s="38">
        <f>[7]Input!F216</f>
        <v>0</v>
      </c>
      <c r="G216" s="38">
        <f>[7]Input!G216</f>
        <v>0</v>
      </c>
      <c r="H216" s="38">
        <f>[7]Input!H216</f>
        <v>0</v>
      </c>
      <c r="I216" s="38">
        <f>[7]Input!I216</f>
        <v>0</v>
      </c>
      <c r="J216" s="38">
        <f>[7]Input!J216</f>
        <v>0</v>
      </c>
      <c r="K216" s="38">
        <f>[7]Input!K216</f>
        <v>0</v>
      </c>
      <c r="L216" s="38">
        <f>[7]Input!L216</f>
        <v>0</v>
      </c>
    </row>
    <row r="217" spans="1:12" hidden="1">
      <c r="A217" s="38">
        <f>[7]Input!A217</f>
        <v>0</v>
      </c>
      <c r="B217" s="38">
        <f>[7]Input!B217</f>
        <v>0</v>
      </c>
      <c r="C217" s="38">
        <f>[7]Input!C217</f>
        <v>0</v>
      </c>
      <c r="D217" s="38">
        <f>[7]Input!D217</f>
        <v>0</v>
      </c>
      <c r="E217" s="38">
        <f>[7]Input!E217</f>
        <v>0</v>
      </c>
      <c r="F217" s="38">
        <f>[7]Input!F217</f>
        <v>0</v>
      </c>
      <c r="G217" s="38">
        <f>[7]Input!G217</f>
        <v>0</v>
      </c>
      <c r="H217" s="38">
        <f>[7]Input!H217</f>
        <v>0</v>
      </c>
      <c r="I217" s="38">
        <f>[7]Input!I217</f>
        <v>0</v>
      </c>
      <c r="J217" s="38">
        <f>[7]Input!J217</f>
        <v>0</v>
      </c>
      <c r="K217" s="38">
        <f>[7]Input!K217</f>
        <v>0</v>
      </c>
      <c r="L217" s="38">
        <f>[7]Input!L217</f>
        <v>0</v>
      </c>
    </row>
    <row r="218" spans="1:12" hidden="1">
      <c r="A218" s="38">
        <f>[7]Input!A218</f>
        <v>0</v>
      </c>
      <c r="B218" s="38">
        <f>[7]Input!B218</f>
        <v>0</v>
      </c>
      <c r="C218" s="38">
        <f>[7]Input!C218</f>
        <v>0</v>
      </c>
      <c r="D218" s="38">
        <f>[7]Input!D218</f>
        <v>0</v>
      </c>
      <c r="E218" s="38">
        <f>[7]Input!E218</f>
        <v>0</v>
      </c>
      <c r="F218" s="38">
        <f>[7]Input!F218</f>
        <v>0</v>
      </c>
      <c r="G218" s="38">
        <f>[7]Input!G218</f>
        <v>0</v>
      </c>
      <c r="H218" s="38">
        <f>[7]Input!H218</f>
        <v>0</v>
      </c>
      <c r="I218" s="38">
        <f>[7]Input!I218</f>
        <v>0</v>
      </c>
      <c r="J218" s="38">
        <f>[7]Input!J218</f>
        <v>0</v>
      </c>
      <c r="K218" s="38">
        <f>[7]Input!K218</f>
        <v>0</v>
      </c>
      <c r="L218" s="38">
        <f>[7]Input!L218</f>
        <v>0</v>
      </c>
    </row>
    <row r="219" spans="1:12" hidden="1">
      <c r="A219" s="38">
        <f>[7]Input!A219</f>
        <v>0</v>
      </c>
      <c r="B219" s="38">
        <f>[7]Input!B219</f>
        <v>0</v>
      </c>
      <c r="C219" s="38">
        <f>[7]Input!C219</f>
        <v>0</v>
      </c>
      <c r="D219" s="38">
        <f>[7]Input!D219</f>
        <v>0</v>
      </c>
      <c r="E219" s="38">
        <f>[7]Input!E219</f>
        <v>0</v>
      </c>
      <c r="F219" s="38">
        <f>[7]Input!F219</f>
        <v>0</v>
      </c>
      <c r="G219" s="38">
        <f>[7]Input!G219</f>
        <v>0</v>
      </c>
      <c r="H219" s="38">
        <f>[7]Input!H219</f>
        <v>0</v>
      </c>
      <c r="I219" s="38">
        <f>[7]Input!I219</f>
        <v>0</v>
      </c>
      <c r="J219" s="38">
        <f>[7]Input!J219</f>
        <v>0</v>
      </c>
      <c r="K219" s="38">
        <f>[7]Input!K219</f>
        <v>0</v>
      </c>
      <c r="L219" s="38">
        <f>[7]Input!L219</f>
        <v>0</v>
      </c>
    </row>
    <row r="220" spans="1:12" hidden="1">
      <c r="A220" s="38">
        <f>[7]Input!A220</f>
        <v>0</v>
      </c>
      <c r="B220" s="38">
        <f>[7]Input!B220</f>
        <v>0</v>
      </c>
      <c r="C220" s="38">
        <f>[7]Input!C220</f>
        <v>0</v>
      </c>
      <c r="D220" s="38">
        <f>[7]Input!D220</f>
        <v>0</v>
      </c>
      <c r="E220" s="38">
        <f>[7]Input!E220</f>
        <v>0</v>
      </c>
      <c r="F220" s="38">
        <f>[7]Input!F220</f>
        <v>0</v>
      </c>
      <c r="G220" s="38">
        <f>[7]Input!G220</f>
        <v>0</v>
      </c>
      <c r="H220" s="38">
        <f>[7]Input!H220</f>
        <v>0</v>
      </c>
      <c r="I220" s="38">
        <f>[7]Input!I220</f>
        <v>0</v>
      </c>
      <c r="J220" s="38">
        <f>[7]Input!J220</f>
        <v>0</v>
      </c>
      <c r="K220" s="38">
        <f>[7]Input!K220</f>
        <v>0</v>
      </c>
      <c r="L220" s="38">
        <f>[7]Input!L220</f>
        <v>0</v>
      </c>
    </row>
    <row r="221" spans="1:12" hidden="1">
      <c r="A221" s="38">
        <f>[7]Input!A221</f>
        <v>0</v>
      </c>
      <c r="B221" s="38">
        <f>[7]Input!B221</f>
        <v>0</v>
      </c>
      <c r="C221" s="38">
        <f>[7]Input!C221</f>
        <v>0</v>
      </c>
      <c r="D221" s="38">
        <f>[7]Input!D221</f>
        <v>0</v>
      </c>
      <c r="E221" s="38">
        <f>[7]Input!E221</f>
        <v>0</v>
      </c>
      <c r="F221" s="38">
        <f>[7]Input!F221</f>
        <v>0</v>
      </c>
      <c r="G221" s="38">
        <f>[7]Input!G221</f>
        <v>0</v>
      </c>
      <c r="H221" s="38">
        <f>[7]Input!H221</f>
        <v>0</v>
      </c>
      <c r="I221" s="38">
        <f>[7]Input!I221</f>
        <v>0</v>
      </c>
      <c r="J221" s="38">
        <f>[7]Input!J221</f>
        <v>0</v>
      </c>
      <c r="K221" s="38">
        <f>[7]Input!K221</f>
        <v>0</v>
      </c>
      <c r="L221" s="38">
        <f>[7]Input!L221</f>
        <v>0</v>
      </c>
    </row>
    <row r="222" spans="1:12" hidden="1">
      <c r="A222" s="38">
        <f>[7]Input!A222</f>
        <v>0</v>
      </c>
      <c r="B222" s="38">
        <f>[7]Input!B222</f>
        <v>0</v>
      </c>
      <c r="C222" s="38">
        <f>[7]Input!C222</f>
        <v>0</v>
      </c>
      <c r="D222" s="38">
        <f>[7]Input!D222</f>
        <v>0</v>
      </c>
      <c r="E222" s="38">
        <f>[7]Input!E222</f>
        <v>0</v>
      </c>
      <c r="F222" s="38">
        <f>[7]Input!F222</f>
        <v>0</v>
      </c>
      <c r="G222" s="38">
        <f>[7]Input!G222</f>
        <v>0</v>
      </c>
      <c r="H222" s="38">
        <f>[7]Input!H222</f>
        <v>0</v>
      </c>
      <c r="I222" s="38">
        <f>[7]Input!I222</f>
        <v>0</v>
      </c>
      <c r="J222" s="38">
        <f>[7]Input!J222</f>
        <v>0</v>
      </c>
      <c r="K222" s="38">
        <f>[7]Input!K222</f>
        <v>0</v>
      </c>
      <c r="L222" s="38">
        <f>[7]Input!L222</f>
        <v>0</v>
      </c>
    </row>
    <row r="223" spans="1:12" hidden="1">
      <c r="A223" s="38">
        <f>[7]Input!A223</f>
        <v>0</v>
      </c>
      <c r="B223" s="38">
        <f>[7]Input!B223</f>
        <v>0</v>
      </c>
      <c r="C223" s="38">
        <f>[7]Input!C223</f>
        <v>0</v>
      </c>
      <c r="D223" s="38">
        <f>[7]Input!D223</f>
        <v>0</v>
      </c>
      <c r="E223" s="38">
        <f>[7]Input!E223</f>
        <v>0</v>
      </c>
      <c r="F223" s="38">
        <f>[7]Input!F223</f>
        <v>0</v>
      </c>
      <c r="G223" s="38">
        <f>[7]Input!G223</f>
        <v>0</v>
      </c>
      <c r="H223" s="38">
        <f>[7]Input!H223</f>
        <v>0</v>
      </c>
      <c r="I223" s="38">
        <f>[7]Input!I223</f>
        <v>0</v>
      </c>
      <c r="J223" s="38">
        <f>[7]Input!J223</f>
        <v>0</v>
      </c>
      <c r="K223" s="38">
        <f>[7]Input!K223</f>
        <v>0</v>
      </c>
      <c r="L223" s="38">
        <f>[7]Input!L223</f>
        <v>0</v>
      </c>
    </row>
    <row r="224" spans="1:12" hidden="1">
      <c r="A224" s="38">
        <f>[7]Input!A224</f>
        <v>0</v>
      </c>
      <c r="B224" s="38">
        <f>[7]Input!B224</f>
        <v>0</v>
      </c>
      <c r="C224" s="38">
        <f>[7]Input!C224</f>
        <v>0</v>
      </c>
      <c r="D224" s="38">
        <f>[7]Input!D224</f>
        <v>0</v>
      </c>
      <c r="E224" s="38">
        <f>[7]Input!E224</f>
        <v>0</v>
      </c>
      <c r="F224" s="38">
        <f>[7]Input!F224</f>
        <v>0</v>
      </c>
      <c r="G224" s="38">
        <f>[7]Input!G224</f>
        <v>0</v>
      </c>
      <c r="H224" s="38">
        <f>[7]Input!H224</f>
        <v>0</v>
      </c>
      <c r="I224" s="38">
        <f>[7]Input!I224</f>
        <v>0</v>
      </c>
      <c r="J224" s="38">
        <f>[7]Input!J224</f>
        <v>0</v>
      </c>
      <c r="K224" s="38">
        <f>[7]Input!K224</f>
        <v>0</v>
      </c>
      <c r="L224" s="38">
        <f>[7]Input!L224</f>
        <v>0</v>
      </c>
    </row>
    <row r="225" spans="1:12" hidden="1">
      <c r="A225" s="38">
        <f>[7]Input!A225</f>
        <v>0</v>
      </c>
      <c r="B225" s="38">
        <f>[7]Input!B225</f>
        <v>0</v>
      </c>
      <c r="C225" s="38">
        <f>[7]Input!C225</f>
        <v>0</v>
      </c>
      <c r="D225" s="38">
        <f>[7]Input!D225</f>
        <v>0</v>
      </c>
      <c r="E225" s="38">
        <f>[7]Input!E225</f>
        <v>0</v>
      </c>
      <c r="F225" s="38">
        <f>[7]Input!F225</f>
        <v>0</v>
      </c>
      <c r="G225" s="38">
        <f>[7]Input!G225</f>
        <v>0</v>
      </c>
      <c r="H225" s="38">
        <f>[7]Input!H225</f>
        <v>0</v>
      </c>
      <c r="I225" s="38">
        <f>[7]Input!I225</f>
        <v>0</v>
      </c>
      <c r="J225" s="38">
        <f>[7]Input!J225</f>
        <v>0</v>
      </c>
      <c r="K225" s="38">
        <f>[7]Input!K225</f>
        <v>0</v>
      </c>
      <c r="L225" s="38">
        <f>[7]Input!L225</f>
        <v>0</v>
      </c>
    </row>
    <row r="226" spans="1:12" hidden="1">
      <c r="A226" s="38">
        <f>[7]Input!A226</f>
        <v>0</v>
      </c>
      <c r="B226" s="38">
        <f>[7]Input!B226</f>
        <v>0</v>
      </c>
      <c r="C226" s="38">
        <f>[7]Input!C226</f>
        <v>0</v>
      </c>
      <c r="D226" s="38">
        <f>[7]Input!D226</f>
        <v>0</v>
      </c>
      <c r="E226" s="38">
        <f>[7]Input!E226</f>
        <v>0</v>
      </c>
      <c r="F226" s="38">
        <f>[7]Input!F226</f>
        <v>0</v>
      </c>
      <c r="G226" s="38">
        <f>[7]Input!G226</f>
        <v>0</v>
      </c>
      <c r="H226" s="38">
        <f>[7]Input!H226</f>
        <v>0</v>
      </c>
      <c r="I226" s="38">
        <f>[7]Input!I226</f>
        <v>0</v>
      </c>
      <c r="J226" s="38">
        <f>[7]Input!J226</f>
        <v>0</v>
      </c>
      <c r="K226" s="38">
        <f>[7]Input!K226</f>
        <v>0</v>
      </c>
      <c r="L226" s="38">
        <f>[7]Input!L226</f>
        <v>0</v>
      </c>
    </row>
    <row r="227" spans="1:12" hidden="1">
      <c r="A227" s="38">
        <f>[7]Input!A227</f>
        <v>0</v>
      </c>
      <c r="B227" s="38">
        <f>[7]Input!B227</f>
        <v>0</v>
      </c>
      <c r="C227" s="38">
        <f>[7]Input!C227</f>
        <v>0</v>
      </c>
      <c r="D227" s="38">
        <f>[7]Input!D227</f>
        <v>0</v>
      </c>
      <c r="E227" s="38">
        <f>[7]Input!E227</f>
        <v>0</v>
      </c>
      <c r="F227" s="38">
        <f>[7]Input!F227</f>
        <v>0</v>
      </c>
      <c r="G227" s="38">
        <f>[7]Input!G227</f>
        <v>0</v>
      </c>
      <c r="H227" s="38">
        <f>[7]Input!H227</f>
        <v>0</v>
      </c>
      <c r="I227" s="38">
        <f>[7]Input!I227</f>
        <v>0</v>
      </c>
      <c r="J227" s="38">
        <f>[7]Input!J227</f>
        <v>0</v>
      </c>
      <c r="K227" s="38">
        <f>[7]Input!K227</f>
        <v>0</v>
      </c>
      <c r="L227" s="38">
        <f>[7]Input!L227</f>
        <v>0</v>
      </c>
    </row>
    <row r="228" spans="1:12" hidden="1">
      <c r="A228" s="38">
        <f>[7]Input!A228</f>
        <v>0</v>
      </c>
      <c r="B228" s="38">
        <f>[7]Input!B228</f>
        <v>0</v>
      </c>
      <c r="C228" s="38">
        <f>[7]Input!C228</f>
        <v>0</v>
      </c>
      <c r="D228" s="38">
        <f>[7]Input!D228</f>
        <v>0</v>
      </c>
      <c r="E228" s="38">
        <f>[7]Input!E228</f>
        <v>0</v>
      </c>
      <c r="F228" s="38">
        <f>[7]Input!F228</f>
        <v>0</v>
      </c>
      <c r="G228" s="38">
        <f>[7]Input!G228</f>
        <v>0</v>
      </c>
      <c r="H228" s="38">
        <f>[7]Input!H228</f>
        <v>0</v>
      </c>
      <c r="I228" s="38">
        <f>[7]Input!I228</f>
        <v>0</v>
      </c>
      <c r="J228" s="38">
        <f>[7]Input!J228</f>
        <v>0</v>
      </c>
      <c r="K228" s="38">
        <f>[7]Input!K228</f>
        <v>0</v>
      </c>
      <c r="L228" s="38">
        <f>[7]Input!L228</f>
        <v>0</v>
      </c>
    </row>
    <row r="229" spans="1:12" hidden="1">
      <c r="A229" s="38">
        <f>[7]Input!A229</f>
        <v>0</v>
      </c>
      <c r="B229" s="38">
        <f>[7]Input!B229</f>
        <v>0</v>
      </c>
      <c r="C229" s="38">
        <f>[7]Input!C229</f>
        <v>0</v>
      </c>
      <c r="D229" s="38">
        <f>[7]Input!D229</f>
        <v>0</v>
      </c>
      <c r="E229" s="38">
        <f>[7]Input!E229</f>
        <v>0</v>
      </c>
      <c r="F229" s="38">
        <f>[7]Input!F229</f>
        <v>0</v>
      </c>
      <c r="G229" s="38">
        <f>[7]Input!G229</f>
        <v>0</v>
      </c>
      <c r="H229" s="38">
        <f>[7]Input!H229</f>
        <v>0</v>
      </c>
      <c r="I229" s="38">
        <f>[7]Input!I229</f>
        <v>0</v>
      </c>
      <c r="J229" s="38">
        <f>[7]Input!J229</f>
        <v>0</v>
      </c>
      <c r="K229" s="38">
        <f>[7]Input!K229</f>
        <v>0</v>
      </c>
      <c r="L229" s="38">
        <f>[7]Input!L229</f>
        <v>0</v>
      </c>
    </row>
    <row r="230" spans="1:12" hidden="1">
      <c r="A230" s="38">
        <f>[7]Input!A230</f>
        <v>0</v>
      </c>
      <c r="B230" s="38">
        <f>[7]Input!B230</f>
        <v>0</v>
      </c>
      <c r="C230" s="38">
        <f>[7]Input!C230</f>
        <v>0</v>
      </c>
      <c r="D230" s="38">
        <f>[7]Input!D230</f>
        <v>0</v>
      </c>
      <c r="E230" s="38">
        <f>[7]Input!E230</f>
        <v>0</v>
      </c>
      <c r="F230" s="38">
        <f>[7]Input!F230</f>
        <v>0</v>
      </c>
      <c r="G230" s="38">
        <f>[7]Input!G230</f>
        <v>0</v>
      </c>
      <c r="H230" s="38">
        <f>[7]Input!H230</f>
        <v>0</v>
      </c>
      <c r="I230" s="38">
        <f>[7]Input!I230</f>
        <v>0</v>
      </c>
      <c r="J230" s="38">
        <f>[7]Input!J230</f>
        <v>0</v>
      </c>
      <c r="K230" s="38">
        <f>[7]Input!K230</f>
        <v>0</v>
      </c>
      <c r="L230" s="38">
        <f>[7]Input!L230</f>
        <v>0</v>
      </c>
    </row>
    <row r="231" spans="1:12" hidden="1">
      <c r="A231" s="38">
        <f>[7]Input!A231</f>
        <v>0</v>
      </c>
      <c r="B231" s="38">
        <f>[7]Input!B231</f>
        <v>0</v>
      </c>
      <c r="C231" s="38">
        <f>[7]Input!C231</f>
        <v>0</v>
      </c>
      <c r="D231" s="38">
        <f>[7]Input!D231</f>
        <v>0</v>
      </c>
      <c r="E231" s="38">
        <f>[7]Input!E231</f>
        <v>0</v>
      </c>
      <c r="F231" s="38">
        <f>[7]Input!F231</f>
        <v>0</v>
      </c>
      <c r="G231" s="38">
        <f>[7]Input!G231</f>
        <v>0</v>
      </c>
      <c r="H231" s="38">
        <f>[7]Input!H231</f>
        <v>0</v>
      </c>
      <c r="I231" s="38">
        <f>[7]Input!I231</f>
        <v>0</v>
      </c>
      <c r="J231" s="38">
        <f>[7]Input!J231</f>
        <v>0</v>
      </c>
      <c r="K231" s="38">
        <f>[7]Input!K231</f>
        <v>0</v>
      </c>
      <c r="L231" s="38">
        <f>[7]Input!L231</f>
        <v>0</v>
      </c>
    </row>
    <row r="232" spans="1:12" hidden="1">
      <c r="A232" s="38">
        <f>[7]Input!A232</f>
        <v>0</v>
      </c>
      <c r="B232" s="38">
        <f>[7]Input!B232</f>
        <v>0</v>
      </c>
      <c r="C232" s="38">
        <f>[7]Input!C232</f>
        <v>0</v>
      </c>
      <c r="D232" s="38">
        <f>[7]Input!D232</f>
        <v>0</v>
      </c>
      <c r="E232" s="38">
        <f>[7]Input!E232</f>
        <v>0</v>
      </c>
      <c r="F232" s="38">
        <f>[7]Input!F232</f>
        <v>0</v>
      </c>
      <c r="G232" s="38">
        <f>[7]Input!G232</f>
        <v>0</v>
      </c>
      <c r="H232" s="38">
        <f>[7]Input!H232</f>
        <v>0</v>
      </c>
      <c r="I232" s="38">
        <f>[7]Input!I232</f>
        <v>0</v>
      </c>
      <c r="J232" s="38">
        <f>[7]Input!J232</f>
        <v>0</v>
      </c>
      <c r="K232" s="38">
        <f>[7]Input!K232</f>
        <v>0</v>
      </c>
      <c r="L232" s="38">
        <f>[7]Input!L232</f>
        <v>0</v>
      </c>
    </row>
    <row r="233" spans="1:12" hidden="1">
      <c r="A233" s="38">
        <f>[7]Input!A233</f>
        <v>0</v>
      </c>
      <c r="B233" s="38">
        <f>[7]Input!B233</f>
        <v>0</v>
      </c>
      <c r="C233" s="38">
        <f>[7]Input!C233</f>
        <v>0</v>
      </c>
      <c r="D233" s="38">
        <f>[7]Input!D233</f>
        <v>0</v>
      </c>
      <c r="E233" s="38">
        <f>[7]Input!E233</f>
        <v>0</v>
      </c>
      <c r="F233" s="38">
        <f>[7]Input!F233</f>
        <v>0</v>
      </c>
      <c r="G233" s="38">
        <f>[7]Input!G233</f>
        <v>0</v>
      </c>
      <c r="H233" s="38">
        <f>[7]Input!H233</f>
        <v>0</v>
      </c>
      <c r="I233" s="38">
        <f>[7]Input!I233</f>
        <v>0</v>
      </c>
      <c r="J233" s="38">
        <f>[7]Input!J233</f>
        <v>0</v>
      </c>
      <c r="K233" s="38">
        <f>[7]Input!K233</f>
        <v>0</v>
      </c>
      <c r="L233" s="38">
        <f>[7]Input!L233</f>
        <v>0</v>
      </c>
    </row>
    <row r="234" spans="1:12" hidden="1">
      <c r="A234" s="38">
        <f>[7]Input!A234</f>
        <v>0</v>
      </c>
      <c r="B234" s="38">
        <f>[7]Input!B234</f>
        <v>0</v>
      </c>
      <c r="C234" s="38">
        <f>[7]Input!C234</f>
        <v>0</v>
      </c>
      <c r="D234" s="38">
        <f>[7]Input!D234</f>
        <v>0</v>
      </c>
      <c r="E234" s="38">
        <f>[7]Input!E234</f>
        <v>0</v>
      </c>
      <c r="F234" s="38">
        <f>[7]Input!F234</f>
        <v>0</v>
      </c>
      <c r="G234" s="38">
        <f>[7]Input!G234</f>
        <v>0</v>
      </c>
      <c r="H234" s="38">
        <f>[7]Input!H234</f>
        <v>0</v>
      </c>
      <c r="I234" s="38">
        <f>[7]Input!I234</f>
        <v>0</v>
      </c>
      <c r="J234" s="38">
        <f>[7]Input!J234</f>
        <v>0</v>
      </c>
      <c r="K234" s="38">
        <f>[7]Input!K234</f>
        <v>0</v>
      </c>
      <c r="L234" s="38">
        <f>[7]Input!L234</f>
        <v>0</v>
      </c>
    </row>
    <row r="235" spans="1:12" hidden="1">
      <c r="A235" s="38">
        <f>[7]Input!A235</f>
        <v>0</v>
      </c>
      <c r="B235" s="38">
        <f>[7]Input!B235</f>
        <v>0</v>
      </c>
      <c r="C235" s="38">
        <f>[7]Input!C235</f>
        <v>0</v>
      </c>
      <c r="D235" s="38">
        <f>[7]Input!D235</f>
        <v>0</v>
      </c>
      <c r="E235" s="38">
        <f>[7]Input!E235</f>
        <v>0</v>
      </c>
      <c r="F235" s="38">
        <f>[7]Input!F235</f>
        <v>0</v>
      </c>
      <c r="G235" s="38">
        <f>[7]Input!G235</f>
        <v>0</v>
      </c>
      <c r="H235" s="38">
        <f>[7]Input!H235</f>
        <v>0</v>
      </c>
      <c r="I235" s="38">
        <f>[7]Input!I235</f>
        <v>0</v>
      </c>
      <c r="J235" s="38">
        <f>[7]Input!J235</f>
        <v>0</v>
      </c>
      <c r="K235" s="38">
        <f>[7]Input!K235</f>
        <v>0</v>
      </c>
      <c r="L235" s="38">
        <f>[7]Input!L235</f>
        <v>0</v>
      </c>
    </row>
    <row r="236" spans="1:12" hidden="1">
      <c r="A236" s="38">
        <f>[7]Input!A236</f>
        <v>0</v>
      </c>
      <c r="B236" s="38">
        <f>[7]Input!B236</f>
        <v>0</v>
      </c>
      <c r="C236" s="38">
        <f>[7]Input!C236</f>
        <v>0</v>
      </c>
      <c r="D236" s="38">
        <f>[7]Input!D236</f>
        <v>0</v>
      </c>
      <c r="E236" s="38">
        <f>[7]Input!E236</f>
        <v>0</v>
      </c>
      <c r="F236" s="38">
        <f>[7]Input!F236</f>
        <v>0</v>
      </c>
      <c r="G236" s="38">
        <f>[7]Input!G236</f>
        <v>0</v>
      </c>
      <c r="H236" s="38">
        <f>[7]Input!H236</f>
        <v>0</v>
      </c>
      <c r="I236" s="38">
        <f>[7]Input!I236</f>
        <v>0</v>
      </c>
      <c r="J236" s="38">
        <f>[7]Input!J236</f>
        <v>0</v>
      </c>
      <c r="K236" s="38">
        <f>[7]Input!K236</f>
        <v>0</v>
      </c>
      <c r="L236" s="38">
        <f>[7]Input!L236</f>
        <v>0</v>
      </c>
    </row>
    <row r="237" spans="1:12" hidden="1">
      <c r="A237" s="38">
        <f>[7]Input!A237</f>
        <v>0</v>
      </c>
      <c r="B237" s="38">
        <f>[7]Input!B237</f>
        <v>0</v>
      </c>
      <c r="C237" s="38">
        <f>[7]Input!C237</f>
        <v>0</v>
      </c>
      <c r="D237" s="38">
        <f>[7]Input!D237</f>
        <v>0</v>
      </c>
      <c r="E237" s="38">
        <f>[7]Input!E237</f>
        <v>0</v>
      </c>
      <c r="F237" s="38">
        <f>[7]Input!F237</f>
        <v>0</v>
      </c>
      <c r="G237" s="38">
        <f>[7]Input!G237</f>
        <v>0</v>
      </c>
      <c r="H237" s="38">
        <f>[7]Input!H237</f>
        <v>0</v>
      </c>
      <c r="I237" s="38">
        <f>[7]Input!I237</f>
        <v>0</v>
      </c>
      <c r="J237" s="38">
        <f>[7]Input!J237</f>
        <v>0</v>
      </c>
      <c r="K237" s="38">
        <f>[7]Input!K237</f>
        <v>0</v>
      </c>
      <c r="L237" s="38">
        <f>[7]Input!L237</f>
        <v>0</v>
      </c>
    </row>
    <row r="238" spans="1:12" hidden="1">
      <c r="A238" s="38">
        <f>[7]Input!A238</f>
        <v>0</v>
      </c>
      <c r="B238" s="38">
        <f>[7]Input!B238</f>
        <v>0</v>
      </c>
      <c r="C238" s="38">
        <f>[7]Input!C238</f>
        <v>0</v>
      </c>
      <c r="D238" s="38">
        <f>[7]Input!D238</f>
        <v>0</v>
      </c>
      <c r="E238" s="38">
        <f>[7]Input!E238</f>
        <v>0</v>
      </c>
      <c r="F238" s="38">
        <f>[7]Input!F238</f>
        <v>0</v>
      </c>
      <c r="G238" s="38">
        <f>[7]Input!G238</f>
        <v>0</v>
      </c>
      <c r="H238" s="38">
        <f>[7]Input!H238</f>
        <v>0</v>
      </c>
      <c r="I238" s="38">
        <f>[7]Input!I238</f>
        <v>0</v>
      </c>
      <c r="J238" s="38">
        <f>[7]Input!J238</f>
        <v>0</v>
      </c>
      <c r="K238" s="38">
        <f>[7]Input!K238</f>
        <v>0</v>
      </c>
      <c r="L238" s="38">
        <f>[7]Input!L238</f>
        <v>0</v>
      </c>
    </row>
    <row r="239" spans="1:12" hidden="1">
      <c r="A239" s="38">
        <f>[7]Input!A239</f>
        <v>0</v>
      </c>
      <c r="B239" s="38">
        <f>[7]Input!B239</f>
        <v>0</v>
      </c>
      <c r="C239" s="38">
        <f>[7]Input!C239</f>
        <v>0</v>
      </c>
      <c r="D239" s="38">
        <f>[7]Input!D239</f>
        <v>0</v>
      </c>
      <c r="E239" s="38">
        <f>[7]Input!E239</f>
        <v>0</v>
      </c>
      <c r="F239" s="38">
        <f>[7]Input!F239</f>
        <v>0</v>
      </c>
      <c r="G239" s="38">
        <f>[7]Input!G239</f>
        <v>0</v>
      </c>
      <c r="H239" s="38">
        <f>[7]Input!H239</f>
        <v>0</v>
      </c>
      <c r="I239" s="38">
        <f>[7]Input!I239</f>
        <v>0</v>
      </c>
      <c r="J239" s="38">
        <f>[7]Input!J239</f>
        <v>0</v>
      </c>
      <c r="K239" s="38">
        <f>[7]Input!K239</f>
        <v>0</v>
      </c>
      <c r="L239" s="38">
        <f>[7]Input!L239</f>
        <v>0</v>
      </c>
    </row>
    <row r="240" spans="1:12" hidden="1">
      <c r="A240" s="38">
        <f>[7]Input!A240</f>
        <v>0</v>
      </c>
      <c r="B240" s="38">
        <f>[7]Input!B240</f>
        <v>0</v>
      </c>
      <c r="C240" s="38">
        <f>[7]Input!C240</f>
        <v>0</v>
      </c>
      <c r="D240" s="38">
        <f>[7]Input!D240</f>
        <v>0</v>
      </c>
      <c r="E240" s="38">
        <f>[7]Input!E240</f>
        <v>0</v>
      </c>
      <c r="F240" s="38">
        <f>[7]Input!F240</f>
        <v>0</v>
      </c>
      <c r="G240" s="38">
        <f>[7]Input!G240</f>
        <v>0</v>
      </c>
      <c r="H240" s="38">
        <f>[7]Input!H240</f>
        <v>0</v>
      </c>
      <c r="I240" s="38">
        <f>[7]Input!I240</f>
        <v>0</v>
      </c>
      <c r="J240" s="38">
        <f>[7]Input!J240</f>
        <v>0</v>
      </c>
      <c r="K240" s="38">
        <f>[7]Input!K240</f>
        <v>0</v>
      </c>
      <c r="L240" s="38">
        <f>[7]Input!L240</f>
        <v>0</v>
      </c>
    </row>
    <row r="241" spans="1:12" hidden="1">
      <c r="A241" s="38">
        <f>[7]Input!A241</f>
        <v>0</v>
      </c>
      <c r="B241" s="38">
        <f>[7]Input!B241</f>
        <v>0</v>
      </c>
      <c r="C241" s="38">
        <f>[7]Input!C241</f>
        <v>0</v>
      </c>
      <c r="D241" s="38">
        <f>[7]Input!D241</f>
        <v>0</v>
      </c>
      <c r="E241" s="38">
        <f>[7]Input!E241</f>
        <v>0</v>
      </c>
      <c r="F241" s="38">
        <f>[7]Input!F241</f>
        <v>0</v>
      </c>
      <c r="G241" s="38">
        <f>[7]Input!G241</f>
        <v>0</v>
      </c>
      <c r="H241" s="38">
        <f>[7]Input!H241</f>
        <v>0</v>
      </c>
      <c r="I241" s="38">
        <f>[7]Input!I241</f>
        <v>0</v>
      </c>
      <c r="J241" s="38">
        <f>[7]Input!J241</f>
        <v>0</v>
      </c>
      <c r="K241" s="38">
        <f>[7]Input!K241</f>
        <v>0</v>
      </c>
      <c r="L241" s="38">
        <f>[7]Input!L241</f>
        <v>0</v>
      </c>
    </row>
    <row r="242" spans="1:12" hidden="1">
      <c r="A242" s="38">
        <f>[7]Input!A242</f>
        <v>0</v>
      </c>
      <c r="B242" s="38">
        <f>[7]Input!B242</f>
        <v>0</v>
      </c>
      <c r="C242" s="38">
        <f>[7]Input!C242</f>
        <v>0</v>
      </c>
      <c r="D242" s="38">
        <f>[7]Input!D242</f>
        <v>0</v>
      </c>
      <c r="E242" s="38">
        <f>[7]Input!E242</f>
        <v>0</v>
      </c>
      <c r="F242" s="38">
        <f>[7]Input!F242</f>
        <v>0</v>
      </c>
      <c r="G242" s="38">
        <f>[7]Input!G242</f>
        <v>0</v>
      </c>
      <c r="H242" s="38">
        <f>[7]Input!H242</f>
        <v>0</v>
      </c>
      <c r="I242" s="38">
        <f>[7]Input!I242</f>
        <v>0</v>
      </c>
      <c r="J242" s="38">
        <f>[7]Input!J242</f>
        <v>0</v>
      </c>
      <c r="K242" s="38">
        <f>[7]Input!K242</f>
        <v>0</v>
      </c>
      <c r="L242" s="38">
        <f>[7]Input!L242</f>
        <v>0</v>
      </c>
    </row>
    <row r="243" spans="1:12" hidden="1">
      <c r="A243" s="38">
        <f>[7]Input!A243</f>
        <v>0</v>
      </c>
      <c r="B243" s="38">
        <f>[7]Input!B243</f>
        <v>0</v>
      </c>
      <c r="C243" s="38">
        <f>[7]Input!C243</f>
        <v>0</v>
      </c>
      <c r="D243" s="38">
        <f>[7]Input!D243</f>
        <v>0</v>
      </c>
      <c r="E243" s="38">
        <f>[7]Input!E243</f>
        <v>0</v>
      </c>
      <c r="F243" s="38">
        <f>[7]Input!F243</f>
        <v>0</v>
      </c>
      <c r="G243" s="38">
        <f>[7]Input!G243</f>
        <v>0</v>
      </c>
      <c r="H243" s="38">
        <f>[7]Input!H243</f>
        <v>0</v>
      </c>
      <c r="I243" s="38">
        <f>[7]Input!I243</f>
        <v>0</v>
      </c>
      <c r="J243" s="38">
        <f>[7]Input!J243</f>
        <v>0</v>
      </c>
      <c r="K243" s="38">
        <f>[7]Input!K243</f>
        <v>0</v>
      </c>
      <c r="L243" s="38">
        <f>[7]Input!L243</f>
        <v>0</v>
      </c>
    </row>
    <row r="244" spans="1:12" hidden="1">
      <c r="A244" s="38">
        <f>[7]Input!A244</f>
        <v>0</v>
      </c>
      <c r="B244" s="38">
        <f>[7]Input!B244</f>
        <v>0</v>
      </c>
      <c r="C244" s="38">
        <f>[7]Input!C244</f>
        <v>0</v>
      </c>
      <c r="D244" s="38">
        <f>[7]Input!D244</f>
        <v>0</v>
      </c>
      <c r="E244" s="38">
        <f>[7]Input!E244</f>
        <v>0</v>
      </c>
      <c r="F244" s="38">
        <f>[7]Input!F244</f>
        <v>0</v>
      </c>
      <c r="G244" s="38">
        <f>[7]Input!G244</f>
        <v>0</v>
      </c>
      <c r="H244" s="38">
        <f>[7]Input!H244</f>
        <v>0</v>
      </c>
      <c r="I244" s="38">
        <f>[7]Input!I244</f>
        <v>0</v>
      </c>
      <c r="J244" s="38">
        <f>[7]Input!J244</f>
        <v>0</v>
      </c>
      <c r="K244" s="38">
        <f>[7]Input!K244</f>
        <v>0</v>
      </c>
      <c r="L244" s="38">
        <f>[7]Input!L244</f>
        <v>0</v>
      </c>
    </row>
    <row r="245" spans="1:12" hidden="1">
      <c r="A245" s="38">
        <f>[7]Input!A245</f>
        <v>0</v>
      </c>
      <c r="B245" s="38">
        <f>[7]Input!B245</f>
        <v>0</v>
      </c>
      <c r="C245" s="38">
        <f>[7]Input!C245</f>
        <v>0</v>
      </c>
      <c r="D245" s="38">
        <f>[7]Input!D245</f>
        <v>0</v>
      </c>
      <c r="E245" s="38">
        <f>[7]Input!E245</f>
        <v>0</v>
      </c>
      <c r="F245" s="38">
        <f>[7]Input!F245</f>
        <v>0</v>
      </c>
      <c r="G245" s="38">
        <f>[7]Input!G245</f>
        <v>0</v>
      </c>
      <c r="H245" s="38">
        <f>[7]Input!H245</f>
        <v>0</v>
      </c>
      <c r="I245" s="38">
        <f>[7]Input!I245</f>
        <v>0</v>
      </c>
      <c r="J245" s="38">
        <f>[7]Input!J245</f>
        <v>0</v>
      </c>
      <c r="K245" s="38">
        <f>[7]Input!K245</f>
        <v>0</v>
      </c>
      <c r="L245" s="38">
        <f>[7]Input!L245</f>
        <v>0</v>
      </c>
    </row>
    <row r="246" spans="1:12" hidden="1">
      <c r="A246" s="38">
        <f>[7]Input!A246</f>
        <v>0</v>
      </c>
      <c r="B246" s="38">
        <f>[7]Input!B246</f>
        <v>0</v>
      </c>
      <c r="C246" s="38">
        <f>[7]Input!C246</f>
        <v>0</v>
      </c>
      <c r="D246" s="38">
        <f>[7]Input!D246</f>
        <v>0</v>
      </c>
      <c r="E246" s="38">
        <f>[7]Input!E246</f>
        <v>0</v>
      </c>
      <c r="F246" s="38">
        <f>[7]Input!F246</f>
        <v>0</v>
      </c>
      <c r="G246" s="38">
        <f>[7]Input!G246</f>
        <v>0</v>
      </c>
      <c r="H246" s="38">
        <f>[7]Input!H246</f>
        <v>0</v>
      </c>
      <c r="I246" s="38">
        <f>[7]Input!I246</f>
        <v>0</v>
      </c>
      <c r="J246" s="38">
        <f>[7]Input!J246</f>
        <v>0</v>
      </c>
      <c r="K246" s="38">
        <f>[7]Input!K246</f>
        <v>0</v>
      </c>
      <c r="L246" s="38">
        <f>[7]Input!L246</f>
        <v>0</v>
      </c>
    </row>
    <row r="247" spans="1:12" hidden="1">
      <c r="A247" s="38">
        <f>[7]Input!A247</f>
        <v>0</v>
      </c>
      <c r="B247" s="38">
        <f>[7]Input!B247</f>
        <v>0</v>
      </c>
      <c r="C247" s="38">
        <f>[7]Input!C247</f>
        <v>0</v>
      </c>
      <c r="D247" s="38">
        <f>[7]Input!D247</f>
        <v>0</v>
      </c>
      <c r="E247" s="38">
        <f>[7]Input!E247</f>
        <v>0</v>
      </c>
      <c r="F247" s="38">
        <f>[7]Input!F247</f>
        <v>0</v>
      </c>
      <c r="G247" s="38">
        <f>[7]Input!G247</f>
        <v>0</v>
      </c>
      <c r="H247" s="38">
        <f>[7]Input!H247</f>
        <v>0</v>
      </c>
      <c r="I247" s="38">
        <f>[7]Input!I247</f>
        <v>0</v>
      </c>
      <c r="J247" s="38">
        <f>[7]Input!J247</f>
        <v>0</v>
      </c>
      <c r="K247" s="38">
        <f>[7]Input!K247</f>
        <v>0</v>
      </c>
      <c r="L247" s="38">
        <f>[7]Input!L247</f>
        <v>0</v>
      </c>
    </row>
    <row r="248" spans="1:12" hidden="1">
      <c r="A248" s="38">
        <f>[7]Input!A248</f>
        <v>0</v>
      </c>
      <c r="B248" s="38">
        <f>[7]Input!B248</f>
        <v>0</v>
      </c>
      <c r="C248" s="38">
        <f>[7]Input!C248</f>
        <v>0</v>
      </c>
      <c r="D248" s="38">
        <f>[7]Input!D248</f>
        <v>0</v>
      </c>
      <c r="E248" s="38">
        <f>[7]Input!E248</f>
        <v>0</v>
      </c>
      <c r="F248" s="38">
        <f>[7]Input!F248</f>
        <v>0</v>
      </c>
      <c r="G248" s="38">
        <f>[7]Input!G248</f>
        <v>0</v>
      </c>
      <c r="H248" s="38">
        <f>[7]Input!H248</f>
        <v>0</v>
      </c>
      <c r="I248" s="38">
        <f>[7]Input!I248</f>
        <v>0</v>
      </c>
      <c r="J248" s="38">
        <f>[7]Input!J248</f>
        <v>0</v>
      </c>
      <c r="K248" s="38">
        <f>[7]Input!K248</f>
        <v>0</v>
      </c>
      <c r="L248" s="38">
        <f>[7]Input!L248</f>
        <v>0</v>
      </c>
    </row>
    <row r="249" spans="1:12" hidden="1">
      <c r="A249" s="38">
        <f>[7]Input!A249</f>
        <v>0</v>
      </c>
      <c r="B249" s="38">
        <f>[7]Input!B249</f>
        <v>0</v>
      </c>
      <c r="C249" s="38">
        <f>[7]Input!C249</f>
        <v>0</v>
      </c>
      <c r="D249" s="38">
        <f>[7]Input!D249</f>
        <v>0</v>
      </c>
      <c r="E249" s="38">
        <f>[7]Input!E249</f>
        <v>0</v>
      </c>
      <c r="F249" s="38">
        <f>[7]Input!F249</f>
        <v>0</v>
      </c>
      <c r="G249" s="38">
        <f>[7]Input!G249</f>
        <v>0</v>
      </c>
      <c r="H249" s="38">
        <f>[7]Input!H249</f>
        <v>0</v>
      </c>
      <c r="I249" s="38">
        <f>[7]Input!I249</f>
        <v>0</v>
      </c>
      <c r="J249" s="38">
        <f>[7]Input!J249</f>
        <v>0</v>
      </c>
      <c r="K249" s="38">
        <f>[7]Input!K249</f>
        <v>0</v>
      </c>
      <c r="L249" s="38">
        <f>[7]Input!L249</f>
        <v>0</v>
      </c>
    </row>
    <row r="250" spans="1:12" hidden="1">
      <c r="A250" s="38">
        <f>[7]Input!A250</f>
        <v>0</v>
      </c>
      <c r="B250" s="38">
        <f>[7]Input!B250</f>
        <v>0</v>
      </c>
      <c r="C250" s="38">
        <f>[7]Input!C250</f>
        <v>0</v>
      </c>
      <c r="D250" s="38">
        <f>[7]Input!D250</f>
        <v>0</v>
      </c>
      <c r="E250" s="38">
        <f>[7]Input!E250</f>
        <v>0</v>
      </c>
      <c r="F250" s="38">
        <f>[7]Input!F250</f>
        <v>0</v>
      </c>
      <c r="G250" s="38">
        <f>[7]Input!G250</f>
        <v>0</v>
      </c>
      <c r="H250" s="38">
        <f>[7]Input!H250</f>
        <v>0</v>
      </c>
      <c r="I250" s="38">
        <f>[7]Input!I250</f>
        <v>0</v>
      </c>
      <c r="J250" s="38">
        <f>[7]Input!J250</f>
        <v>0</v>
      </c>
      <c r="K250" s="38">
        <f>[7]Input!K250</f>
        <v>0</v>
      </c>
      <c r="L250" s="38">
        <f>[7]Input!L250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52" zoomScale="55" zoomScaleNormal="55" zoomScalePageLayoutView="40" workbookViewId="0">
      <selection activeCell="AT23" sqref="AD23:AT26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[8]Input!A1</f>
        <v>0</v>
      </c>
      <c r="B1" s="38" t="str">
        <f>[8]Input!B1</f>
        <v>tech</v>
      </c>
      <c r="C1" s="38" t="str">
        <f>[8]Input!C1</f>
        <v>input_comm</v>
      </c>
      <c r="D1" s="3" t="str">
        <f>[8]Input!D1</f>
        <v>2010</v>
      </c>
      <c r="E1" s="3" t="str">
        <f>[8]Input!E1</f>
        <v>2015</v>
      </c>
      <c r="F1" s="3" t="str">
        <f>[8]Input!F1</f>
        <v>2020</v>
      </c>
      <c r="G1" s="3" t="str">
        <f>[8]Input!G1</f>
        <v>2025</v>
      </c>
      <c r="H1" s="3" t="str">
        <f>[8]Input!H1</f>
        <v>2030</v>
      </c>
      <c r="I1" s="3" t="str">
        <f>[8]Input!I1</f>
        <v>2035</v>
      </c>
      <c r="J1" s="3" t="str">
        <f>[8]Input!J1</f>
        <v>2040</v>
      </c>
      <c r="K1" s="3" t="str">
        <f>[8]Input!K1</f>
        <v>2045</v>
      </c>
      <c r="L1" s="3" t="str">
        <f>[8]Input!L1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[8]Input!A2</f>
        <v>0</v>
      </c>
      <c r="B2" s="38" t="str">
        <f>[8]Input!B2</f>
        <v>UPS_FT_ELC</v>
      </c>
      <c r="C2" s="38" t="str">
        <f>[8]Input!C2</f>
        <v>ELC</v>
      </c>
      <c r="D2" s="3">
        <f>[8]Input!D2</f>
        <v>220.16367278980451</v>
      </c>
      <c r="E2" s="3">
        <f>[8]Input!E2</f>
        <v>220.16367278980439</v>
      </c>
      <c r="F2" s="3">
        <f>[8]Input!F2</f>
        <v>220.16367278980439</v>
      </c>
      <c r="G2" s="3">
        <f>[8]Input!G2</f>
        <v>173.17295132827201</v>
      </c>
      <c r="H2" s="3">
        <f>[8]Input!H2</f>
        <v>152.20670948698509</v>
      </c>
      <c r="I2" s="3">
        <f>[8]Input!I2</f>
        <v>130.59299420236761</v>
      </c>
      <c r="J2" s="3">
        <f>[8]Input!J2</f>
        <v>118.15881727602969</v>
      </c>
      <c r="K2" s="3">
        <f>[8]Input!K2</f>
        <v>110.7875356573561</v>
      </c>
      <c r="L2" s="3">
        <f>[8]Input!L2</f>
        <v>78.704018816918293</v>
      </c>
      <c r="N2" s="38" t="s">
        <v>75</v>
      </c>
      <c r="O2" s="38" t="s">
        <v>43</v>
      </c>
      <c r="P2" s="3">
        <f>SUMIFS(D:D,$B:$B,"*AGR*",$C:$C,"*BIO*")</f>
        <v>57.307448372935383</v>
      </c>
      <c r="Q2" s="3">
        <f t="shared" ref="Q2:X2" si="1">SUMIFS(E:E,$B:$B,"*AGR*",$C:$C,"*BIO*")</f>
        <v>57.9816609467902</v>
      </c>
      <c r="R2" s="3">
        <f t="shared" si="1"/>
        <v>42.897820037699297</v>
      </c>
      <c r="S2" s="3">
        <f t="shared" si="1"/>
        <v>27.813979128608388</v>
      </c>
      <c r="T2" s="3">
        <f t="shared" si="1"/>
        <v>2.0668826421285078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[8]Input!A3</f>
        <v>1</v>
      </c>
      <c r="B3" s="38" t="str">
        <f>[8]Input!B3</f>
        <v>HH2_FT_ELC</v>
      </c>
      <c r="C3" s="38" t="str">
        <f>[8]Input!C3</f>
        <v>ELC</v>
      </c>
      <c r="D3" s="3">
        <f>[8]Input!D3</f>
        <v>0</v>
      </c>
      <c r="E3" s="3">
        <f>[8]Input!E3</f>
        <v>0.142866143756607</v>
      </c>
      <c r="F3" s="3">
        <f>[8]Input!F3</f>
        <v>0.14286614375723289</v>
      </c>
      <c r="G3" s="3">
        <f>[8]Input!G3</f>
        <v>7.9747974797474118E-6</v>
      </c>
      <c r="H3" s="3">
        <f>[8]Input!H3</f>
        <v>11.151261868576009</v>
      </c>
      <c r="I3" s="3">
        <f>[8]Input!I3</f>
        <v>29.2732888032453</v>
      </c>
      <c r="J3" s="3">
        <f>[8]Input!J3</f>
        <v>49.667510694683358</v>
      </c>
      <c r="K3" s="3">
        <f>[8]Input!K3</f>
        <v>65.821246149243947</v>
      </c>
      <c r="L3" s="3">
        <f>[8]Input!L3</f>
        <v>151.36790490174491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[8]Input!A4</f>
        <v>2</v>
      </c>
      <c r="B4" s="38" t="str">
        <f>[8]Input!B4</f>
        <v>ELC_FT_NGA</v>
      </c>
      <c r="C4" s="38" t="str">
        <f>[8]Input!C4</f>
        <v>PRI_GAS_NGA</v>
      </c>
      <c r="D4" s="3">
        <f>[8]Input!D4</f>
        <v>7902.5004361916026</v>
      </c>
      <c r="E4" s="3">
        <f>[8]Input!E4</f>
        <v>5208.6007156640126</v>
      </c>
      <c r="F4" s="3">
        <f>[8]Input!F4</f>
        <v>6013.8353423594654</v>
      </c>
      <c r="G4" s="3">
        <f>[8]Input!G4</f>
        <v>1955.997473320306</v>
      </c>
      <c r="H4" s="3">
        <f>[8]Input!H4</f>
        <v>864.06573111241084</v>
      </c>
      <c r="I4" s="3">
        <f>[8]Input!I4</f>
        <v>43.072302635052459</v>
      </c>
      <c r="J4" s="3">
        <f>[8]Input!J4</f>
        <v>0</v>
      </c>
      <c r="K4" s="3">
        <f>[8]Input!K4</f>
        <v>0</v>
      </c>
      <c r="L4" s="3">
        <f>[8]Input!L4</f>
        <v>0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300.60095250703239</v>
      </c>
      <c r="T4" s="3">
        <f t="shared" si="3"/>
        <v>311.58174161634929</v>
      </c>
      <c r="U4" s="3">
        <f t="shared" si="3"/>
        <v>318.75634827162582</v>
      </c>
      <c r="V4" s="3">
        <f t="shared" si="3"/>
        <v>322.05566586832208</v>
      </c>
      <c r="W4" s="3">
        <f t="shared" si="3"/>
        <v>326.26069522441122</v>
      </c>
      <c r="X4" s="3">
        <f t="shared" si="3"/>
        <v>326.26069522441128</v>
      </c>
    </row>
    <row r="5" spans="1:24">
      <c r="A5" s="38">
        <f>[8]Input!A5</f>
        <v>3</v>
      </c>
      <c r="B5" s="38" t="str">
        <f>[8]Input!B5</f>
        <v>ELC_FT_NGA</v>
      </c>
      <c r="C5" s="38" t="str">
        <f>[8]Input!C5</f>
        <v>RNW_POT_BIO_GAS</v>
      </c>
      <c r="D5" s="3">
        <f>[8]Input!D5</f>
        <v>0</v>
      </c>
      <c r="E5" s="3">
        <f>[8]Input!E5</f>
        <v>0</v>
      </c>
      <c r="F5" s="3">
        <f>[8]Input!F5</f>
        <v>0</v>
      </c>
      <c r="G5" s="3">
        <f>[8]Input!G5</f>
        <v>0</v>
      </c>
      <c r="H5" s="3">
        <f>[8]Input!H5</f>
        <v>373.32733906926939</v>
      </c>
      <c r="I5" s="3">
        <f>[8]Input!I5</f>
        <v>0</v>
      </c>
      <c r="J5" s="3">
        <f>[8]Input!J5</f>
        <v>0</v>
      </c>
      <c r="K5" s="3">
        <f>[8]Input!K5</f>
        <v>0</v>
      </c>
      <c r="L5" s="3">
        <f>[8]Input!L5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[8]Input!A6</f>
        <v>4</v>
      </c>
      <c r="B6" s="38" t="str">
        <f>[8]Input!B6</f>
        <v>ELC_FT_OIL</v>
      </c>
      <c r="C6" s="38" t="str">
        <f>[8]Input!C6</f>
        <v>PRI_GAS_RFG</v>
      </c>
      <c r="D6" s="3">
        <f>[8]Input!D6</f>
        <v>7.1929040256286108</v>
      </c>
      <c r="E6" s="3">
        <f>[8]Input!E6</f>
        <v>5.1547051665101238</v>
      </c>
      <c r="F6" s="3">
        <f>[8]Input!F6</f>
        <v>3.7735259703283051</v>
      </c>
      <c r="G6" s="3">
        <f>[8]Input!G6</f>
        <v>2.9193204131900541</v>
      </c>
      <c r="H6" s="3">
        <f>[8]Input!H6</f>
        <v>1.997892547100236</v>
      </c>
      <c r="I6" s="3">
        <f>[8]Input!I6</f>
        <v>0.61204760689655191</v>
      </c>
      <c r="J6" s="3">
        <f>[8]Input!J6</f>
        <v>0</v>
      </c>
      <c r="K6" s="3">
        <f>[8]Input!K6</f>
        <v>0</v>
      </c>
      <c r="L6" s="3">
        <f>[8]Input!L6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13.1736701316915</v>
      </c>
      <c r="S6" s="3">
        <f t="shared" si="5"/>
        <v>8.1254201316915005</v>
      </c>
      <c r="T6" s="3">
        <f t="shared" si="5"/>
        <v>2.0141701316914991</v>
      </c>
      <c r="U6" s="3">
        <f t="shared" si="5"/>
        <v>2.0141701316914991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[8]Input!A7</f>
        <v>5</v>
      </c>
      <c r="B7" s="38" t="str">
        <f>[8]Input!B7</f>
        <v>ELC_FT_OIL</v>
      </c>
      <c r="C7" s="38" t="str">
        <f>[8]Input!C7</f>
        <v>PRI_OIL_CRD</v>
      </c>
      <c r="D7" s="3">
        <f>[8]Input!D7</f>
        <v>2.055115435893883</v>
      </c>
      <c r="E7" s="3">
        <f>[8]Input!E7</f>
        <v>1.472772904717178</v>
      </c>
      <c r="F7" s="3">
        <f>[8]Input!F7</f>
        <v>1.07815027723666</v>
      </c>
      <c r="G7" s="3">
        <f>[8]Input!G7</f>
        <v>0.83409154662572782</v>
      </c>
      <c r="H7" s="3">
        <f>[8]Input!H7</f>
        <v>0.57082644202858479</v>
      </c>
      <c r="I7" s="3">
        <f>[8]Input!I7</f>
        <v>0.1748707448275863</v>
      </c>
      <c r="J7" s="3">
        <f>[8]Input!J7</f>
        <v>0</v>
      </c>
      <c r="K7" s="3">
        <f>[8]Input!K7</f>
        <v>0</v>
      </c>
      <c r="L7" s="3">
        <f>[8]Input!L7</f>
        <v>0</v>
      </c>
      <c r="N7" s="38" t="s">
        <v>75</v>
      </c>
      <c r="O7" s="38" t="s">
        <v>215</v>
      </c>
      <c r="P7" s="3">
        <f>SUMIFS(D:D,$B:$B,"*AGR*",$C:$C,"*KER*")</f>
        <v>2.5519222216240491</v>
      </c>
      <c r="Q7" s="3">
        <f t="shared" ref="Q7:X7" si="6">SUMIFS(E:E,$B:$B,"*AGR*",$C:$C,"*KER*")</f>
        <v>2.5519222216240491</v>
      </c>
      <c r="R7" s="3">
        <f t="shared" si="6"/>
        <v>2.5519222216240491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[8]Input!A8</f>
        <v>6</v>
      </c>
      <c r="B8" s="38" t="str">
        <f>[8]Input!B8</f>
        <v>ELC_FT_OIL</v>
      </c>
      <c r="C8" s="38" t="str">
        <f>[8]Input!C8</f>
        <v>PRI_OIL_DST</v>
      </c>
      <c r="D8" s="3">
        <f>[8]Input!D8</f>
        <v>65.763693948604029</v>
      </c>
      <c r="E8" s="3">
        <f>[8]Input!E8</f>
        <v>47.128732950949711</v>
      </c>
      <c r="F8" s="3">
        <f>[8]Input!F8</f>
        <v>34.500808871573071</v>
      </c>
      <c r="G8" s="3">
        <f>[8]Input!G8</f>
        <v>26.69092949202328</v>
      </c>
      <c r="H8" s="3">
        <f>[8]Input!H8</f>
        <v>19.78592547100024</v>
      </c>
      <c r="I8" s="3">
        <f>[8]Input!I8</f>
        <v>5.5958638344827616</v>
      </c>
      <c r="J8" s="3">
        <f>[8]Input!J8</f>
        <v>0</v>
      </c>
      <c r="K8" s="3">
        <f>[8]Input!K8</f>
        <v>0</v>
      </c>
      <c r="L8" s="3">
        <f>[8]Input!L8</f>
        <v>0</v>
      </c>
      <c r="N8" s="38" t="s">
        <v>75</v>
      </c>
      <c r="O8" s="38" t="s">
        <v>8</v>
      </c>
      <c r="P8" s="3">
        <f>SUMIFS(D:D,$B:$B,"*AGR*",$C:$C,"*GAS_NGA*")</f>
        <v>170.89616935483619</v>
      </c>
      <c r="Q8" s="3">
        <f t="shared" ref="Q8:X8" si="7">SUMIFS(E:E,$B:$B,"*AGR*",$C:$C,"*GAS_NGA*")</f>
        <v>144.08232640176169</v>
      </c>
      <c r="R8" s="3">
        <f t="shared" si="7"/>
        <v>108.9114541736091</v>
      </c>
      <c r="S8" s="3">
        <f t="shared" si="7"/>
        <v>129.2233147559125</v>
      </c>
      <c r="T8" s="3">
        <f t="shared" si="7"/>
        <v>98.194866010714435</v>
      </c>
      <c r="U8" s="3">
        <f t="shared" si="7"/>
        <v>98.080107180991249</v>
      </c>
      <c r="V8" s="3">
        <f t="shared" si="7"/>
        <v>66.657326216075347</v>
      </c>
      <c r="W8" s="3">
        <f t="shared" si="7"/>
        <v>95.76841760974888</v>
      </c>
      <c r="X8" s="3">
        <f t="shared" si="7"/>
        <v>83.718615418355768</v>
      </c>
    </row>
    <row r="9" spans="1:24">
      <c r="A9" s="38">
        <f>[8]Input!A9</f>
        <v>7</v>
      </c>
      <c r="B9" s="38" t="str">
        <f>[8]Input!B9</f>
        <v>ELC_FT_OIL</v>
      </c>
      <c r="C9" s="38" t="str">
        <f>[8]Input!C9</f>
        <v>PRI_OIL_NSP</v>
      </c>
      <c r="D9" s="3">
        <f>[8]Input!D9</f>
        <v>5.1377885897347078</v>
      </c>
      <c r="E9" s="3">
        <f>[8]Input!E9</f>
        <v>3.6819322617929449</v>
      </c>
      <c r="F9" s="3">
        <f>[8]Input!F9</f>
        <v>2.695375693091647</v>
      </c>
      <c r="G9" s="3">
        <f>[8]Input!G9</f>
        <v>2.085228866564321</v>
      </c>
      <c r="H9" s="3">
        <f>[8]Input!H9</f>
        <v>4.2000000000000003E-2</v>
      </c>
      <c r="I9" s="3">
        <f>[8]Input!I9</f>
        <v>0.43717686206896561</v>
      </c>
      <c r="J9" s="3">
        <f>[8]Input!J9</f>
        <v>0</v>
      </c>
      <c r="K9" s="3">
        <f>[8]Input!K9</f>
        <v>0</v>
      </c>
      <c r="L9" s="3">
        <f>[8]Input!L9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763.63115516430275</v>
      </c>
      <c r="Q9" s="3">
        <f t="shared" ref="Q9:X9" si="8">SUMIFS(E:E,$B:$B,"*AGR*",$C:$C,"*LPG*")+SUMIFS(E:E,$B:$B,"*AGR*",$C:$C,"*HFO*")+SUMIFS(E:E,$B:$B,"*AGR*",$C:$C,"*GSL_kt*")/23.15+SUMIFS(E:E,$B:$B,"*AGR*",$C:$C,"*DST_kt*")/23.2</f>
        <v>761.29546605777966</v>
      </c>
      <c r="R9" s="3">
        <f t="shared" si="8"/>
        <v>810.17529352841802</v>
      </c>
      <c r="S9" s="3">
        <f t="shared" si="8"/>
        <v>730.94612186278141</v>
      </c>
      <c r="T9" s="3">
        <f t="shared" si="8"/>
        <v>709.72077369887415</v>
      </c>
      <c r="U9" s="3">
        <f t="shared" si="8"/>
        <v>720.38160073153449</v>
      </c>
      <c r="V9" s="3">
        <f t="shared" si="8"/>
        <v>756.5561060641794</v>
      </c>
      <c r="W9" s="3">
        <f t="shared" si="8"/>
        <v>730.9824770373441</v>
      </c>
      <c r="X9" s="3">
        <f t="shared" si="8"/>
        <v>787.38078490837313</v>
      </c>
    </row>
    <row r="10" spans="1:24">
      <c r="A10" s="38">
        <f>[8]Input!A10</f>
        <v>8</v>
      </c>
      <c r="B10" s="38" t="str">
        <f>[8]Input!B10</f>
        <v>ELC_FT_OIL</v>
      </c>
      <c r="C10" s="38" t="str">
        <f>[8]Input!C10</f>
        <v>PRI_OIL_HFO</v>
      </c>
      <c r="D10" s="3">
        <f>[8]Input!D10</f>
        <v>914.5263689727783</v>
      </c>
      <c r="E10" s="3">
        <f>[8]Input!E10</f>
        <v>655.38394259914412</v>
      </c>
      <c r="F10" s="3">
        <f>[8]Input!F10</f>
        <v>479.77687337031318</v>
      </c>
      <c r="G10" s="3">
        <f>[8]Input!G10</f>
        <v>371.17073824844891</v>
      </c>
      <c r="H10" s="3">
        <f>[8]Input!H10</f>
        <v>254.01776670272011</v>
      </c>
      <c r="I10" s="3">
        <f>[8]Input!I10</f>
        <v>77.817481448275885</v>
      </c>
      <c r="J10" s="3">
        <f>[8]Input!J10</f>
        <v>0</v>
      </c>
      <c r="K10" s="3">
        <f>[8]Input!K10</f>
        <v>0</v>
      </c>
      <c r="L10" s="3">
        <f>[8]Input!L10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[8]Input!A11</f>
        <v>9</v>
      </c>
      <c r="B11" s="38" t="str">
        <f>[8]Input!B11</f>
        <v>ELC_FT_OIL</v>
      </c>
      <c r="C11" s="38" t="str">
        <f>[8]Input!C11</f>
        <v>PRI_OIL_PTC</v>
      </c>
      <c r="D11" s="3">
        <f>[8]Input!D11</f>
        <v>31.854289256355191</v>
      </c>
      <c r="E11" s="3">
        <f>[8]Input!E11</f>
        <v>22.827980023116261</v>
      </c>
      <c r="F11" s="3">
        <f>[8]Input!F11</f>
        <v>16.711329297168209</v>
      </c>
      <c r="G11" s="3">
        <f>[8]Input!G11</f>
        <v>12.928418972698781</v>
      </c>
      <c r="H11" s="3">
        <f>[8]Input!H11</f>
        <v>8.8478098514430581</v>
      </c>
      <c r="I11" s="3">
        <f>[8]Input!I11</f>
        <v>2.7104965448275871</v>
      </c>
      <c r="J11" s="3">
        <f>[8]Input!J11</f>
        <v>0</v>
      </c>
      <c r="K11" s="3">
        <f>[8]Input!K11</f>
        <v>0</v>
      </c>
      <c r="L11" s="3">
        <f>[8]Input!L11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58.59867139326434</v>
      </c>
      <c r="T11" s="3">
        <f t="shared" si="10"/>
        <v>189.00700000000001</v>
      </c>
      <c r="U11" s="3">
        <f t="shared" si="10"/>
        <v>189.00700000000001</v>
      </c>
      <c r="V11" s="3">
        <f t="shared" si="10"/>
        <v>189.00700000000009</v>
      </c>
      <c r="W11" s="3">
        <f t="shared" si="10"/>
        <v>189.00700000000006</v>
      </c>
      <c r="X11" s="3">
        <f t="shared" si="10"/>
        <v>189.00700000000006</v>
      </c>
    </row>
    <row r="12" spans="1:24">
      <c r="A12" s="38">
        <f>[8]Input!A12</f>
        <v>10</v>
      </c>
      <c r="B12" s="38" t="str">
        <f>[8]Input!B12</f>
        <v>ELC_FT_OIL</v>
      </c>
      <c r="C12" s="38" t="str">
        <f>[8]Input!C12</f>
        <v>PRI_OIL_LPG</v>
      </c>
      <c r="D12" s="3">
        <f>[8]Input!D12</f>
        <v>1.027557717946942</v>
      </c>
      <c r="E12" s="3">
        <f>[8]Input!E12</f>
        <v>0.73638645235857325</v>
      </c>
      <c r="F12" s="3">
        <f>[8]Input!F12</f>
        <v>0.53907513861832934</v>
      </c>
      <c r="G12" s="3">
        <f>[8]Input!G12</f>
        <v>0.41704577331286402</v>
      </c>
      <c r="H12" s="3">
        <f>[8]Input!H12</f>
        <v>0.151</v>
      </c>
      <c r="I12" s="3">
        <f>[8]Input!I12</f>
        <v>8.7435372413793136E-2</v>
      </c>
      <c r="J12" s="3">
        <f>[8]Input!J12</f>
        <v>0</v>
      </c>
      <c r="K12" s="3">
        <f>[8]Input!K12</f>
        <v>0</v>
      </c>
      <c r="L12" s="3">
        <f>[8]Input!L12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204.2939999999999</v>
      </c>
      <c r="R12" s="3">
        <f t="shared" si="11"/>
        <v>192.863</v>
      </c>
      <c r="S12" s="3">
        <f t="shared" si="11"/>
        <v>237.34899999999999</v>
      </c>
      <c r="T12" s="3">
        <f t="shared" si="11"/>
        <v>237.34900000000002</v>
      </c>
      <c r="U12" s="3">
        <f t="shared" si="11"/>
        <v>237.34899999999996</v>
      </c>
      <c r="V12" s="3">
        <f t="shared" si="11"/>
        <v>197.60725304345655</v>
      </c>
      <c r="W12" s="3">
        <f t="shared" si="11"/>
        <v>106.56069011120647</v>
      </c>
      <c r="X12" s="3">
        <f t="shared" si="11"/>
        <v>0</v>
      </c>
    </row>
    <row r="13" spans="1:24">
      <c r="A13" s="38">
        <f>[8]Input!A13</f>
        <v>11</v>
      </c>
      <c r="B13" s="38" t="str">
        <f>[8]Input!B13</f>
        <v>ELC_FT_COA</v>
      </c>
      <c r="C13" s="38" t="str">
        <f>[8]Input!C13</f>
        <v>PRI_GAS_COG</v>
      </c>
      <c r="D13" s="3">
        <f>[8]Input!D13</f>
        <v>36.755891929630991</v>
      </c>
      <c r="E13" s="3">
        <f>[8]Input!E13</f>
        <v>0</v>
      </c>
      <c r="F13" s="3">
        <f>[8]Input!F13</f>
        <v>0</v>
      </c>
      <c r="G13" s="3">
        <f>[8]Input!G13</f>
        <v>0</v>
      </c>
      <c r="H13" s="3">
        <f>[8]Input!H13</f>
        <v>0</v>
      </c>
      <c r="I13" s="3">
        <f>[8]Input!I13</f>
        <v>0</v>
      </c>
      <c r="J13" s="3">
        <f>[8]Input!J13</f>
        <v>0</v>
      </c>
      <c r="K13" s="3">
        <f>[8]Input!K13</f>
        <v>0</v>
      </c>
      <c r="L13" s="3">
        <f>[8]Input!L13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3261.199999999998</v>
      </c>
      <c r="R13" s="3">
        <f t="shared" si="12"/>
        <v>3036.0450000000001</v>
      </c>
      <c r="S13" s="3">
        <f t="shared" si="12"/>
        <v>3419.4772624196171</v>
      </c>
      <c r="T13" s="3">
        <f t="shared" si="12"/>
        <v>4141.6503816817358</v>
      </c>
      <c r="U13" s="3">
        <f t="shared" si="12"/>
        <v>3998.5626601197619</v>
      </c>
      <c r="V13" s="3">
        <f t="shared" si="12"/>
        <v>4101.1517554649472</v>
      </c>
      <c r="W13" s="3">
        <f t="shared" si="12"/>
        <v>4007.83544967629</v>
      </c>
      <c r="X13" s="3">
        <f t="shared" si="12"/>
        <v>3899.720174900709</v>
      </c>
    </row>
    <row r="14" spans="1:24">
      <c r="A14" s="38">
        <f>[8]Input!A14</f>
        <v>12</v>
      </c>
      <c r="B14" s="38" t="str">
        <f>[8]Input!B14</f>
        <v>ELC_FT_COA</v>
      </c>
      <c r="C14" s="38" t="str">
        <f>[8]Input!C14</f>
        <v>PRI_GAS_OXY</v>
      </c>
      <c r="D14" s="3">
        <f>[8]Input!D14</f>
        <v>6.556162686183983</v>
      </c>
      <c r="E14" s="3">
        <f>[8]Input!E14</f>
        <v>5.540027581195945</v>
      </c>
      <c r="F14" s="3">
        <f>[8]Input!F14</f>
        <v>4.8638738579912477</v>
      </c>
      <c r="G14" s="3">
        <f>[8]Input!G14</f>
        <v>2.823009431584631</v>
      </c>
      <c r="H14" s="3">
        <f>[8]Input!H14</f>
        <v>1.5608143729291779</v>
      </c>
      <c r="I14" s="3">
        <f>[8]Input!I14</f>
        <v>0</v>
      </c>
      <c r="J14" s="3">
        <f>[8]Input!J14</f>
        <v>0</v>
      </c>
      <c r="K14" s="3">
        <f>[8]Input!K14</f>
        <v>0</v>
      </c>
      <c r="L14" s="3">
        <f>[8]Input!L14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0.19470158144671471</v>
      </c>
      <c r="U14" s="3">
        <f t="shared" si="13"/>
        <v>0.26398318050609149</v>
      </c>
      <c r="V14" s="3">
        <f t="shared" si="13"/>
        <v>0.33227235939510852</v>
      </c>
      <c r="W14" s="3">
        <f t="shared" si="13"/>
        <v>0.39850130693383318</v>
      </c>
      <c r="X14" s="3">
        <f t="shared" si="13"/>
        <v>0.45597053978826518</v>
      </c>
    </row>
    <row r="15" spans="1:24">
      <c r="A15" s="38">
        <f>[8]Input!A15</f>
        <v>13</v>
      </c>
      <c r="B15" s="38" t="str">
        <f>[8]Input!B15</f>
        <v>ELC_FT_COA</v>
      </c>
      <c r="C15" s="38" t="str">
        <f>[8]Input!C15</f>
        <v>PRI_COA_BCO</v>
      </c>
      <c r="D15" s="3">
        <f>[8]Input!D15</f>
        <v>3565.1214438857828</v>
      </c>
      <c r="E15" s="3">
        <f>[8]Input!E15</f>
        <v>4111.1763969476124</v>
      </c>
      <c r="F15" s="3">
        <f>[8]Input!F15</f>
        <v>2431.9369289955989</v>
      </c>
      <c r="G15" s="3">
        <f>[8]Input!G15</f>
        <v>610.13472976817809</v>
      </c>
      <c r="H15" s="3">
        <f>[8]Input!H15</f>
        <v>375.93915853816878</v>
      </c>
      <c r="I15" s="3">
        <f>[8]Input!I15</f>
        <v>0</v>
      </c>
      <c r="J15" s="3">
        <f>[8]Input!J15</f>
        <v>0</v>
      </c>
      <c r="K15" s="3">
        <f>[8]Input!K15</f>
        <v>0</v>
      </c>
      <c r="L15" s="3">
        <f>[8]Input!L15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241.94197255100619</v>
      </c>
      <c r="T15" s="3">
        <f t="shared" si="14"/>
        <v>390.01539298986631</v>
      </c>
      <c r="U15" s="3">
        <f t="shared" si="14"/>
        <v>0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[8]Input!A16</f>
        <v>14</v>
      </c>
      <c r="B16" s="38" t="str">
        <f>[8]Input!B16</f>
        <v>ELC_FT_COA</v>
      </c>
      <c r="C16" s="38" t="str">
        <f>[8]Input!C16</f>
        <v>PRI_COA_HCO</v>
      </c>
      <c r="D16" s="3">
        <f>[8]Input!D16</f>
        <v>5580.5394839061501</v>
      </c>
      <c r="E16" s="3">
        <f>[8]Input!E16</f>
        <v>4569.5608547503271</v>
      </c>
      <c r="F16" s="3">
        <f>[8]Input!F16</f>
        <v>2427.0730551376068</v>
      </c>
      <c r="G16" s="3">
        <f>[8]Input!G16</f>
        <v>2210.05169238487</v>
      </c>
      <c r="H16" s="3">
        <f>[8]Input!H16</f>
        <v>1183.3144000180789</v>
      </c>
      <c r="I16" s="3">
        <f>[8]Input!I16</f>
        <v>0</v>
      </c>
      <c r="J16" s="3">
        <f>[8]Input!J16</f>
        <v>0</v>
      </c>
      <c r="K16" s="3">
        <f>[8]Input!K16</f>
        <v>0</v>
      </c>
      <c r="L16" s="3">
        <f>[8]Input!L16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2036.5963017753947</v>
      </c>
      <c r="Q16" s="3">
        <f t="shared" ref="Q16:X16" si="15">SUMIFS(E:E,$B:$B,"*COM*",$C:$C,"*GAS*")-SUMIFS(E:E,$B:$B,"*COM*",$C:$C,"*BIO_GAS*")</f>
        <v>2084.9601265402089</v>
      </c>
      <c r="R16" s="3">
        <f t="shared" si="15"/>
        <v>2048.9758546632452</v>
      </c>
      <c r="S16" s="3">
        <f t="shared" si="15"/>
        <v>1963.9228603418289</v>
      </c>
      <c r="T16" s="3">
        <f t="shared" si="15"/>
        <v>1038.326888185846</v>
      </c>
      <c r="U16" s="3">
        <f t="shared" si="15"/>
        <v>1501.485412182931</v>
      </c>
      <c r="V16" s="3">
        <f t="shared" si="15"/>
        <v>1529.97391161786</v>
      </c>
      <c r="W16" s="3">
        <f t="shared" si="15"/>
        <v>1544.797272446332</v>
      </c>
      <c r="X16" s="3">
        <f t="shared" si="15"/>
        <v>1541.0346073558001</v>
      </c>
    </row>
    <row r="17" spans="1:24">
      <c r="A17" s="38">
        <f>[8]Input!A17</f>
        <v>15</v>
      </c>
      <c r="B17" s="38" t="str">
        <f>[8]Input!B17</f>
        <v>ELC_FT_BIO</v>
      </c>
      <c r="C17" s="38" t="str">
        <f>[8]Input!C17</f>
        <v>RNW_POT_BIO_MUN</v>
      </c>
      <c r="D17" s="3">
        <f>[8]Input!D17</f>
        <v>0</v>
      </c>
      <c r="E17" s="3">
        <f>[8]Input!E17</f>
        <v>0</v>
      </c>
      <c r="F17" s="3">
        <f>[8]Input!F17</f>
        <v>0</v>
      </c>
      <c r="G17" s="3">
        <f>[8]Input!G17</f>
        <v>275.75219339886689</v>
      </c>
      <c r="H17" s="3">
        <f>[8]Input!H17</f>
        <v>345.59843767036591</v>
      </c>
      <c r="I17" s="3">
        <f>[8]Input!I17</f>
        <v>0</v>
      </c>
      <c r="J17" s="3">
        <f>[8]Input!J17</f>
        <v>0</v>
      </c>
      <c r="K17" s="3">
        <f>[8]Input!K17</f>
        <v>0</v>
      </c>
      <c r="L17" s="3">
        <f>[8]Input!L17</f>
        <v>0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990.8485741780288</v>
      </c>
      <c r="U17" s="3">
        <f t="shared" si="16"/>
        <v>835.71068676540415</v>
      </c>
      <c r="V17" s="3">
        <f t="shared" si="16"/>
        <v>696.15881949553602</v>
      </c>
      <c r="W17" s="3">
        <f t="shared" si="16"/>
        <v>759.95699049137511</v>
      </c>
      <c r="X17" s="3">
        <f t="shared" si="16"/>
        <v>819.36155220634555</v>
      </c>
    </row>
    <row r="18" spans="1:24">
      <c r="A18" s="38">
        <f>[8]Input!A18</f>
        <v>16</v>
      </c>
      <c r="B18" s="38" t="str">
        <f>[8]Input!B18</f>
        <v>ELC_FT_BIO</v>
      </c>
      <c r="C18" s="38" t="str">
        <f>[8]Input!C18</f>
        <v>RNW_POT_BIO_WOD</v>
      </c>
      <c r="D18" s="3">
        <f>[8]Input!D18</f>
        <v>1645.837844850829</v>
      </c>
      <c r="E18" s="3">
        <f>[8]Input!E18</f>
        <v>1476.362871472214</v>
      </c>
      <c r="F18" s="3">
        <f>[8]Input!F18</f>
        <v>1570.875148662386</v>
      </c>
      <c r="G18" s="3">
        <f>[8]Input!G18</f>
        <v>926.60313161517729</v>
      </c>
      <c r="H18" s="3">
        <f>[8]Input!H18</f>
        <v>714.57826734944319</v>
      </c>
      <c r="I18" s="3">
        <f>[8]Input!I18</f>
        <v>838.78124263727921</v>
      </c>
      <c r="J18" s="3">
        <f>[8]Input!J18</f>
        <v>351.23272533153943</v>
      </c>
      <c r="K18" s="3">
        <f>[8]Input!K18</f>
        <v>901.58458190128067</v>
      </c>
      <c r="L18" s="3">
        <f>[8]Input!L18</f>
        <v>926.79856039393746</v>
      </c>
      <c r="N18" s="38" t="s">
        <v>77</v>
      </c>
      <c r="O18" s="38" t="s">
        <v>46</v>
      </c>
      <c r="P18" s="3">
        <f>SUMIFS(D:D,$B:$B,"*COM*",$C:$C,"*SOL*")</f>
        <v>181.7295367611747</v>
      </c>
      <c r="Q18" s="3">
        <f t="shared" ref="Q18:X18" si="17">SUMIFS(E:E,$B:$B,"*COM*",$C:$C,"*SOL*")</f>
        <v>479.0645955194081</v>
      </c>
      <c r="R18" s="3">
        <f t="shared" si="17"/>
        <v>737.18010514944513</v>
      </c>
      <c r="S18" s="3">
        <f t="shared" si="17"/>
        <v>1007.066684062868</v>
      </c>
      <c r="T18" s="3">
        <f t="shared" si="17"/>
        <v>1007.066684062868</v>
      </c>
      <c r="U18" s="3">
        <f t="shared" si="17"/>
        <v>1007.066684062868</v>
      </c>
      <c r="V18" s="3">
        <f t="shared" si="17"/>
        <v>1007.066684062868</v>
      </c>
      <c r="W18" s="3">
        <f t="shared" si="17"/>
        <v>1007.066684062868</v>
      </c>
      <c r="X18" s="3">
        <f t="shared" si="17"/>
        <v>1007.066684062868</v>
      </c>
    </row>
    <row r="19" spans="1:24">
      <c r="A19" s="38">
        <f>[8]Input!A19</f>
        <v>17</v>
      </c>
      <c r="B19" s="38" t="str">
        <f>[8]Input!B19</f>
        <v>ELC_FT_BIO</v>
      </c>
      <c r="C19" s="38" t="str">
        <f>[8]Input!C19</f>
        <v>RNW_POT_BIO_SLU</v>
      </c>
      <c r="D19" s="3">
        <f>[8]Input!D19</f>
        <v>0</v>
      </c>
      <c r="E19" s="3">
        <f>[8]Input!E19</f>
        <v>0</v>
      </c>
      <c r="F19" s="3">
        <f>[8]Input!F19</f>
        <v>0</v>
      </c>
      <c r="G19" s="3">
        <f>[8]Input!G19</f>
        <v>30.960604292199481</v>
      </c>
      <c r="H19" s="3">
        <f>[8]Input!H19</f>
        <v>0</v>
      </c>
      <c r="I19" s="3">
        <f>[8]Input!I19</f>
        <v>0</v>
      </c>
      <c r="J19" s="3">
        <f>[8]Input!J19</f>
        <v>23.615748531560751</v>
      </c>
      <c r="K19" s="3">
        <f>[8]Input!K19</f>
        <v>0</v>
      </c>
      <c r="L19" s="3">
        <f>[8]Input!L19</f>
        <v>53.6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[8]Input!A20</f>
        <v>18</v>
      </c>
      <c r="B20" s="38" t="str">
        <f>[8]Input!B20</f>
        <v>ELC_FT_CRP</v>
      </c>
      <c r="C20" s="38" t="str">
        <f>[8]Input!C20</f>
        <v>RNW_POT_BIO_CRP_STC</v>
      </c>
      <c r="D20" s="3">
        <f>[8]Input!D20</f>
        <v>172.7</v>
      </c>
      <c r="E20" s="3">
        <f>[8]Input!E20</f>
        <v>0</v>
      </c>
      <c r="F20" s="3">
        <f>[8]Input!F20</f>
        <v>0</v>
      </c>
      <c r="G20" s="3">
        <f>[8]Input!G20</f>
        <v>0</v>
      </c>
      <c r="H20" s="3">
        <f>[8]Input!H20</f>
        <v>0</v>
      </c>
      <c r="I20" s="3">
        <f>[8]Input!I20</f>
        <v>0</v>
      </c>
      <c r="J20" s="3">
        <f>[8]Input!J20</f>
        <v>0</v>
      </c>
      <c r="K20" s="3">
        <f>[8]Input!K20</f>
        <v>0</v>
      </c>
      <c r="L20" s="3">
        <f>[8]Input!L20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[8]Input!A21</f>
        <v>19</v>
      </c>
      <c r="B21" s="38" t="str">
        <f>[8]Input!B21</f>
        <v>ELC_FT_MUN</v>
      </c>
      <c r="C21" s="38" t="str">
        <f>[8]Input!C21</f>
        <v>RNW_POT_BIO_MUN</v>
      </c>
      <c r="D21" s="3">
        <f>[8]Input!D21</f>
        <v>338.64967269827372</v>
      </c>
      <c r="E21" s="3">
        <f>[8]Input!E21</f>
        <v>406.23016430588649</v>
      </c>
      <c r="F21" s="3">
        <f>[8]Input!F21</f>
        <v>462.30526315789479</v>
      </c>
      <c r="G21" s="3">
        <f>[8]Input!G21</f>
        <v>150.783339658486</v>
      </c>
      <c r="H21" s="3">
        <f>[8]Input!H21</f>
        <v>163.0375340383176</v>
      </c>
      <c r="I21" s="3">
        <f>[8]Input!I21</f>
        <v>46.968053918608959</v>
      </c>
      <c r="J21" s="3">
        <f>[8]Input!J21</f>
        <v>0</v>
      </c>
      <c r="K21" s="3">
        <f>[8]Input!K21</f>
        <v>0</v>
      </c>
      <c r="L21" s="3">
        <f>[8]Input!L21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[8]Input!A22</f>
        <v>20</v>
      </c>
      <c r="B22" s="38" t="str">
        <f>[8]Input!B22</f>
        <v>ELC_FT_MUN</v>
      </c>
      <c r="C22" s="38" t="str">
        <f>[8]Input!C22</f>
        <v>RNW_POT_BIO_SLU</v>
      </c>
      <c r="D22" s="3">
        <f>[8]Input!D22</f>
        <v>23.297695722778929</v>
      </c>
      <c r="E22" s="3">
        <f>[8]Input!E22</f>
        <v>25.13825674674494</v>
      </c>
      <c r="F22" s="3">
        <f>[8]Input!F22</f>
        <v>27.8</v>
      </c>
      <c r="G22" s="3">
        <f>[8]Input!G22</f>
        <v>0</v>
      </c>
      <c r="H22" s="3">
        <f>[8]Input!H22</f>
        <v>2.4454113570978011</v>
      </c>
      <c r="I22" s="3">
        <f>[8]Input!I22</f>
        <v>38.950000000000003</v>
      </c>
      <c r="J22" s="3">
        <f>[8]Input!J22</f>
        <v>0</v>
      </c>
      <c r="K22" s="3">
        <f>[8]Input!K22</f>
        <v>0</v>
      </c>
      <c r="L22" s="3">
        <f>[8]Input!L22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0.142866143756607</v>
      </c>
      <c r="R22" s="3">
        <f t="shared" si="21"/>
        <v>0.14286614375723289</v>
      </c>
      <c r="S22" s="3">
        <f t="shared" si="21"/>
        <v>7.9747974797474118E-6</v>
      </c>
      <c r="T22" s="3">
        <f t="shared" si="21"/>
        <v>11.151261868576009</v>
      </c>
      <c r="U22" s="3">
        <f t="shared" si="21"/>
        <v>29.2732888032453</v>
      </c>
      <c r="V22" s="3">
        <f t="shared" si="21"/>
        <v>49.667510694683358</v>
      </c>
      <c r="W22" s="3">
        <f t="shared" si="21"/>
        <v>65.821246149243947</v>
      </c>
      <c r="X22" s="3">
        <f t="shared" si="21"/>
        <v>151.36790490174491</v>
      </c>
    </row>
    <row r="23" spans="1:24">
      <c r="A23" s="38">
        <f>[8]Input!A23</f>
        <v>21</v>
      </c>
      <c r="B23" s="38" t="str">
        <f>[8]Input!B23</f>
        <v>ELC_FT_HYD</v>
      </c>
      <c r="C23" s="38" t="str">
        <f>[8]Input!C23</f>
        <v>RNW_POT_HYD</v>
      </c>
      <c r="D23" s="3">
        <f>[8]Input!D23</f>
        <v>2088.7800000000002</v>
      </c>
      <c r="E23" s="3">
        <f>[8]Input!E23</f>
        <v>2123.37</v>
      </c>
      <c r="F23" s="3">
        <f>[8]Input!F23</f>
        <v>2231.0100000000011</v>
      </c>
      <c r="G23" s="3">
        <f>[8]Input!G23</f>
        <v>2298.4835113994691</v>
      </c>
      <c r="H23" s="3">
        <f>[8]Input!H23</f>
        <v>2324.499351711454</v>
      </c>
      <c r="I23" s="3">
        <f>[8]Input!I23</f>
        <v>1871.7024894080259</v>
      </c>
      <c r="J23" s="3">
        <f>[8]Input!J23</f>
        <v>1567.945277796824</v>
      </c>
      <c r="K23" s="3">
        <f>[8]Input!K23</f>
        <v>1288.328940203176</v>
      </c>
      <c r="L23" s="3">
        <f>[8]Input!L23</f>
        <v>1231.329196361841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[8]Input!A24</f>
        <v>22</v>
      </c>
      <c r="B24" s="38" t="str">
        <f>[8]Input!B24</f>
        <v>ELC_FT_GEO</v>
      </c>
      <c r="C24" s="38" t="str">
        <f>[8]Input!C24</f>
        <v>RNW_POT_GEO</v>
      </c>
      <c r="D24" s="3">
        <f>[8]Input!D24</f>
        <v>173.64020960838701</v>
      </c>
      <c r="E24" s="3">
        <f>[8]Input!E24</f>
        <v>182.8141320302347</v>
      </c>
      <c r="F24" s="3">
        <f>[8]Input!F24</f>
        <v>200.69824148238541</v>
      </c>
      <c r="G24" s="3">
        <f>[8]Input!G24</f>
        <v>176.24007243215789</v>
      </c>
      <c r="H24" s="3">
        <f>[8]Input!H24</f>
        <v>262.74573866089372</v>
      </c>
      <c r="I24" s="3">
        <f>[8]Input!I24</f>
        <v>302.21326602105711</v>
      </c>
      <c r="J24" s="3">
        <f>[8]Input!J24</f>
        <v>346.69373703176552</v>
      </c>
      <c r="K24" s="3">
        <f>[8]Input!K24</f>
        <v>401.03995424795448</v>
      </c>
      <c r="L24" s="3">
        <f>[8]Input!L24</f>
        <v>460.87744610366377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831.54621243370559</v>
      </c>
      <c r="Q24" s="3">
        <f t="shared" ref="Q24:X24" si="23">SUMIFS(E:E,$B:$B,"*IND*",$C:$C,"*BIO*")-SUMIFS(E:E,$B:$B,"*IND*",$C:$C,"*BIO_ETH*")+SUMIFS(E:E,$B:$B,"*IND*",$C:$C,"*BIO_ETH*")*0.027</f>
        <v>986.41909552057962</v>
      </c>
      <c r="R24" s="3">
        <f t="shared" si="23"/>
        <v>710.20640024009674</v>
      </c>
      <c r="S24" s="3">
        <f t="shared" si="23"/>
        <v>919.71617004154996</v>
      </c>
      <c r="T24" s="3">
        <f t="shared" si="23"/>
        <v>923.3776006081381</v>
      </c>
      <c r="U24" s="3">
        <f t="shared" si="23"/>
        <v>1374.8230294667446</v>
      </c>
      <c r="V24" s="3">
        <f t="shared" si="23"/>
        <v>1655.9177283851006</v>
      </c>
      <c r="W24" s="3">
        <f t="shared" si="23"/>
        <v>1656.244707456892</v>
      </c>
      <c r="X24" s="3">
        <f t="shared" si="23"/>
        <v>1691.4029590359878</v>
      </c>
    </row>
    <row r="25" spans="1:24">
      <c r="A25" s="38">
        <f>[8]Input!A25</f>
        <v>23</v>
      </c>
      <c r="B25" s="38" t="str">
        <f>[8]Input!B25</f>
        <v>ELC_FT_SOL_PV</v>
      </c>
      <c r="C25" s="38" t="str">
        <f>[8]Input!C25</f>
        <v>RNW_POT_SOL_PV</v>
      </c>
      <c r="D25" s="3">
        <f>[8]Input!D25</f>
        <v>164.23</v>
      </c>
      <c r="E25" s="3">
        <f>[8]Input!E25</f>
        <v>361.67999999999989</v>
      </c>
      <c r="F25" s="3">
        <f>[8]Input!F25</f>
        <v>583.67999999999995</v>
      </c>
      <c r="G25" s="3">
        <f>[8]Input!G25</f>
        <v>1426.8517047719999</v>
      </c>
      <c r="H25" s="3">
        <f>[8]Input!H25</f>
        <v>2247.121715421933</v>
      </c>
      <c r="I25" s="3">
        <f>[8]Input!I25</f>
        <v>2753.1276679319471</v>
      </c>
      <c r="J25" s="3">
        <f>[8]Input!J25</f>
        <v>2734.6717871558271</v>
      </c>
      <c r="K25" s="3">
        <f>[8]Input!K25</f>
        <v>2732.2650182638322</v>
      </c>
      <c r="L25" s="3">
        <f>[8]Input!L25</f>
        <v>2888.6135786388172</v>
      </c>
      <c r="N25" s="38" t="s">
        <v>80</v>
      </c>
      <c r="O25" s="38" t="s">
        <v>34</v>
      </c>
      <c r="P25" s="3">
        <f>SUMIFS(D:D,$B:$B,"*IND*",$C:$C,"*COA_BCO*")+SUMIFS(D:D,$B:$B,"*IND*",$C:$C,"*COA_HCO*")</f>
        <v>630.62068353085124</v>
      </c>
      <c r="Q25" s="3">
        <f t="shared" ref="Q25:X25" si="24">SUMIFS(E:E,$B:$B,"*IND*",$C:$C,"*COA_BCO*")+SUMIFS(E:E,$B:$B,"*IND*",$C:$C,"*COA_HCO*")</f>
        <v>600.0411754519032</v>
      </c>
      <c r="R25" s="3">
        <f t="shared" si="24"/>
        <v>546.76105515408528</v>
      </c>
      <c r="S25" s="3">
        <f t="shared" si="24"/>
        <v>847.71784003186792</v>
      </c>
      <c r="T25" s="3">
        <f t="shared" si="24"/>
        <v>868.94758097816623</v>
      </c>
      <c r="U25" s="3">
        <f t="shared" si="24"/>
        <v>898.65919191031753</v>
      </c>
      <c r="V25" s="3">
        <f t="shared" si="24"/>
        <v>898.65919191031776</v>
      </c>
      <c r="W25" s="3">
        <f t="shared" si="24"/>
        <v>856.64584173895673</v>
      </c>
      <c r="X25" s="3">
        <f t="shared" si="24"/>
        <v>834.08618496638974</v>
      </c>
    </row>
    <row r="26" spans="1:24">
      <c r="A26" s="38">
        <f>[8]Input!A26</f>
        <v>24</v>
      </c>
      <c r="B26" s="38" t="str">
        <f>[8]Input!B26</f>
        <v>ELC_FT_SOL_TH</v>
      </c>
      <c r="C26" s="38" t="str">
        <f>[8]Input!C26</f>
        <v>RNW_POT_SOL_TH</v>
      </c>
      <c r="D26" s="3">
        <f>[8]Input!D26</f>
        <v>0.21202643928571421</v>
      </c>
      <c r="E26" s="3">
        <f>[8]Input!E26</f>
        <v>1.085192100765306</v>
      </c>
      <c r="F26" s="3">
        <f>[8]Input!F26</f>
        <v>2.9032557214285708</v>
      </c>
      <c r="G26" s="3">
        <f>[8]Input!G26</f>
        <v>2.8933339964285709</v>
      </c>
      <c r="H26" s="3">
        <f>[8]Input!H26</f>
        <v>2.7309161821428569</v>
      </c>
      <c r="I26" s="3">
        <f>[8]Input!I26</f>
        <v>1.837907070663265</v>
      </c>
      <c r="J26" s="3">
        <f>[8]Input!J26</f>
        <v>0</v>
      </c>
      <c r="K26" s="3">
        <f>[8]Input!K26</f>
        <v>0</v>
      </c>
      <c r="L26" s="3">
        <f>[8]Input!L26</f>
        <v>0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4218.8383085559653</v>
      </c>
      <c r="T26" s="3">
        <f t="shared" si="25"/>
        <v>4316.0712115866336</v>
      </c>
      <c r="U26" s="3">
        <f t="shared" si="25"/>
        <v>5524.3038880723252</v>
      </c>
      <c r="V26" s="3">
        <f t="shared" si="25"/>
        <v>5934.5580922951731</v>
      </c>
      <c r="W26" s="3">
        <f t="shared" si="25"/>
        <v>6063.8306819214031</v>
      </c>
      <c r="X26" s="3">
        <f t="shared" si="25"/>
        <v>6110.5654504703452</v>
      </c>
    </row>
    <row r="27" spans="1:24">
      <c r="A27" s="38">
        <f>[8]Input!A27</f>
        <v>25</v>
      </c>
      <c r="B27" s="38" t="str">
        <f>[8]Input!B27</f>
        <v>ELC_FT_SOL_CSP</v>
      </c>
      <c r="C27" s="38" t="str">
        <f>[8]Input!C27</f>
        <v>RNW_POT_SOL_CSP</v>
      </c>
      <c r="D27" s="3">
        <f>[8]Input!D27</f>
        <v>2.74</v>
      </c>
      <c r="E27" s="3">
        <f>[8]Input!E27</f>
        <v>20.13</v>
      </c>
      <c r="F27" s="3">
        <f>[8]Input!F27</f>
        <v>20.46</v>
      </c>
      <c r="G27" s="3">
        <f>[8]Input!G27</f>
        <v>18.88705370817091</v>
      </c>
      <c r="H27" s="3">
        <f>[8]Input!H27</f>
        <v>17.390285760000001</v>
      </c>
      <c r="I27" s="3">
        <f>[8]Input!I27</f>
        <v>14.044548749347941</v>
      </c>
      <c r="J27" s="3">
        <f>[8]Input!J27</f>
        <v>7.7143029824825309</v>
      </c>
      <c r="K27" s="3">
        <f>[8]Input!K27</f>
        <v>7.3284505743366886</v>
      </c>
      <c r="L27" s="3">
        <f>[8]Input!L27</f>
        <v>0.140984841599997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116.919</v>
      </c>
      <c r="Q27" s="3">
        <f t="shared" ref="Q27:X27" si="26">SUMIFS(E:E,$B:$B,"*IND*",$C:$C,"*GAS_ETH*")+SUMIFS(E:E,$B:$B,"*IND*",$C:$C,"*GAS_RFG*")</f>
        <v>137.58660664038052</v>
      </c>
      <c r="R27" s="3">
        <f t="shared" si="26"/>
        <v>137.5866066403805</v>
      </c>
      <c r="S27" s="3">
        <f t="shared" si="26"/>
        <v>177.71001474535763</v>
      </c>
      <c r="T27" s="3">
        <f t="shared" si="26"/>
        <v>224.5929341307633</v>
      </c>
      <c r="U27" s="3">
        <f t="shared" si="26"/>
        <v>249.03349025756009</v>
      </c>
      <c r="V27" s="3">
        <f t="shared" si="26"/>
        <v>249.03349025756</v>
      </c>
      <c r="W27" s="3">
        <f t="shared" si="26"/>
        <v>249.03349025756003</v>
      </c>
      <c r="X27" s="3">
        <f t="shared" si="26"/>
        <v>79.277829110203044</v>
      </c>
    </row>
    <row r="28" spans="1:24">
      <c r="A28" s="38">
        <f>[8]Input!A28</f>
        <v>26</v>
      </c>
      <c r="B28" s="38" t="str">
        <f>[8]Input!B28</f>
        <v>ELC_FT_TDL</v>
      </c>
      <c r="C28" s="38" t="str">
        <f>[8]Input!C28</f>
        <v>RNW_POT_TDL</v>
      </c>
      <c r="D28" s="3">
        <f>[8]Input!D28</f>
        <v>1.72</v>
      </c>
      <c r="E28" s="3">
        <f>[8]Input!E28</f>
        <v>1.76</v>
      </c>
      <c r="F28" s="3">
        <f>[8]Input!F28</f>
        <v>1.85</v>
      </c>
      <c r="G28" s="3">
        <f>[8]Input!G28</f>
        <v>7.7945639040000012</v>
      </c>
      <c r="H28" s="3">
        <f>[8]Input!H28</f>
        <v>0.78549868800000078</v>
      </c>
      <c r="I28" s="3">
        <f>[8]Input!I28</f>
        <v>0.60422976000000062</v>
      </c>
      <c r="J28" s="3">
        <f>[8]Input!J28</f>
        <v>0</v>
      </c>
      <c r="K28" s="3">
        <f>[8]Input!K28</f>
        <v>0</v>
      </c>
      <c r="L28" s="3">
        <f>[8]Input!L28</f>
        <v>0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32.688178008540334</v>
      </c>
      <c r="R28" s="3">
        <f t="shared" si="27"/>
        <v>31.364397646740809</v>
      </c>
      <c r="S28" s="3">
        <f t="shared" si="27"/>
        <v>31.794049746077238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[8]Input!A29</f>
        <v>27</v>
      </c>
      <c r="B29" s="38" t="str">
        <f>[8]Input!B29</f>
        <v>ELC_FT_WIN_ON</v>
      </c>
      <c r="C29" s="38" t="str">
        <f>[8]Input!C29</f>
        <v>RNW_POT_WIN_ON</v>
      </c>
      <c r="D29" s="3">
        <f>[8]Input!D29</f>
        <v>550.08000000000004</v>
      </c>
      <c r="E29" s="3">
        <f>[8]Input!E29</f>
        <v>983.02</v>
      </c>
      <c r="F29" s="3">
        <f>[8]Input!F29</f>
        <v>1530.69</v>
      </c>
      <c r="G29" s="3">
        <f>[8]Input!G29</f>
        <v>2431.0257475762601</v>
      </c>
      <c r="H29" s="3">
        <f>[8]Input!H29</f>
        <v>3013.8501311168761</v>
      </c>
      <c r="I29" s="3">
        <f>[8]Input!I29</f>
        <v>3159.1884918890551</v>
      </c>
      <c r="J29" s="3">
        <f>[8]Input!J29</f>
        <v>3215.085316426118</v>
      </c>
      <c r="K29" s="3">
        <f>[8]Input!K29</f>
        <v>3298.4340225687311</v>
      </c>
      <c r="L29" s="3">
        <f>[8]Input!L29</f>
        <v>3558.5696861161791</v>
      </c>
      <c r="N29" s="38" t="s">
        <v>80</v>
      </c>
      <c r="O29" s="38" t="s">
        <v>216</v>
      </c>
      <c r="P29" s="3">
        <f>SUMIFS(D:D,$B:$B,"*IND*",$C:$C,"*HET*")</f>
        <v>1037.186561495502</v>
      </c>
      <c r="Q29" s="3">
        <f t="shared" ref="Q29:X29" si="28">SUMIFS(E:E,$B:$B,"*IND*",$C:$C,"*HET*")</f>
        <v>1012.0430789473691</v>
      </c>
      <c r="R29" s="3">
        <f t="shared" si="28"/>
        <v>967.35785450414699</v>
      </c>
      <c r="S29" s="3">
        <f t="shared" si="28"/>
        <v>999.36027719420656</v>
      </c>
      <c r="T29" s="3">
        <f t="shared" si="28"/>
        <v>856.7476472556325</v>
      </c>
      <c r="U29" s="3">
        <f t="shared" si="28"/>
        <v>861.35440702436654</v>
      </c>
      <c r="V29" s="3">
        <f t="shared" si="28"/>
        <v>777.97671056059733</v>
      </c>
      <c r="W29" s="3">
        <f t="shared" si="28"/>
        <v>773.3470366966892</v>
      </c>
      <c r="X29" s="3">
        <f t="shared" si="28"/>
        <v>764.24424692821049</v>
      </c>
    </row>
    <row r="30" spans="1:24">
      <c r="A30" s="38">
        <f>[8]Input!A30</f>
        <v>28</v>
      </c>
      <c r="B30" s="38" t="str">
        <f>[8]Input!B30</f>
        <v>ELC_FT_WIN_OFF</v>
      </c>
      <c r="C30" s="38" t="str">
        <f>[8]Input!C30</f>
        <v>RNW_POT_WIN_OFF</v>
      </c>
      <c r="D30" s="3">
        <f>[8]Input!D30</f>
        <v>0</v>
      </c>
      <c r="E30" s="3">
        <f>[8]Input!E30</f>
        <v>126.62</v>
      </c>
      <c r="F30" s="3">
        <f>[8]Input!F30</f>
        <v>259.57</v>
      </c>
      <c r="G30" s="3">
        <f>[8]Input!G30</f>
        <v>961.52994159960633</v>
      </c>
      <c r="H30" s="3">
        <f>[8]Input!H30</f>
        <v>2084.2242537281081</v>
      </c>
      <c r="I30" s="3">
        <f>[8]Input!I30</f>
        <v>4186.2497740451327</v>
      </c>
      <c r="J30" s="3">
        <f>[8]Input!J30</f>
        <v>5901.8615048211441</v>
      </c>
      <c r="K30" s="3">
        <f>[8]Input!K30</f>
        <v>6704.4930558300312</v>
      </c>
      <c r="L30" s="3">
        <f>[8]Input!L30</f>
        <v>7573.4969791084413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8.999999999960577E-2</v>
      </c>
      <c r="R30" s="3">
        <f t="shared" si="29"/>
        <v>0.09</v>
      </c>
      <c r="S30" s="3">
        <f t="shared" si="29"/>
        <v>9.0000000000000011E-2</v>
      </c>
      <c r="T30" s="3">
        <f t="shared" si="29"/>
        <v>168.76665692870282</v>
      </c>
      <c r="U30" s="3">
        <f t="shared" si="29"/>
        <v>431.08493914720441</v>
      </c>
      <c r="V30" s="3">
        <f t="shared" si="29"/>
        <v>680.19246976276122</v>
      </c>
      <c r="W30" s="3">
        <f t="shared" si="29"/>
        <v>814.77941292217963</v>
      </c>
      <c r="X30" s="3">
        <f t="shared" si="29"/>
        <v>903.43538271704301</v>
      </c>
    </row>
    <row r="31" spans="1:24">
      <c r="A31" s="38">
        <f>[8]Input!A31</f>
        <v>29</v>
      </c>
      <c r="B31" s="38" t="str">
        <f>[8]Input!B31</f>
        <v>AGR_FT_NGA</v>
      </c>
      <c r="C31" s="38" t="str">
        <f>[8]Input!C31</f>
        <v>PRI_GAS_NGA</v>
      </c>
      <c r="D31" s="3">
        <f>[8]Input!D31</f>
        <v>170.89616935483619</v>
      </c>
      <c r="E31" s="3">
        <f>[8]Input!E31</f>
        <v>144.08232640176169</v>
      </c>
      <c r="F31" s="3">
        <f>[8]Input!F31</f>
        <v>108.9114541736091</v>
      </c>
      <c r="G31" s="3">
        <f>[8]Input!G31</f>
        <v>129.2233147559125</v>
      </c>
      <c r="H31" s="3">
        <f>[8]Input!H31</f>
        <v>98.194866010714435</v>
      </c>
      <c r="I31" s="3">
        <f>[8]Input!I31</f>
        <v>98.080107180991249</v>
      </c>
      <c r="J31" s="3">
        <f>[8]Input!J31</f>
        <v>66.657326216075347</v>
      </c>
      <c r="K31" s="3">
        <f>[8]Input!K31</f>
        <v>95.76841760974888</v>
      </c>
      <c r="L31" s="3">
        <f>[8]Input!L31</f>
        <v>83.718615418355768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119.9977643012086</v>
      </c>
      <c r="S31" s="3">
        <f t="shared" si="30"/>
        <v>119.9977643012086</v>
      </c>
      <c r="T31" s="3">
        <f t="shared" si="30"/>
        <v>119.9977643012086</v>
      </c>
      <c r="U31" s="3">
        <f t="shared" si="30"/>
        <v>84.607348457237947</v>
      </c>
      <c r="V31" s="3">
        <f t="shared" si="30"/>
        <v>84.469798256434558</v>
      </c>
      <c r="W31" s="3">
        <f t="shared" si="30"/>
        <v>3.5719830766093641</v>
      </c>
      <c r="X31" s="3">
        <f t="shared" si="30"/>
        <v>0</v>
      </c>
    </row>
    <row r="32" spans="1:24">
      <c r="A32" s="38">
        <f>[8]Input!A32</f>
        <v>30</v>
      </c>
      <c r="B32" s="38" t="str">
        <f>[8]Input!B32</f>
        <v>AGR_FT_DST</v>
      </c>
      <c r="C32" s="38" t="str">
        <f>[8]Input!C32</f>
        <v>PRI_OIL_DST_kt</v>
      </c>
      <c r="D32" s="3">
        <f>[8]Input!D32</f>
        <v>16200.965939494879</v>
      </c>
      <c r="E32" s="3">
        <f>[8]Input!E32</f>
        <v>16304.906976744191</v>
      </c>
      <c r="F32" s="3">
        <f>[8]Input!F32</f>
        <v>16304.906976744191</v>
      </c>
      <c r="G32" s="3">
        <f>[8]Input!G32</f>
        <v>15158.79397852657</v>
      </c>
      <c r="H32" s="3">
        <f>[8]Input!H32</f>
        <v>15040.372794476551</v>
      </c>
      <c r="I32" s="3">
        <f>[8]Input!I32</f>
        <v>15287.703981634269</v>
      </c>
      <c r="J32" s="3">
        <f>[8]Input!J32</f>
        <v>15439.69564290836</v>
      </c>
      <c r="K32" s="3">
        <f>[8]Input!K32</f>
        <v>15533.644311929051</v>
      </c>
      <c r="L32" s="3">
        <f>[8]Input!L32</f>
        <v>16304.906976744191</v>
      </c>
      <c r="N32" s="38" t="s">
        <v>80</v>
      </c>
      <c r="O32" s="38" t="s">
        <v>8</v>
      </c>
      <c r="P32" s="3">
        <f>SUMIFS(D:D,$B:$B,"*IND*",$C:$C,"*NGA*")</f>
        <v>3415.801411290322</v>
      </c>
      <c r="Q32" s="3">
        <f t="shared" ref="Q32:X32" si="31">SUMIFS(E:E,$B:$B,"*IND*",$C:$C,"*NGA*")</f>
        <v>3283.1788239512289</v>
      </c>
      <c r="R32" s="3">
        <f t="shared" si="31"/>
        <v>3281.9177352415509</v>
      </c>
      <c r="S32" s="3">
        <f t="shared" si="31"/>
        <v>3062.5886778897461</v>
      </c>
      <c r="T32" s="3">
        <f t="shared" si="31"/>
        <v>3153.6976145061708</v>
      </c>
      <c r="U32" s="3">
        <f t="shared" si="31"/>
        <v>1512.7764898469441</v>
      </c>
      <c r="V32" s="3">
        <f t="shared" si="31"/>
        <v>993.10959248884274</v>
      </c>
      <c r="W32" s="3">
        <f t="shared" si="31"/>
        <v>1021.01873353249</v>
      </c>
      <c r="X32" s="3">
        <f t="shared" si="31"/>
        <v>1055.959180396588</v>
      </c>
    </row>
    <row r="33" spans="1:24">
      <c r="A33" s="38">
        <f>[8]Input!A33</f>
        <v>31</v>
      </c>
      <c r="B33" s="38" t="str">
        <f>[8]Input!B33</f>
        <v>AGR_FT_GSL</v>
      </c>
      <c r="C33" s="38" t="str">
        <f>[8]Input!C33</f>
        <v>PRI_OIL_GSL_kt</v>
      </c>
      <c r="D33" s="3">
        <f>[8]Input!D33</f>
        <v>121.4954954838869</v>
      </c>
      <c r="E33" s="3">
        <f>[8]Input!E33</f>
        <v>127.1084867608177</v>
      </c>
      <c r="F33" s="3">
        <f>[8]Input!F33</f>
        <v>1422.0777131922059</v>
      </c>
      <c r="G33" s="3">
        <f>[8]Input!G33</f>
        <v>1422.0777131922059</v>
      </c>
      <c r="H33" s="3">
        <f>[8]Input!H33</f>
        <v>1422.077713192205</v>
      </c>
      <c r="I33" s="3">
        <f>[8]Input!I33</f>
        <v>1422.0777131922059</v>
      </c>
      <c r="J33" s="3">
        <f>[8]Input!J33</f>
        <v>1422.0777131922059</v>
      </c>
      <c r="K33" s="3">
        <f>[8]Input!K33</f>
        <v>1422.0777131922059</v>
      </c>
      <c r="L33" s="3">
        <f>[8]Input!L33</f>
        <v>1422.0777131922059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991.76358356566129</v>
      </c>
      <c r="Q33" s="3">
        <f t="shared" ref="Q33:X33" si="32">SUMIFS(E:E,$B:$B,"*IND*",$C:$C,"*OIL*")-SUMIFS(E:E,$B:$B,"*IND*",$C:$C,"*OIL_PTC*")-SUMIFS(E:E,$B:$B,"*IND*",$C:$C,"*OIL_NAP*")</f>
        <v>852.08587528871226</v>
      </c>
      <c r="R33" s="3">
        <f t="shared" si="32"/>
        <v>849.04939985175929</v>
      </c>
      <c r="S33" s="3">
        <f t="shared" si="32"/>
        <v>1057.4557531176042</v>
      </c>
      <c r="T33" s="3">
        <f t="shared" si="32"/>
        <v>666.42961022935549</v>
      </c>
      <c r="U33" s="3">
        <f t="shared" si="32"/>
        <v>406.71863236425622</v>
      </c>
      <c r="V33" s="3">
        <f t="shared" si="32"/>
        <v>313.07258071593083</v>
      </c>
      <c r="W33" s="3">
        <f t="shared" si="32"/>
        <v>288.21024359934677</v>
      </c>
      <c r="X33" s="3">
        <f t="shared" si="32"/>
        <v>202.64869067414523</v>
      </c>
    </row>
    <row r="34" spans="1:24">
      <c r="A34" s="38">
        <f>[8]Input!A34</f>
        <v>32</v>
      </c>
      <c r="B34" s="38" t="str">
        <f>[8]Input!B34</f>
        <v>AGR_FT_HFO</v>
      </c>
      <c r="C34" s="38" t="str">
        <f>[8]Input!C34</f>
        <v>PRI_OIL_HFO</v>
      </c>
      <c r="D34" s="3">
        <f>[8]Input!D34</f>
        <v>28.233472222222229</v>
      </c>
      <c r="E34" s="3">
        <f>[8]Input!E34</f>
        <v>21.17510416666666</v>
      </c>
      <c r="F34" s="3">
        <f>[8]Input!F34</f>
        <v>14.116736111111109</v>
      </c>
      <c r="G34" s="3">
        <f>[8]Input!G34</f>
        <v>7.0583680555555564</v>
      </c>
      <c r="H34" s="3">
        <f>[8]Input!H34</f>
        <v>0</v>
      </c>
      <c r="I34" s="3">
        <f>[8]Input!I34</f>
        <v>0</v>
      </c>
      <c r="J34" s="3">
        <f>[8]Input!J34</f>
        <v>0</v>
      </c>
      <c r="K34" s="3">
        <f>[8]Input!K34</f>
        <v>0</v>
      </c>
      <c r="L34" s="3">
        <f>[8]Input!L34</f>
        <v>0</v>
      </c>
      <c r="N34" s="38" t="s">
        <v>74</v>
      </c>
      <c r="O34" s="38" t="s">
        <v>43</v>
      </c>
      <c r="P34" s="3">
        <f>SUMIFS(D:D,$B:$B,"*ELC*",$C:$C,"*BIO*")</f>
        <v>2180.4852132718815</v>
      </c>
      <c r="Q34" s="3">
        <f t="shared" ref="Q34:W34" si="33">SUMIFS(E:E,$B:$B,"*ELC*",$C:$C,"*BIO*")</f>
        <v>1907.7312925248455</v>
      </c>
      <c r="R34" s="3">
        <f t="shared" si="33"/>
        <v>2060.980411820281</v>
      </c>
      <c r="S34" s="3">
        <f t="shared" si="33"/>
        <v>1384.0992689647296</v>
      </c>
      <c r="T34" s="3">
        <f t="shared" si="33"/>
        <v>1598.9869894844937</v>
      </c>
      <c r="U34" s="3">
        <f t="shared" si="33"/>
        <v>924.69929655588817</v>
      </c>
      <c r="V34" s="3">
        <f t="shared" si="33"/>
        <v>374.8484738631002</v>
      </c>
      <c r="W34" s="3">
        <f t="shared" si="33"/>
        <v>901.58458190128067</v>
      </c>
      <c r="X34" s="3">
        <f>SUMIFS(L:L,$B:$B,"*ELC*",$C:$C,"*BIO*")</f>
        <v>980.39856039393749</v>
      </c>
    </row>
    <row r="35" spans="1:24">
      <c r="A35" s="38">
        <f>[8]Input!A35</f>
        <v>33</v>
      </c>
      <c r="B35" s="38" t="str">
        <f>[8]Input!B35</f>
        <v>AGR_FT_KER</v>
      </c>
      <c r="C35" s="38" t="str">
        <f>[8]Input!C35</f>
        <v>PRI_OIL_KER</v>
      </c>
      <c r="D35" s="3">
        <f>[8]Input!D35</f>
        <v>2.5519222216240491</v>
      </c>
      <c r="E35" s="3">
        <f>[8]Input!E35</f>
        <v>2.5519222216240491</v>
      </c>
      <c r="F35" s="3">
        <f>[8]Input!F35</f>
        <v>2.5519222216240491</v>
      </c>
      <c r="G35" s="3">
        <f>[8]Input!G35</f>
        <v>0.1880208333333333</v>
      </c>
      <c r="H35" s="3">
        <f>[8]Input!H35</f>
        <v>0</v>
      </c>
      <c r="I35" s="3">
        <f>[8]Input!I35</f>
        <v>0</v>
      </c>
      <c r="J35" s="3">
        <f>[8]Input!J35</f>
        <v>0</v>
      </c>
      <c r="K35" s="3">
        <f>[8]Input!K35</f>
        <v>0</v>
      </c>
      <c r="L35" s="3">
        <f>[8]Input!L35</f>
        <v>0</v>
      </c>
      <c r="N35" s="38" t="s">
        <v>74</v>
      </c>
      <c r="O35" s="38" t="s">
        <v>34</v>
      </c>
      <c r="P35" s="3">
        <f>SUMIFS(D:D,$B:$B,"*ELC*",$C:$C,"*COA*")+SUMIFS(D:D,$B:$B,"*ELC*",$C:$C,"*COG*")</f>
        <v>9182.416819721564</v>
      </c>
      <c r="Q35" s="3">
        <f t="shared" ref="Q35:X35" si="34">SUMIFS(E:E,$B:$B,"*ELC*",$C:$C,"*COA*")+SUMIFS(E:E,$B:$B,"*ELC*",$C:$C,"*COG*")</f>
        <v>8680.7372516979394</v>
      </c>
      <c r="R35" s="3">
        <f t="shared" si="34"/>
        <v>4859.0099841332058</v>
      </c>
      <c r="S35" s="3">
        <f t="shared" si="34"/>
        <v>2820.1864221530482</v>
      </c>
      <c r="T35" s="3">
        <f t="shared" si="34"/>
        <v>1559.2535585562478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[8]Input!A36</f>
        <v>34</v>
      </c>
      <c r="B36" s="38" t="str">
        <f>[8]Input!B36</f>
        <v>AGR_FT_COA</v>
      </c>
      <c r="C36" s="38" t="str">
        <f>[8]Input!C36</f>
        <v>PRI_COA_BCO</v>
      </c>
      <c r="D36" s="3">
        <f>[8]Input!D36</f>
        <v>3.6642584615384628</v>
      </c>
      <c r="E36" s="3">
        <f>[8]Input!E36</f>
        <v>5.2215683076923094</v>
      </c>
      <c r="F36" s="3">
        <f>[8]Input!F36</f>
        <v>3.481045538461538</v>
      </c>
      <c r="G36" s="3">
        <f>[8]Input!G36</f>
        <v>1.7405227692307681</v>
      </c>
      <c r="H36" s="3">
        <f>[8]Input!H36</f>
        <v>0</v>
      </c>
      <c r="I36" s="3">
        <f>[8]Input!I36</f>
        <v>0</v>
      </c>
      <c r="J36" s="3">
        <f>[8]Input!J36</f>
        <v>0</v>
      </c>
      <c r="K36" s="3">
        <f>[8]Input!K36</f>
        <v>0</v>
      </c>
      <c r="L36" s="3">
        <f>[8]Input!L36</f>
        <v>0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</v>
      </c>
      <c r="R36" s="3">
        <f t="shared" si="35"/>
        <v>200.69824148238541</v>
      </c>
      <c r="S36" s="3">
        <f t="shared" si="35"/>
        <v>176.24007243215789</v>
      </c>
      <c r="T36" s="3">
        <f t="shared" si="35"/>
        <v>262.74573866089372</v>
      </c>
      <c r="U36" s="3">
        <f t="shared" si="35"/>
        <v>302.21326602105711</v>
      </c>
      <c r="V36" s="3">
        <f t="shared" si="35"/>
        <v>346.69373703176552</v>
      </c>
      <c r="W36" s="3">
        <f t="shared" si="35"/>
        <v>401.03995424795448</v>
      </c>
      <c r="X36" s="3">
        <f t="shared" si="35"/>
        <v>460.87744610366377</v>
      </c>
    </row>
    <row r="37" spans="1:24">
      <c r="A37" s="38">
        <f>[8]Input!A37</f>
        <v>35</v>
      </c>
      <c r="B37" s="38" t="str">
        <f>[8]Input!B37</f>
        <v>AGR_FT_COA</v>
      </c>
      <c r="C37" s="38" t="str">
        <f>[8]Input!C37</f>
        <v>PRI_COA_HCO</v>
      </c>
      <c r="D37" s="3">
        <f>[8]Input!D37</f>
        <v>17.769446153846161</v>
      </c>
      <c r="E37" s="3">
        <f>[8]Input!E37</f>
        <v>25.321460769230772</v>
      </c>
      <c r="F37" s="3">
        <f>[8]Input!F37</f>
        <v>16.88097384615385</v>
      </c>
      <c r="G37" s="3">
        <f>[8]Input!G37</f>
        <v>8.4404869230769197</v>
      </c>
      <c r="H37" s="3">
        <f>[8]Input!H37</f>
        <v>0</v>
      </c>
      <c r="I37" s="3">
        <f>[8]Input!I37</f>
        <v>0</v>
      </c>
      <c r="J37" s="3">
        <f>[8]Input!J37</f>
        <v>0</v>
      </c>
      <c r="K37" s="3">
        <f>[8]Input!K37</f>
        <v>0</v>
      </c>
      <c r="L37" s="3">
        <f>[8]Input!L37</f>
        <v>0</v>
      </c>
      <c r="N37" s="38" t="s">
        <v>74</v>
      </c>
      <c r="O37" s="38" t="s">
        <v>8</v>
      </c>
      <c r="P37" s="3">
        <f>SUMIFS(D:D,$B:$B,"*ELC*",$C:$C,"*NGA*")</f>
        <v>7902.5004361916026</v>
      </c>
      <c r="Q37" s="3">
        <f t="shared" ref="Q37:X37" si="36">SUMIFS(E:E,$B:$B,"*ELC*",$C:$C,"*NGA*")</f>
        <v>5208.6007156640126</v>
      </c>
      <c r="R37" s="3">
        <f t="shared" si="36"/>
        <v>6013.8353423594654</v>
      </c>
      <c r="S37" s="3">
        <f t="shared" si="36"/>
        <v>1955.997473320306</v>
      </c>
      <c r="T37" s="3">
        <f t="shared" si="36"/>
        <v>864.06573111241084</v>
      </c>
      <c r="U37" s="3">
        <f t="shared" si="36"/>
        <v>43.072302635052459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[8]Input!A38</f>
        <v>36</v>
      </c>
      <c r="B38" s="38" t="str">
        <f>[8]Input!B38</f>
        <v>AGR_FT_COA</v>
      </c>
      <c r="C38" s="52" t="str">
        <f>[8]Input!C38</f>
        <v>PRI_COA_OVC</v>
      </c>
      <c r="D38" s="54">
        <f>[8]Input!D38</f>
        <v>0.64014153846153854</v>
      </c>
      <c r="E38" s="54">
        <f>[8]Input!E38</f>
        <v>0.91220169230769288</v>
      </c>
      <c r="F38" s="54">
        <f>[8]Input!F38</f>
        <v>0.60813446153846151</v>
      </c>
      <c r="G38" s="54">
        <f>[8]Input!G38</f>
        <v>0.3040672307692307</v>
      </c>
      <c r="H38" s="54">
        <f>[8]Input!H38</f>
        <v>0</v>
      </c>
      <c r="I38" s="54">
        <f>[8]Input!I38</f>
        <v>0</v>
      </c>
      <c r="J38" s="54">
        <f>[8]Input!J38</f>
        <v>0</v>
      </c>
      <c r="K38" s="54">
        <f>[8]Input!K38</f>
        <v>0</v>
      </c>
      <c r="L38" s="54">
        <f>[8]Input!L38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285.41322101429228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[8]Input!A39</f>
        <v>37</v>
      </c>
      <c r="B39" s="38" t="str">
        <f>[8]Input!B39</f>
        <v>AGR_FT_LPG</v>
      </c>
      <c r="C39" s="52" t="str">
        <f>[8]Input!C39</f>
        <v>PRI_OIL_LPG</v>
      </c>
      <c r="D39" s="54">
        <f>[8]Input!D39</f>
        <v>31.832000000000001</v>
      </c>
      <c r="E39" s="54">
        <f>[8]Input!E39</f>
        <v>31.832000000000001</v>
      </c>
      <c r="F39" s="54">
        <f>[8]Input!F39</f>
        <v>31.832000000000001</v>
      </c>
      <c r="G39" s="54">
        <f>[8]Input!G39</f>
        <v>9.06261872688526</v>
      </c>
      <c r="H39" s="54">
        <f>[8]Input!H39</f>
        <v>0</v>
      </c>
      <c r="I39" s="54">
        <f>[8]Input!I39</f>
        <v>0</v>
      </c>
      <c r="J39" s="54">
        <f>[8]Input!J39</f>
        <v>29.62314062255475</v>
      </c>
      <c r="K39" s="54">
        <f>[8]Input!K39</f>
        <v>0</v>
      </c>
      <c r="L39" s="54">
        <f>[8]Input!L39</f>
        <v>23.154227491066241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1448.6320924765994</v>
      </c>
      <c r="T39" s="3">
        <f t="shared" si="38"/>
        <v>2267.2429173640758</v>
      </c>
      <c r="U39" s="3">
        <f t="shared" si="38"/>
        <v>2769.0101237519584</v>
      </c>
      <c r="V39" s="3">
        <f t="shared" si="38"/>
        <v>2742.3860901383096</v>
      </c>
      <c r="W39" s="3">
        <f t="shared" si="38"/>
        <v>2739.593468838169</v>
      </c>
      <c r="X39" s="3">
        <f t="shared" si="38"/>
        <v>2888.7545634804173</v>
      </c>
    </row>
    <row r="40" spans="1:24">
      <c r="A40" s="38">
        <f>[8]Input!A40</f>
        <v>38</v>
      </c>
      <c r="B40" s="38" t="str">
        <f>[8]Input!B40</f>
        <v>AGR_FT_BIO</v>
      </c>
      <c r="C40" s="38" t="str">
        <f>[8]Input!C40</f>
        <v>RNW_POT_BIO_GAS</v>
      </c>
      <c r="D40" s="3">
        <f>[8]Input!D40</f>
        <v>1.0315340707128511</v>
      </c>
      <c r="E40" s="3">
        <f>[8]Input!E40</f>
        <v>0.57981660946790214</v>
      </c>
      <c r="F40" s="3">
        <f>[8]Input!F40</f>
        <v>0.60056948052779036</v>
      </c>
      <c r="G40" s="3">
        <f>[8]Input!G40</f>
        <v>0</v>
      </c>
      <c r="H40" s="3">
        <f>[8]Input!H40</f>
        <v>0</v>
      </c>
      <c r="I40" s="3">
        <f>[8]Input!I40</f>
        <v>0</v>
      </c>
      <c r="J40" s="3">
        <f>[8]Input!J40</f>
        <v>0</v>
      </c>
      <c r="K40" s="3">
        <f>[8]Input!K40</f>
        <v>0</v>
      </c>
      <c r="L40" s="3">
        <f>[8]Input!L40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0.78549868800000078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[8]Input!A41</f>
        <v>39</v>
      </c>
      <c r="B41" s="38" t="str">
        <f>[8]Input!B41</f>
        <v>AGR_FT_BIO</v>
      </c>
      <c r="C41" s="38" t="str">
        <f>[8]Input!C41</f>
        <v>RNW_POT_BIO_WOD</v>
      </c>
      <c r="D41" s="3">
        <f>[8]Input!D41</f>
        <v>28.573610025001461</v>
      </c>
      <c r="E41" s="3">
        <f>[8]Input!E41</f>
        <v>30.498353658011649</v>
      </c>
      <c r="F41" s="3">
        <f>[8]Input!F41</f>
        <v>12.140083070668901</v>
      </c>
      <c r="G41" s="3">
        <f>[8]Input!G41</f>
        <v>12.29377877484491</v>
      </c>
      <c r="H41" s="3">
        <f>[8]Input!H41</f>
        <v>2.0668826421285078</v>
      </c>
      <c r="I41" s="3">
        <f>[8]Input!I41</f>
        <v>0</v>
      </c>
      <c r="J41" s="3">
        <f>[8]Input!J41</f>
        <v>0</v>
      </c>
      <c r="K41" s="3">
        <f>[8]Input!K41</f>
        <v>0</v>
      </c>
      <c r="L41" s="3">
        <f>[8]Input!L41</f>
        <v>0</v>
      </c>
      <c r="N41" s="38" t="s">
        <v>74</v>
      </c>
      <c r="O41" s="38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3392.5556891758665</v>
      </c>
      <c r="T41" s="3">
        <f t="shared" si="40"/>
        <v>5098.0743848449838</v>
      </c>
      <c r="U41" s="3">
        <f t="shared" si="40"/>
        <v>7345.4382659341882</v>
      </c>
      <c r="V41" s="3">
        <f t="shared" si="40"/>
        <v>9116.9468212472621</v>
      </c>
      <c r="W41" s="3">
        <f t="shared" si="40"/>
        <v>10002.927078398763</v>
      </c>
      <c r="X41" s="3">
        <f t="shared" si="40"/>
        <v>11132.06666522462</v>
      </c>
    </row>
    <row r="42" spans="1:24">
      <c r="A42" s="38">
        <f>[8]Input!A42</f>
        <v>40</v>
      </c>
      <c r="B42" s="38" t="str">
        <f>[8]Input!B42</f>
        <v>AGR_FT_BIO</v>
      </c>
      <c r="C42" s="38" t="str">
        <f>[8]Input!C42</f>
        <v>RNW_POT_BIO_SLU</v>
      </c>
      <c r="D42" s="3">
        <f>[8]Input!D42</f>
        <v>0.80230427722107578</v>
      </c>
      <c r="E42" s="3">
        <f>[8]Input!E42</f>
        <v>0.8117432532550577</v>
      </c>
      <c r="F42" s="3">
        <f>[8]Input!F42</f>
        <v>0</v>
      </c>
      <c r="G42" s="3">
        <f>[8]Input!G42</f>
        <v>0.38939570780051758</v>
      </c>
      <c r="H42" s="3">
        <f>[8]Input!H42</f>
        <v>0</v>
      </c>
      <c r="I42" s="3">
        <f>[8]Input!I42</f>
        <v>0</v>
      </c>
      <c r="J42" s="3">
        <f>[8]Input!J42</f>
        <v>0</v>
      </c>
      <c r="K42" s="3">
        <f>[8]Input!K42</f>
        <v>0</v>
      </c>
      <c r="L42" s="3">
        <f>[8]Input!L42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2298.4835113994691</v>
      </c>
      <c r="T42" s="3">
        <f t="shared" si="41"/>
        <v>2324.499351711454</v>
      </c>
      <c r="U42" s="3">
        <f t="shared" si="41"/>
        <v>1871.7024894080259</v>
      </c>
      <c r="V42" s="3">
        <f t="shared" si="41"/>
        <v>1567.945277796824</v>
      </c>
      <c r="W42" s="3">
        <f t="shared" si="41"/>
        <v>1288.328940203176</v>
      </c>
      <c r="X42" s="3">
        <f t="shared" si="41"/>
        <v>1231.329196361841</v>
      </c>
    </row>
    <row r="43" spans="1:24">
      <c r="A43" s="38">
        <f>[8]Input!A43</f>
        <v>41</v>
      </c>
      <c r="B43" s="38" t="str">
        <f>[8]Input!B43</f>
        <v>AGR_FT_BIO</v>
      </c>
      <c r="C43" s="38" t="str">
        <f>[8]Input!C43</f>
        <v>RNW_POT_BIO_LIQ</v>
      </c>
      <c r="D43" s="3">
        <f>[8]Input!D43</f>
        <v>26.9</v>
      </c>
      <c r="E43" s="3">
        <f>[8]Input!E43</f>
        <v>26.091747426055591</v>
      </c>
      <c r="F43" s="3">
        <f>[8]Input!F43</f>
        <v>30.157167486502608</v>
      </c>
      <c r="G43" s="3">
        <f>[8]Input!G43</f>
        <v>15.130804645962961</v>
      </c>
      <c r="H43" s="3">
        <f>[8]Input!H43</f>
        <v>0</v>
      </c>
      <c r="I43" s="3">
        <f>[8]Input!I43</f>
        <v>0</v>
      </c>
      <c r="J43" s="3">
        <f>[8]Input!J43</f>
        <v>0</v>
      </c>
      <c r="K43" s="3">
        <f>[8]Input!K43</f>
        <v>0</v>
      </c>
      <c r="L43" s="3">
        <f>[8]Input!L43</f>
        <v>0</v>
      </c>
      <c r="N43" s="38" t="s">
        <v>76</v>
      </c>
      <c r="O43" s="38" t="s">
        <v>43</v>
      </c>
      <c r="P43" s="3">
        <f>SUMIFS(D:D,$B:$B,"*RES*",$C:$C,"*BIO*")</f>
        <v>1887.6219999999998</v>
      </c>
      <c r="Q43" s="3">
        <f t="shared" ref="Q43:X43" si="42">SUMIFS(E:E,$B:$B,"*RES*",$C:$C,"*BIO*")</f>
        <v>1728.3050000000001</v>
      </c>
      <c r="R43" s="3">
        <f t="shared" si="42"/>
        <v>1692.5530000000003</v>
      </c>
      <c r="S43" s="3">
        <f t="shared" si="42"/>
        <v>1707.29361357075</v>
      </c>
      <c r="T43" s="3">
        <f t="shared" si="42"/>
        <v>1887.6220000000001</v>
      </c>
      <c r="U43" s="3">
        <f t="shared" si="42"/>
        <v>1887.6220000000001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1887.6220000000005</v>
      </c>
    </row>
    <row r="44" spans="1:24">
      <c r="A44" s="38">
        <f>[8]Input!A44</f>
        <v>42</v>
      </c>
      <c r="B44" s="38" t="str">
        <f>[8]Input!B44</f>
        <v>AGR_FT_GEO</v>
      </c>
      <c r="C44" s="38" t="str">
        <f>[8]Input!C44</f>
        <v>RNW_POT_GEO</v>
      </c>
      <c r="D44" s="3">
        <f>[8]Input!D44</f>
        <v>1.813684210526316</v>
      </c>
      <c r="E44" s="3">
        <f>[8]Input!E44</f>
        <v>2.5844999999999998</v>
      </c>
      <c r="F44" s="3">
        <f>[8]Input!F44</f>
        <v>1.7230000000000001</v>
      </c>
      <c r="G44" s="3">
        <f>[8]Input!G44</f>
        <v>0.86149999999999993</v>
      </c>
      <c r="H44" s="3">
        <f>[8]Input!H44</f>
        <v>0</v>
      </c>
      <c r="I44" s="3">
        <f>[8]Input!I44</f>
        <v>0</v>
      </c>
      <c r="J44" s="3">
        <f>[8]Input!J44</f>
        <v>0</v>
      </c>
      <c r="K44" s="3">
        <f>[8]Input!K44</f>
        <v>0</v>
      </c>
      <c r="L44" s="3">
        <f>[8]Input!L44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472.55062499999991</v>
      </c>
      <c r="R44" s="3">
        <f t="shared" si="43"/>
        <v>346.48099999999999</v>
      </c>
      <c r="S44" s="3">
        <f t="shared" si="43"/>
        <v>204.10663989350698</v>
      </c>
      <c r="T44" s="3">
        <f t="shared" si="43"/>
        <v>0</v>
      </c>
      <c r="U44" s="3">
        <f t="shared" si="43"/>
        <v>641.87599999999998</v>
      </c>
      <c r="V44" s="3">
        <f t="shared" si="43"/>
        <v>641.87599999999986</v>
      </c>
      <c r="W44" s="3">
        <f t="shared" si="43"/>
        <v>86.42140805779033</v>
      </c>
      <c r="X44" s="3">
        <f t="shared" si="43"/>
        <v>0</v>
      </c>
    </row>
    <row r="45" spans="1:24">
      <c r="A45" s="38">
        <f>[8]Input!A45</f>
        <v>43</v>
      </c>
      <c r="B45" s="38" t="str">
        <f>[8]Input!B45</f>
        <v>AGR_FT_ELC</v>
      </c>
      <c r="C45" s="38" t="str">
        <f>[8]Input!C45</f>
        <v>ELC</v>
      </c>
      <c r="D45" s="3">
        <f>[8]Input!D45</f>
        <v>207.48599999999999</v>
      </c>
      <c r="E45" s="3">
        <f>[8]Input!E45</f>
        <v>217.79</v>
      </c>
      <c r="F45" s="3">
        <f>[8]Input!F45</f>
        <v>246.315</v>
      </c>
      <c r="G45" s="3">
        <f>[8]Input!G45</f>
        <v>300.60095250703239</v>
      </c>
      <c r="H45" s="3">
        <f>[8]Input!H45</f>
        <v>311.58174161634929</v>
      </c>
      <c r="I45" s="3">
        <f>[8]Input!I45</f>
        <v>318.75634827162582</v>
      </c>
      <c r="J45" s="3">
        <f>[8]Input!J45</f>
        <v>322.05566586832208</v>
      </c>
      <c r="K45" s="3">
        <f>[8]Input!K45</f>
        <v>326.26069522441122</v>
      </c>
      <c r="L45" s="3">
        <f>[8]Input!L45</f>
        <v>326.26069522441128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2978.3317367970699</v>
      </c>
      <c r="T45" s="3">
        <f t="shared" si="44"/>
        <v>3112.9203822478689</v>
      </c>
      <c r="U45" s="3">
        <f t="shared" si="44"/>
        <v>2975.1459335641639</v>
      </c>
      <c r="V45" s="3">
        <f t="shared" si="44"/>
        <v>3000.7729511788521</v>
      </c>
      <c r="W45" s="3">
        <f t="shared" si="44"/>
        <v>3152.9671768261751</v>
      </c>
      <c r="X45" s="3">
        <f t="shared" si="44"/>
        <v>3265.8676000406058</v>
      </c>
    </row>
    <row r="46" spans="1:24">
      <c r="A46" s="38">
        <f>[8]Input!A46</f>
        <v>44</v>
      </c>
      <c r="B46" s="38" t="str">
        <f>[8]Input!B46</f>
        <v>AGR_FT_HET</v>
      </c>
      <c r="C46" s="38" t="str">
        <f>[8]Input!C46</f>
        <v>HET</v>
      </c>
      <c r="D46" s="3">
        <f>[8]Input!D46</f>
        <v>21.256</v>
      </c>
      <c r="E46" s="3">
        <f>[8]Input!E46</f>
        <v>9.0339210526315803</v>
      </c>
      <c r="F46" s="3">
        <f>[8]Input!F46</f>
        <v>13.1736701316915</v>
      </c>
      <c r="G46" s="3">
        <f>[8]Input!G46</f>
        <v>8.1254201316915005</v>
      </c>
      <c r="H46" s="3">
        <f>[8]Input!H46</f>
        <v>2.0141701316914991</v>
      </c>
      <c r="I46" s="3">
        <f>[8]Input!I46</f>
        <v>2.0141701316914991</v>
      </c>
      <c r="J46" s="3">
        <f>[8]Input!J46</f>
        <v>0</v>
      </c>
      <c r="K46" s="3">
        <f>[8]Input!K46</f>
        <v>0</v>
      </c>
      <c r="L46" s="3">
        <f>[8]Input!L46</f>
        <v>0</v>
      </c>
      <c r="N46" s="38" t="s">
        <v>76</v>
      </c>
      <c r="O46" s="38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34.259012077325963</v>
      </c>
      <c r="S46" s="3">
        <f t="shared" si="45"/>
        <v>16.21479140513653</v>
      </c>
      <c r="T46" s="3">
        <f t="shared" si="45"/>
        <v>1.7453236465486119</v>
      </c>
      <c r="U46" s="3">
        <f t="shared" si="45"/>
        <v>2.3656327428812829</v>
      </c>
      <c r="V46" s="3">
        <f t="shared" si="45"/>
        <v>2.9739906088395101</v>
      </c>
      <c r="W46" s="3">
        <f t="shared" si="45"/>
        <v>3.561544445111799</v>
      </c>
      <c r="X46" s="3">
        <f t="shared" si="45"/>
        <v>3.666583356548113</v>
      </c>
    </row>
    <row r="47" spans="1:24">
      <c r="A47" s="38">
        <f>[8]Input!A47</f>
        <v>45</v>
      </c>
      <c r="B47" s="38" t="str">
        <f>[8]Input!B47</f>
        <v>COM_FT_NGA</v>
      </c>
      <c r="C47" s="38" t="str">
        <f>[8]Input!C47</f>
        <v>PRI_GAS_NGA</v>
      </c>
      <c r="D47" s="3">
        <f>[8]Input!D47</f>
        <v>2036.596301775395</v>
      </c>
      <c r="E47" s="3">
        <f>[8]Input!E47</f>
        <v>2084.9601265402089</v>
      </c>
      <c r="F47" s="3">
        <f>[8]Input!F47</f>
        <v>2048.9758546632452</v>
      </c>
      <c r="G47" s="3">
        <f>[8]Input!G47</f>
        <v>1963.9228603418289</v>
      </c>
      <c r="H47" s="3">
        <f>[8]Input!H47</f>
        <v>1038.326888185846</v>
      </c>
      <c r="I47" s="3">
        <f>[8]Input!I47</f>
        <v>1501.485412182931</v>
      </c>
      <c r="J47" s="3">
        <f>[8]Input!J47</f>
        <v>1529.97391161786</v>
      </c>
      <c r="K47" s="3">
        <f>[8]Input!K47</f>
        <v>1544.797272446332</v>
      </c>
      <c r="L47" s="3">
        <f>[8]Input!L47</f>
        <v>1541.0346073558001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829.32143653038179</v>
      </c>
      <c r="T47" s="3">
        <f t="shared" si="46"/>
        <v>753.0657332937551</v>
      </c>
      <c r="U47" s="3">
        <f t="shared" si="46"/>
        <v>156.61617254617761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[8]Input!A48</f>
        <v>46</v>
      </c>
      <c r="B48" s="38" t="str">
        <f>[8]Input!B48</f>
        <v>COM_FT_DST</v>
      </c>
      <c r="C48" s="38" t="str">
        <f>[8]Input!C48</f>
        <v>PRI_OIL_DST_kt</v>
      </c>
      <c r="D48" s="3">
        <f>[8]Input!D48</f>
        <v>16910.280406640119</v>
      </c>
      <c r="E48" s="3">
        <f>[8]Input!E48</f>
        <v>14825.291700328929</v>
      </c>
      <c r="F48" s="3">
        <f>[8]Input!F48</f>
        <v>12017.648381927211</v>
      </c>
      <c r="G48" s="3">
        <f>[8]Input!G48</f>
        <v>21455.883720930229</v>
      </c>
      <c r="H48" s="3">
        <f>[8]Input!H48</f>
        <v>21455.883720930229</v>
      </c>
      <c r="I48" s="3">
        <f>[8]Input!I48</f>
        <v>16912.49113295733</v>
      </c>
      <c r="J48" s="3">
        <f>[8]Input!J48</f>
        <v>13674.887812296431</v>
      </c>
      <c r="K48" s="3">
        <f>[8]Input!K48</f>
        <v>15155.0053793999</v>
      </c>
      <c r="L48" s="3">
        <f>[8]Input!L48</f>
        <v>16533.191211187172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5281.9961470516773</v>
      </c>
      <c r="R48" s="3">
        <f t="shared" si="47"/>
        <v>5270.8117902409776</v>
      </c>
      <c r="S48" s="3">
        <f t="shared" si="47"/>
        <v>5344.0558161545414</v>
      </c>
      <c r="T48" s="3">
        <f t="shared" si="47"/>
        <v>5030.6507383407288</v>
      </c>
      <c r="U48" s="3">
        <f t="shared" si="47"/>
        <v>5560.9954107354806</v>
      </c>
      <c r="V48" s="3">
        <f t="shared" si="47"/>
        <v>5616.7414187742233</v>
      </c>
      <c r="W48" s="3">
        <f t="shared" si="47"/>
        <v>5673.4032137154772</v>
      </c>
      <c r="X48" s="3">
        <f t="shared" si="47"/>
        <v>5615.1528934945609</v>
      </c>
    </row>
    <row r="49" spans="1:24">
      <c r="A49" s="38">
        <f>[8]Input!A49</f>
        <v>47</v>
      </c>
      <c r="B49" s="38" t="str">
        <f>[8]Input!B49</f>
        <v>COM_FT_HFO</v>
      </c>
      <c r="C49" s="38" t="str">
        <f>[8]Input!C49</f>
        <v>PRI_OIL_HFO</v>
      </c>
      <c r="D49" s="3">
        <f>[8]Input!D49</f>
        <v>19.379857142857141</v>
      </c>
      <c r="E49" s="3">
        <f>[8]Input!E49</f>
        <v>14.534892857142861</v>
      </c>
      <c r="F49" s="3">
        <f>[8]Input!F49</f>
        <v>9.6899285714285703</v>
      </c>
      <c r="G49" s="3">
        <f>[8]Input!G49</f>
        <v>4.8449642857142843</v>
      </c>
      <c r="H49" s="3">
        <f>[8]Input!H49</f>
        <v>0</v>
      </c>
      <c r="I49" s="3">
        <f>[8]Input!I49</f>
        <v>40.698</v>
      </c>
      <c r="J49" s="3">
        <f>[8]Input!J49</f>
        <v>40.698</v>
      </c>
      <c r="K49" s="3">
        <f>[8]Input!K49</f>
        <v>40.698</v>
      </c>
      <c r="L49" s="3">
        <f>[8]Input!L49</f>
        <v>40.698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1511.0493675304101</v>
      </c>
      <c r="R49" s="3">
        <f t="shared" si="48"/>
        <v>1428.1778250745156</v>
      </c>
      <c r="S49" s="3">
        <f t="shared" si="48"/>
        <v>1491.4045263040248</v>
      </c>
      <c r="T49" s="3">
        <f t="shared" si="48"/>
        <v>1376.6111406243763</v>
      </c>
      <c r="U49" s="3">
        <f t="shared" si="48"/>
        <v>875.95327470012307</v>
      </c>
      <c r="V49" s="3">
        <f t="shared" si="48"/>
        <v>675.12137007080582</v>
      </c>
      <c r="W49" s="3">
        <f t="shared" si="48"/>
        <v>463.0843317117276</v>
      </c>
      <c r="X49" s="3">
        <f t="shared" si="48"/>
        <v>397.267</v>
      </c>
    </row>
    <row r="50" spans="1:24">
      <c r="A50" s="38">
        <f>[8]Input!A50</f>
        <v>48</v>
      </c>
      <c r="B50" s="38" t="str">
        <f>[8]Input!B50</f>
        <v>COM_FT_KER</v>
      </c>
      <c r="C50" s="38" t="str">
        <f>[8]Input!C50</f>
        <v>PRI_OIL_KER</v>
      </c>
      <c r="D50" s="3">
        <f>[8]Input!D50</f>
        <v>1.462085371617629</v>
      </c>
      <c r="E50" s="3">
        <f>[8]Input!E50</f>
        <v>1.0965640287132219</v>
      </c>
      <c r="F50" s="3">
        <f>[8]Input!F50</f>
        <v>0.73104268580881482</v>
      </c>
      <c r="G50" s="3">
        <f>[8]Input!G50</f>
        <v>0.36552134290440719</v>
      </c>
      <c r="H50" s="3">
        <f>[8]Input!H50</f>
        <v>0</v>
      </c>
      <c r="I50" s="3">
        <f>[8]Input!I50</f>
        <v>0</v>
      </c>
      <c r="J50" s="3">
        <f>[8]Input!J50</f>
        <v>0</v>
      </c>
      <c r="K50" s="3">
        <f>[8]Input!K50</f>
        <v>0</v>
      </c>
      <c r="L50" s="3">
        <f>[8]Input!L50</f>
        <v>0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134.8139879226741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134.81398792267399</v>
      </c>
      <c r="V50" s="3">
        <f t="shared" si="49"/>
        <v>134.81398792267399</v>
      </c>
      <c r="W50" s="3">
        <f t="shared" si="49"/>
        <v>134.8139879226741</v>
      </c>
      <c r="X50" s="3">
        <f t="shared" si="49"/>
        <v>134.81398792267399</v>
      </c>
    </row>
    <row r="51" spans="1:24">
      <c r="A51" s="38">
        <f>[8]Input!A51</f>
        <v>49</v>
      </c>
      <c r="B51" s="38" t="str">
        <f>[8]Input!B51</f>
        <v>COM_FT_COA</v>
      </c>
      <c r="C51" s="38" t="str">
        <f>[8]Input!C51</f>
        <v>PRI_COA_BCO</v>
      </c>
      <c r="D51" s="3">
        <f>[8]Input!D51</f>
        <v>40.349329999999981</v>
      </c>
      <c r="E51" s="3">
        <f>[8]Input!E51</f>
        <v>0</v>
      </c>
      <c r="F51" s="3">
        <f>[8]Input!F51</f>
        <v>32.786709999999992</v>
      </c>
      <c r="G51" s="3">
        <f>[8]Input!G51</f>
        <v>30.158169999999991</v>
      </c>
      <c r="H51" s="3">
        <f>[8]Input!H51</f>
        <v>39.790492794197121</v>
      </c>
      <c r="I51" s="3">
        <f>[8]Input!I51</f>
        <v>40.349329999999988</v>
      </c>
      <c r="J51" s="3">
        <f>[8]Input!J51</f>
        <v>33.593233017387618</v>
      </c>
      <c r="K51" s="3">
        <f>[8]Input!K51</f>
        <v>18.115317318905099</v>
      </c>
      <c r="L51" s="3">
        <f>[8]Input!L51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[8]Input!A52</f>
        <v>50</v>
      </c>
      <c r="B52" s="38" t="str">
        <f>[8]Input!B52</f>
        <v>COM_FT_COA</v>
      </c>
      <c r="C52" s="38" t="str">
        <f>[8]Input!C52</f>
        <v>PRI_COA_HCO</v>
      </c>
      <c r="D52" s="3">
        <f>[8]Input!D52</f>
        <v>181.33463599999999</v>
      </c>
      <c r="E52" s="3">
        <f>[8]Input!E52</f>
        <v>190.81059599999989</v>
      </c>
      <c r="F52" s="3">
        <f>[8]Input!F52</f>
        <v>147.34733199999999</v>
      </c>
      <c r="G52" s="3">
        <f>[8]Input!G52</f>
        <v>191.52579600000001</v>
      </c>
      <c r="H52" s="3">
        <f>[8]Input!H52</f>
        <v>181.89347320580291</v>
      </c>
      <c r="I52" s="3">
        <f>[8]Input!I52</f>
        <v>181.33463599999999</v>
      </c>
      <c r="J52" s="3">
        <f>[8]Input!J52</f>
        <v>150.97194132520079</v>
      </c>
      <c r="K52" s="3">
        <f>[8]Input!K52</f>
        <v>81.412367244961743</v>
      </c>
      <c r="L52" s="3">
        <f>[8]Input!L52</f>
        <v>0</v>
      </c>
      <c r="N52" s="38" t="s">
        <v>78</v>
      </c>
      <c r="O52" s="38" t="s">
        <v>34</v>
      </c>
      <c r="P52" s="3">
        <f>SUMIFS(D:D,$B:$B,"*TRA*",$C:$C,"*COA*")</f>
        <v>0.58200000000000007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[8]Input!A53</f>
        <v>51</v>
      </c>
      <c r="B53" s="38" t="str">
        <f>[8]Input!B53</f>
        <v>COM_FT_COA</v>
      </c>
      <c r="C53" s="38" t="str">
        <f>[8]Input!C53</f>
        <v>PRI_COA_OVC</v>
      </c>
      <c r="D53" s="3">
        <f>[8]Input!D53</f>
        <v>15.665034</v>
      </c>
      <c r="E53" s="3">
        <f>[8]Input!E53</f>
        <v>13.483404</v>
      </c>
      <c r="F53" s="3">
        <f>[8]Input!F53</f>
        <v>12.728958</v>
      </c>
      <c r="G53" s="3">
        <f>[8]Input!G53</f>
        <v>15.665034</v>
      </c>
      <c r="H53" s="3">
        <f>[8]Input!H53</f>
        <v>15.665034</v>
      </c>
      <c r="I53" s="3">
        <f>[8]Input!I53</f>
        <v>15.665034</v>
      </c>
      <c r="J53" s="3">
        <f>[8]Input!J53</f>
        <v>13.04207870086813</v>
      </c>
      <c r="K53" s="3">
        <f>[8]Input!K53</f>
        <v>7.0330055473396289</v>
      </c>
      <c r="L53" s="3">
        <f>[8]Input!L53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227.64539200920271</v>
      </c>
      <c r="T53" s="3">
        <f t="shared" si="52"/>
        <v>404.42416256324299</v>
      </c>
      <c r="U53" s="3">
        <f t="shared" si="52"/>
        <v>537.37935227296214</v>
      </c>
      <c r="V53" s="3">
        <f t="shared" si="52"/>
        <v>838.42398697795613</v>
      </c>
      <c r="W53" s="3">
        <f t="shared" si="52"/>
        <v>940.62816585558346</v>
      </c>
      <c r="X53" s="3">
        <f t="shared" si="52"/>
        <v>1773.2936959351414</v>
      </c>
    </row>
    <row r="54" spans="1:24">
      <c r="A54" s="38">
        <f>[8]Input!A54</f>
        <v>52</v>
      </c>
      <c r="B54" s="38" t="str">
        <f>[8]Input!B54</f>
        <v>COM_FT_LPG</v>
      </c>
      <c r="C54" s="38" t="str">
        <f>[8]Input!C54</f>
        <v>PRI_OIL_LPG</v>
      </c>
      <c r="D54" s="3">
        <f>[8]Input!D54</f>
        <v>66.025999999999996</v>
      </c>
      <c r="E54" s="3">
        <f>[8]Input!E54</f>
        <v>66.025999999999996</v>
      </c>
      <c r="F54" s="3">
        <f>[8]Input!F54</f>
        <v>13.65014831989247</v>
      </c>
      <c r="G54" s="3">
        <f>[8]Input!G54</f>
        <v>66.025999999999996</v>
      </c>
      <c r="H54" s="3">
        <f>[8]Input!H54</f>
        <v>66.025999999999996</v>
      </c>
      <c r="I54" s="3">
        <f>[8]Input!I54</f>
        <v>66.025999999999996</v>
      </c>
      <c r="J54" s="3">
        <f>[8]Input!J54</f>
        <v>66.025999999999996</v>
      </c>
      <c r="K54" s="3">
        <f>[8]Input!K54</f>
        <v>66.025999999999996</v>
      </c>
      <c r="L54" s="3">
        <f>[8]Input!L54</f>
        <v>66.025999999999996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0.17964245526420394</v>
      </c>
      <c r="U54" s="3">
        <f t="shared" ref="U54" si="58">SUMIFS(I:I,$B:$B,"*TRA*",$C:$C,"*HH2*")</f>
        <v>9.6124615887832743</v>
      </c>
      <c r="V54" s="3">
        <f t="shared" ref="V54" si="59">SUMIFS(J:J,$B:$B,"*TRA*",$C:$C,"*HH2*")</f>
        <v>108.59168755753954</v>
      </c>
      <c r="W54" s="3">
        <f t="shared" ref="W54" si="60">SUMIFS(K:K,$B:$B,"*TRA*",$C:$C,"*HH2*")</f>
        <v>123.20500682965273</v>
      </c>
      <c r="X54" s="3">
        <f t="shared" ref="X54" si="61">SUMIFS(L:L,$B:$B,"*TRA*",$C:$C,"*HH2*")</f>
        <v>1015.1480744233605</v>
      </c>
    </row>
    <row r="55" spans="1:24">
      <c r="A55" s="38">
        <f>[8]Input!A55</f>
        <v>53</v>
      </c>
      <c r="B55" s="38" t="str">
        <f>[8]Input!B55</f>
        <v>COM_FT_BIO</v>
      </c>
      <c r="C55" s="38" t="str">
        <f>[8]Input!C55</f>
        <v>RNW_POT_BIO_MUN</v>
      </c>
      <c r="D55" s="3">
        <f>[8]Input!D55</f>
        <v>0</v>
      </c>
      <c r="E55" s="3">
        <f>[8]Input!E55</f>
        <v>0</v>
      </c>
      <c r="F55" s="3">
        <f>[8]Input!F55</f>
        <v>0</v>
      </c>
      <c r="G55" s="3">
        <f>[8]Input!G55</f>
        <v>0</v>
      </c>
      <c r="H55" s="3">
        <f>[8]Input!H55</f>
        <v>56.364028291316558</v>
      </c>
      <c r="I55" s="3">
        <f>[8]Input!I55</f>
        <v>56.364028291316558</v>
      </c>
      <c r="J55" s="3">
        <f>[8]Input!J55</f>
        <v>56.364028291316558</v>
      </c>
      <c r="K55" s="3">
        <f>[8]Input!K55</f>
        <v>0</v>
      </c>
      <c r="L55" s="3">
        <f>[8]Input!L55</f>
        <v>75.748279759755818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416.23713460601641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[8]Input!A56</f>
        <v>54</v>
      </c>
      <c r="B56" s="38" t="str">
        <f>[8]Input!B56</f>
        <v>COM_FT_BIO</v>
      </c>
      <c r="C56" s="38" t="str">
        <f>[8]Input!C56</f>
        <v>RNW_POT_BIO_GAS</v>
      </c>
      <c r="D56" s="3">
        <f>[8]Input!D56</f>
        <v>56.364028291316558</v>
      </c>
      <c r="E56" s="3">
        <f>[8]Input!E56</f>
        <v>0</v>
      </c>
      <c r="F56" s="3">
        <f>[8]Input!F56</f>
        <v>56.364028291316558</v>
      </c>
      <c r="G56" s="3">
        <f>[8]Input!G56</f>
        <v>0</v>
      </c>
      <c r="H56" s="3">
        <f>[8]Input!H56</f>
        <v>0</v>
      </c>
      <c r="I56" s="3">
        <f>[8]Input!I56</f>
        <v>0</v>
      </c>
      <c r="J56" s="3">
        <f>[8]Input!J56</f>
        <v>0</v>
      </c>
      <c r="K56" s="3">
        <f>[8]Input!K56</f>
        <v>0</v>
      </c>
      <c r="L56" s="3">
        <f>[8]Input!L56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0.89258698940998482</v>
      </c>
      <c r="V56" s="3">
        <f t="shared" si="63"/>
        <v>6.1526373917027577</v>
      </c>
      <c r="W56" s="3">
        <f t="shared" si="63"/>
        <v>35.1491073866599</v>
      </c>
      <c r="X56" s="3">
        <f t="shared" si="63"/>
        <v>35.149107386659892</v>
      </c>
    </row>
    <row r="57" spans="1:24">
      <c r="A57" s="38">
        <f>[8]Input!A57</f>
        <v>55</v>
      </c>
      <c r="B57" s="38" t="str">
        <f>[8]Input!B57</f>
        <v>COM_FT_BIO</v>
      </c>
      <c r="C57" s="38" t="str">
        <f>[8]Input!C57</f>
        <v>RNW_POT_BIO_WOD</v>
      </c>
      <c r="D57" s="3">
        <f>[8]Input!D57</f>
        <v>87.584999999999994</v>
      </c>
      <c r="E57" s="3">
        <f>[8]Input!E57</f>
        <v>163.33327975975581</v>
      </c>
      <c r="F57" s="3">
        <f>[8]Input!F57</f>
        <v>120.0395886429022</v>
      </c>
      <c r="G57" s="3">
        <f>[8]Input!G57</f>
        <v>45.995288327483081</v>
      </c>
      <c r="H57" s="3">
        <f>[8]Input!H57</f>
        <v>87.584999999999994</v>
      </c>
      <c r="I57" s="3">
        <f>[8]Input!I57</f>
        <v>120.0395886429022</v>
      </c>
      <c r="J57" s="3">
        <f>[8]Input!J57</f>
        <v>100.655337174463</v>
      </c>
      <c r="K57" s="3">
        <f>[8]Input!K57</f>
        <v>128.10361693421879</v>
      </c>
      <c r="L57" s="3">
        <f>[8]Input!L57</f>
        <v>100.655337174463</v>
      </c>
      <c r="N57" s="38" t="s">
        <v>78</v>
      </c>
      <c r="O57" s="38" t="s">
        <v>8</v>
      </c>
      <c r="P57" s="3">
        <f>SUMIFS(D:D,$B:$B,"*TRA*",$C:$C,"*NGA*")+SUMIFS(D:D,$B:$B,"*TRA*",$C:$C,"*LNG*")</f>
        <v>9.8625654020267266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18.005418346774189</v>
      </c>
      <c r="U57" s="3">
        <f t="shared" si="64"/>
        <v>18.005418346774199</v>
      </c>
      <c r="V57" s="3">
        <f t="shared" si="64"/>
        <v>7.009408602150538</v>
      </c>
      <c r="W57" s="3">
        <f t="shared" si="64"/>
        <v>0</v>
      </c>
      <c r="X57" s="3">
        <f t="shared" si="64"/>
        <v>0</v>
      </c>
    </row>
    <row r="58" spans="1:24">
      <c r="A58" s="38">
        <f>[8]Input!A58</f>
        <v>56</v>
      </c>
      <c r="B58" s="38" t="str">
        <f>[8]Input!B58</f>
        <v>COM_FT_BIO</v>
      </c>
      <c r="C58" s="38" t="str">
        <f>[8]Input!C58</f>
        <v>RNW_POT_BIO_SLU</v>
      </c>
      <c r="D58" s="3">
        <f>[8]Input!D58</f>
        <v>0</v>
      </c>
      <c r="E58" s="3">
        <f>[8]Input!E58</f>
        <v>0</v>
      </c>
      <c r="F58" s="3">
        <f>[8]Input!F58</f>
        <v>0</v>
      </c>
      <c r="G58" s="3">
        <f>[8]Input!G58</f>
        <v>0</v>
      </c>
      <c r="H58" s="3">
        <f>[8]Input!H58</f>
        <v>32.454588642902188</v>
      </c>
      <c r="I58" s="3">
        <f>[8]Input!I58</f>
        <v>0</v>
      </c>
      <c r="J58" s="3">
        <f>[8]Input!J58</f>
        <v>19.384251468439249</v>
      </c>
      <c r="K58" s="3">
        <f>[8]Input!K58</f>
        <v>48.3</v>
      </c>
      <c r="L58" s="3">
        <f>[8]Input!L58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14503.242549904024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14873.533737783153</v>
      </c>
      <c r="R58" s="3">
        <f t="shared" si="65"/>
        <v>14016.179991326459</v>
      </c>
      <c r="S58" s="3">
        <f t="shared" si="65"/>
        <v>14522.248803382514</v>
      </c>
      <c r="T58" s="3">
        <f t="shared" si="65"/>
        <v>12957.306578046637</v>
      </c>
      <c r="U58" s="3">
        <f t="shared" si="65"/>
        <v>11161.005899715336</v>
      </c>
      <c r="V58" s="3">
        <f t="shared" si="65"/>
        <v>9503.394615149884</v>
      </c>
      <c r="W58" s="3">
        <f t="shared" si="65"/>
        <v>9372.9665721763085</v>
      </c>
      <c r="X58" s="3">
        <f t="shared" si="65"/>
        <v>5484.3594205911295</v>
      </c>
    </row>
    <row r="59" spans="1:24">
      <c r="A59" s="38">
        <f>[8]Input!A59</f>
        <v>57</v>
      </c>
      <c r="B59" s="38" t="str">
        <f>[8]Input!B59</f>
        <v>COM_FT_BIO_PLT</v>
      </c>
      <c r="C59" s="38" t="str">
        <f>[8]Input!C59</f>
        <v>RNW_POT_BIO_WOD</v>
      </c>
      <c r="D59" s="3">
        <f>[8]Input!D59</f>
        <v>0.25597170868347341</v>
      </c>
      <c r="E59" s="3">
        <f>[8]Input!E59</f>
        <v>1.448720240244215</v>
      </c>
      <c r="F59" s="3">
        <f>[8]Input!F59</f>
        <v>12.60338306578126</v>
      </c>
      <c r="G59" s="3">
        <f>[8]Input!G59</f>
        <v>12.60338306578126</v>
      </c>
      <c r="H59" s="3">
        <f>[8]Input!H59</f>
        <v>12.60338306578126</v>
      </c>
      <c r="I59" s="3">
        <f>[8]Input!I59</f>
        <v>12.60338306578126</v>
      </c>
      <c r="J59" s="3">
        <f>[8]Input!J59</f>
        <v>12.60338306578126</v>
      </c>
      <c r="K59" s="3">
        <f>[8]Input!K59</f>
        <v>12.60338306578126</v>
      </c>
      <c r="L59" s="3">
        <f>[8]Input!L59</f>
        <v>12.60338306578126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460.70589264472136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194.87816225587912</v>
      </c>
      <c r="S59" s="3">
        <f t="shared" si="66"/>
        <v>603.47249033347407</v>
      </c>
      <c r="T59" s="3">
        <f t="shared" si="66"/>
        <v>769.46870944621162</v>
      </c>
      <c r="U59" s="3">
        <f t="shared" si="66"/>
        <v>752.17816130523545</v>
      </c>
      <c r="V59" s="3">
        <f t="shared" si="66"/>
        <v>832.33696411068377</v>
      </c>
      <c r="W59" s="3">
        <f t="shared" si="66"/>
        <v>910.72689101432627</v>
      </c>
      <c r="X59" s="3">
        <f t="shared" si="66"/>
        <v>978.11620729390245</v>
      </c>
    </row>
    <row r="60" spans="1:24">
      <c r="A60" s="38">
        <f>[8]Input!A60</f>
        <v>58</v>
      </c>
      <c r="B60" s="38" t="str">
        <f>[8]Input!B60</f>
        <v>COM_FT_GEO</v>
      </c>
      <c r="C60" s="38" t="str">
        <f>[8]Input!C60</f>
        <v>RNW_POT_GEO</v>
      </c>
      <c r="D60" s="3">
        <f>[8]Input!D60</f>
        <v>5.6493971472930324</v>
      </c>
      <c r="E60" s="3">
        <f>[8]Input!E60</f>
        <v>7.6744023410516364</v>
      </c>
      <c r="F60" s="3">
        <f>[8]Input!F60</f>
        <v>9.4269999999999996</v>
      </c>
      <c r="G60" s="3">
        <f>[8]Input!G60</f>
        <v>4.8895864166282967</v>
      </c>
      <c r="H60" s="3">
        <f>[8]Input!H60</f>
        <v>0.19470158144671471</v>
      </c>
      <c r="I60" s="3">
        <f>[8]Input!I60</f>
        <v>0.26398318050609149</v>
      </c>
      <c r="J60" s="3">
        <f>[8]Input!J60</f>
        <v>0.33227235939510852</v>
      </c>
      <c r="K60" s="3">
        <f>[8]Input!K60</f>
        <v>0.39850130693383318</v>
      </c>
      <c r="L60" s="3">
        <f>[8]Input!L60</f>
        <v>0.45597053978826518</v>
      </c>
      <c r="N60" s="38" t="s">
        <v>73</v>
      </c>
      <c r="O60" s="38" t="s">
        <v>14</v>
      </c>
      <c r="P60" s="3">
        <f>SUMIFS(D:D,$B:$B,"*ups*",$C:$C,"*ELC*")</f>
        <v>220.16367278980451</v>
      </c>
      <c r="Q60" s="3">
        <f t="shared" ref="Q60:X60" si="67">SUMIFS(E:E,$B:$B,"*ups*",$C:$C,"*ELC*")</f>
        <v>220.16367278980439</v>
      </c>
      <c r="R60" s="3">
        <f t="shared" si="67"/>
        <v>220.16367278980439</v>
      </c>
      <c r="S60" s="3">
        <f t="shared" si="67"/>
        <v>173.17295132827201</v>
      </c>
      <c r="T60" s="3">
        <f t="shared" si="67"/>
        <v>152.20670948698509</v>
      </c>
      <c r="U60" s="3">
        <f t="shared" si="67"/>
        <v>130.59299420236761</v>
      </c>
      <c r="V60" s="3">
        <f t="shared" si="67"/>
        <v>118.15881727602969</v>
      </c>
      <c r="W60" s="3">
        <f t="shared" si="67"/>
        <v>110.7875356573561</v>
      </c>
      <c r="X60" s="3">
        <f t="shared" si="67"/>
        <v>78.704018816918293</v>
      </c>
    </row>
    <row r="61" spans="1:24">
      <c r="A61" s="38">
        <f>[8]Input!A61</f>
        <v>59</v>
      </c>
      <c r="B61" s="38" t="str">
        <f>[8]Input!B61</f>
        <v>COM_FT_SOL</v>
      </c>
      <c r="C61" s="38" t="str">
        <f>[8]Input!C61</f>
        <v>RNW_POT_SOL_TH</v>
      </c>
      <c r="D61" s="3">
        <f>[8]Input!D61</f>
        <v>181.7295367611747</v>
      </c>
      <c r="E61" s="3">
        <f>[8]Input!E61</f>
        <v>479.0645955194081</v>
      </c>
      <c r="F61" s="3">
        <f>[8]Input!F61</f>
        <v>737.18010514944513</v>
      </c>
      <c r="G61" s="3">
        <f>[8]Input!G61</f>
        <v>1007.066684062868</v>
      </c>
      <c r="H61" s="3">
        <f>[8]Input!H61</f>
        <v>1007.066684062868</v>
      </c>
      <c r="I61" s="3">
        <f>[8]Input!I61</f>
        <v>1007.066684062868</v>
      </c>
      <c r="J61" s="3">
        <f>[8]Input!J61</f>
        <v>1007.066684062868</v>
      </c>
      <c r="K61" s="3">
        <f>[8]Input!K61</f>
        <v>1007.066684062868</v>
      </c>
      <c r="L61" s="3">
        <f>[8]Input!L61</f>
        <v>1007.066684062868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[8]Input!A62</f>
        <v>60</v>
      </c>
      <c r="B62" s="38" t="str">
        <f>[8]Input!B62</f>
        <v>COM_FT_ELC</v>
      </c>
      <c r="C62" s="38" t="str">
        <f>[8]Input!C62</f>
        <v>ELC</v>
      </c>
      <c r="D62" s="3">
        <f>[8]Input!D62</f>
        <v>3268.4160000000011</v>
      </c>
      <c r="E62" s="3">
        <f>[8]Input!E62</f>
        <v>3261.199999999998</v>
      </c>
      <c r="F62" s="3">
        <f>[8]Input!F62</f>
        <v>3036.0450000000001</v>
      </c>
      <c r="G62" s="3">
        <f>[8]Input!G62</f>
        <v>3419.4772624196171</v>
      </c>
      <c r="H62" s="3">
        <f>[8]Input!H62</f>
        <v>4141.6503816817358</v>
      </c>
      <c r="I62" s="3">
        <f>[8]Input!I62</f>
        <v>3998.5626601197619</v>
      </c>
      <c r="J62" s="3">
        <f>[8]Input!J62</f>
        <v>4101.1517554649472</v>
      </c>
      <c r="K62" s="3">
        <f>[8]Input!K62</f>
        <v>4007.83544967629</v>
      </c>
      <c r="L62" s="3">
        <f>[8]Input!L62</f>
        <v>3899.720174900709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[8]Input!A63</f>
        <v>61</v>
      </c>
      <c r="B63" s="38" t="str">
        <f>[8]Input!B63</f>
        <v>COM_FT_HET</v>
      </c>
      <c r="C63" s="38" t="str">
        <f>[8]Input!C63</f>
        <v>HET</v>
      </c>
      <c r="D63" s="3">
        <f>[8]Input!D63</f>
        <v>517.22799999999995</v>
      </c>
      <c r="E63" s="3">
        <f>[8]Input!E63</f>
        <v>379.37099999999998</v>
      </c>
      <c r="F63" s="3">
        <f>[8]Input!F63</f>
        <v>384.23200000000003</v>
      </c>
      <c r="G63" s="3">
        <f>[8]Input!G63</f>
        <v>241.94197255100619</v>
      </c>
      <c r="H63" s="3">
        <f>[8]Input!H63</f>
        <v>390.01539298986631</v>
      </c>
      <c r="I63" s="3">
        <f>[8]Input!I63</f>
        <v>0</v>
      </c>
      <c r="J63" s="3">
        <f>[8]Input!J63</f>
        <v>0</v>
      </c>
      <c r="K63" s="3">
        <f>[8]Input!K63</f>
        <v>0</v>
      </c>
      <c r="L63" s="3">
        <f>[8]Input!L63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[8]Input!A64</f>
        <v>62</v>
      </c>
      <c r="B64" s="38" t="str">
        <f>[8]Input!B64</f>
        <v>RES_FT_NGA</v>
      </c>
      <c r="C64" s="38" t="str">
        <f>[8]Input!C64</f>
        <v>PRI_GAS_NGA</v>
      </c>
      <c r="D64" s="3">
        <f>[8]Input!D64</f>
        <v>5882.6330645161279</v>
      </c>
      <c r="E64" s="3">
        <f>[8]Input!E64</f>
        <v>5202.9611893313249</v>
      </c>
      <c r="F64" s="3">
        <f>[8]Input!F64</f>
        <v>5199.1689346872936</v>
      </c>
      <c r="G64" s="3">
        <f>[8]Input!G64</f>
        <v>5329.6749411561677</v>
      </c>
      <c r="H64" s="3">
        <f>[8]Input!H64</f>
        <v>4952.6909529221339</v>
      </c>
      <c r="I64" s="3">
        <f>[8]Input!I64</f>
        <v>5491.5189265306863</v>
      </c>
      <c r="J64" s="3">
        <f>[8]Input!J64</f>
        <v>5519.8639626344802</v>
      </c>
      <c r="K64" s="3">
        <f>[8]Input!K64</f>
        <v>5606.9801774328625</v>
      </c>
      <c r="L64" s="3">
        <f>[8]Input!L64</f>
        <v>5571.0289891647017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[8]Input!A65</f>
        <v>63</v>
      </c>
      <c r="B65" s="38" t="str">
        <f>[8]Input!B65</f>
        <v>RES_FT_NGA</v>
      </c>
      <c r="C65" s="38" t="str">
        <f>[8]Input!C65</f>
        <v>PRI_GAS_COG</v>
      </c>
      <c r="D65" s="3">
        <f>[8]Input!D65</f>
        <v>0</v>
      </c>
      <c r="E65" s="3">
        <f>[8]Input!E65</f>
        <v>79.034957720351244</v>
      </c>
      <c r="F65" s="3">
        <f>[8]Input!F65</f>
        <v>71.642855553684399</v>
      </c>
      <c r="G65" s="3">
        <f>[8]Input!G65</f>
        <v>14.380874998373949</v>
      </c>
      <c r="H65" s="3">
        <f>[8]Input!H65</f>
        <v>77.959785418594578</v>
      </c>
      <c r="I65" s="3">
        <f>[8]Input!I65</f>
        <v>69.476484204794716</v>
      </c>
      <c r="J65" s="3">
        <f>[8]Input!J65</f>
        <v>96.877456139743103</v>
      </c>
      <c r="K65" s="3">
        <f>[8]Input!K65</f>
        <v>66.423036282615087</v>
      </c>
      <c r="L65" s="3">
        <f>[8]Input!L65</f>
        <v>44.123904329859151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[8]Input!A66</f>
        <v>64</v>
      </c>
      <c r="B66" s="38" t="str">
        <f>[8]Input!B66</f>
        <v>RES_FT_DST</v>
      </c>
      <c r="C66" s="38" t="str">
        <f>[8]Input!C66</f>
        <v>PRI_OIL_DST_kt</v>
      </c>
      <c r="D66" s="3">
        <f>[8]Input!D66</f>
        <v>42118.262188357417</v>
      </c>
      <c r="E66" s="3">
        <f>[8]Input!E66</f>
        <v>27891.88612731632</v>
      </c>
      <c r="F66" s="3">
        <f>[8]Input!F66</f>
        <v>26774.975720339571</v>
      </c>
      <c r="G66" s="3">
        <f>[8]Input!G66</f>
        <v>25034.836984029789</v>
      </c>
      <c r="H66" s="3">
        <f>[8]Input!H66</f>
        <v>22720.784062485531</v>
      </c>
      <c r="I66" s="3">
        <f>[8]Input!I66</f>
        <v>11105.521573042861</v>
      </c>
      <c r="J66" s="3">
        <f>[8]Input!J66</f>
        <v>6446.2213856427006</v>
      </c>
      <c r="K66" s="3">
        <f>[8]Input!K66</f>
        <v>1526.962095712079</v>
      </c>
      <c r="L66" s="3">
        <f>[8]Input!L66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[8]Input!A67</f>
        <v>65</v>
      </c>
      <c r="B67" s="38" t="str">
        <f>[8]Input!B67</f>
        <v>RES_FT_HFO</v>
      </c>
      <c r="C67" s="38" t="str">
        <f>[8]Input!C67</f>
        <v>PRI_OIL_HFO</v>
      </c>
      <c r="D67" s="3">
        <f>[8]Input!D67</f>
        <v>15.380062941176471</v>
      </c>
      <c r="E67" s="3">
        <f>[8]Input!E67</f>
        <v>11.53504720588235</v>
      </c>
      <c r="F67" s="3">
        <f>[8]Input!F67</f>
        <v>15.323537205882349</v>
      </c>
      <c r="G67" s="3">
        <f>[8]Input!G67</f>
        <v>3.845015735294115</v>
      </c>
      <c r="H67" s="3">
        <f>[8]Input!H67</f>
        <v>0</v>
      </c>
      <c r="I67" s="3">
        <f>[8]Input!I67</f>
        <v>0</v>
      </c>
      <c r="J67" s="3">
        <f>[8]Input!J67</f>
        <v>0</v>
      </c>
      <c r="K67" s="3">
        <f>[8]Input!K67</f>
        <v>0</v>
      </c>
      <c r="L67" s="3">
        <f>[8]Input!L67</f>
        <v>0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[8]Input!A68</f>
        <v>66</v>
      </c>
      <c r="B68" s="38" t="str">
        <f>[8]Input!B68</f>
        <v>RES_FT_KER</v>
      </c>
      <c r="C68" s="38" t="str">
        <f>[8]Input!C68</f>
        <v>PRI_OIL_KER</v>
      </c>
      <c r="D68" s="3">
        <f>[8]Input!D68</f>
        <v>46.973977245168619</v>
      </c>
      <c r="E68" s="3">
        <f>[8]Input!E68</f>
        <v>33.614128598901097</v>
      </c>
      <c r="F68" s="3">
        <f>[8]Input!F68</f>
        <v>26.811957527472529</v>
      </c>
      <c r="G68" s="3">
        <f>[8]Input!G68</f>
        <v>11.204709532967041</v>
      </c>
      <c r="H68" s="3">
        <f>[8]Input!H68</f>
        <v>0</v>
      </c>
      <c r="I68" s="3">
        <f>[8]Input!I68</f>
        <v>0</v>
      </c>
      <c r="J68" s="3">
        <f>[8]Input!J68</f>
        <v>0</v>
      </c>
      <c r="K68" s="3">
        <f>[8]Input!K68</f>
        <v>0</v>
      </c>
      <c r="L68" s="3">
        <f>[8]Input!L68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[8]Input!A69</f>
        <v>67</v>
      </c>
      <c r="B69" s="38" t="str">
        <f>[8]Input!B69</f>
        <v>RES_FT_COA</v>
      </c>
      <c r="C69" s="38" t="str">
        <f>[8]Input!C69</f>
        <v>PRI_COA_BCO</v>
      </c>
      <c r="D69" s="3">
        <f>[8]Input!D69</f>
        <v>63.329929999999997</v>
      </c>
      <c r="E69" s="3">
        <f>[8]Input!E69</f>
        <v>0</v>
      </c>
      <c r="F69" s="3">
        <f>[8]Input!F69</f>
        <v>0</v>
      </c>
      <c r="G69" s="3">
        <f>[8]Input!G69</f>
        <v>34.698128781896173</v>
      </c>
      <c r="H69" s="3">
        <f>[8]Input!H69</f>
        <v>0</v>
      </c>
      <c r="I69" s="3">
        <f>[8]Input!I69</f>
        <v>109.11892</v>
      </c>
      <c r="J69" s="3">
        <f>[8]Input!J69</f>
        <v>95.234842253772428</v>
      </c>
      <c r="K69" s="3">
        <f>[8]Input!K69</f>
        <v>14.691639369824349</v>
      </c>
      <c r="L69" s="3">
        <f>[8]Input!L69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[8]Input!A70</f>
        <v>68</v>
      </c>
      <c r="B70" s="38" t="str">
        <f>[8]Input!B70</f>
        <v>RES_FT_COA</v>
      </c>
      <c r="C70" s="38" t="str">
        <f>[8]Input!C70</f>
        <v>PRI_COA_HCO</v>
      </c>
      <c r="D70" s="3">
        <f>[8]Input!D70</f>
        <v>559.28979000000004</v>
      </c>
      <c r="E70" s="3">
        <f>[8]Input!E70</f>
        <v>458.3741062499999</v>
      </c>
      <c r="F70" s="3">
        <f>[8]Input!F70</f>
        <v>336.08656999999999</v>
      </c>
      <c r="G70" s="3">
        <f>[8]Input!G70</f>
        <v>163.28531191480559</v>
      </c>
      <c r="H70" s="3">
        <f>[8]Input!H70</f>
        <v>0</v>
      </c>
      <c r="I70" s="3">
        <f>[8]Input!I70</f>
        <v>513.50080000000003</v>
      </c>
      <c r="J70" s="3">
        <f>[8]Input!J70</f>
        <v>527.38487774622752</v>
      </c>
      <c r="K70" s="3">
        <f>[8]Input!K70</f>
        <v>69.137126446232273</v>
      </c>
      <c r="L70" s="3">
        <f>[8]Input!L70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[8]Input!A71</f>
        <v>69</v>
      </c>
      <c r="B71" s="38" t="str">
        <f>[8]Input!B71</f>
        <v>RES_FT_COA</v>
      </c>
      <c r="C71" s="38" t="str">
        <f>[8]Input!C71</f>
        <v>PRI_COA_OVC</v>
      </c>
      <c r="D71" s="3">
        <f>[8]Input!D71</f>
        <v>19.25628</v>
      </c>
      <c r="E71" s="3">
        <f>[8]Input!E71</f>
        <v>14.17651875</v>
      </c>
      <c r="F71" s="3">
        <f>[8]Input!F71</f>
        <v>10.39443</v>
      </c>
      <c r="G71" s="3">
        <f>[8]Input!G71</f>
        <v>6.1231991968052091</v>
      </c>
      <c r="H71" s="3">
        <f>[8]Input!H71</f>
        <v>0</v>
      </c>
      <c r="I71" s="3">
        <f>[8]Input!I71</f>
        <v>19.25628</v>
      </c>
      <c r="J71" s="3">
        <f>[8]Input!J71</f>
        <v>19.25628</v>
      </c>
      <c r="K71" s="3">
        <f>[8]Input!K71</f>
        <v>2.5926422417337101</v>
      </c>
      <c r="L71" s="3">
        <f>[8]Input!L71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[8]Input!A72</f>
        <v>70</v>
      </c>
      <c r="B72" s="38" t="str">
        <f>[8]Input!B72</f>
        <v>RES_FT_LPG</v>
      </c>
      <c r="C72" s="38" t="str">
        <f>[8]Input!C72</f>
        <v>PRI_OIL_LPG</v>
      </c>
      <c r="D72" s="3">
        <f>[8]Input!D72</f>
        <v>126.86068571428569</v>
      </c>
      <c r="E72" s="3">
        <f>[8]Input!E72</f>
        <v>263.66372072061512</v>
      </c>
      <c r="F72" s="3">
        <f>[8]Input!F72</f>
        <v>231.94854929204371</v>
      </c>
      <c r="G72" s="3">
        <f>[8]Input!G72</f>
        <v>397.267</v>
      </c>
      <c r="H72" s="3">
        <f>[8]Input!H72</f>
        <v>397.267</v>
      </c>
      <c r="I72" s="3">
        <f>[8]Input!I72</f>
        <v>397.267</v>
      </c>
      <c r="J72" s="3">
        <f>[8]Input!J72</f>
        <v>397.267</v>
      </c>
      <c r="K72" s="3">
        <f>[8]Input!K72</f>
        <v>397.267</v>
      </c>
      <c r="L72" s="3">
        <f>[8]Input!L72</f>
        <v>397.267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[8]Input!A73</f>
        <v>71</v>
      </c>
      <c r="B73" s="38" t="str">
        <f>[8]Input!B73</f>
        <v>RES_FT_BIO</v>
      </c>
      <c r="C73" s="38" t="str">
        <f>[8]Input!C73</f>
        <v>RNW_POT_BIO_MUN</v>
      </c>
      <c r="D73" s="3">
        <f>[8]Input!D73</f>
        <v>85.650327301726264</v>
      </c>
      <c r="E73" s="3">
        <f>[8]Input!E73</f>
        <v>41.419835694113367</v>
      </c>
      <c r="F73" s="3">
        <f>[8]Input!F73</f>
        <v>8.6947368421052111</v>
      </c>
      <c r="G73" s="3">
        <f>[8]Input!G73</f>
        <v>0</v>
      </c>
      <c r="H73" s="3">
        <f>[8]Input!H73</f>
        <v>0</v>
      </c>
      <c r="I73" s="3">
        <f>[8]Input!I73</f>
        <v>59.090681288610092</v>
      </c>
      <c r="J73" s="3">
        <f>[8]Input!J73</f>
        <v>0</v>
      </c>
      <c r="K73" s="3">
        <f>[8]Input!K73</f>
        <v>0</v>
      </c>
      <c r="L73" s="3">
        <f>[8]Input!L73</f>
        <v>235.42448373877971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[8]Input!A74</f>
        <v>72</v>
      </c>
      <c r="B74" s="38" t="str">
        <f>[8]Input!B74</f>
        <v>RES_FT_BIO</v>
      </c>
      <c r="C74" s="38" t="str">
        <f>[8]Input!C74</f>
        <v>RNW_POT_BIO_GAS</v>
      </c>
      <c r="D74" s="3">
        <f>[8]Input!D74</f>
        <v>1130.686465483149</v>
      </c>
      <c r="E74" s="3">
        <f>[8]Input!E74</f>
        <v>991.51460380481558</v>
      </c>
      <c r="F74" s="3">
        <f>[8]Input!F74</f>
        <v>754.99450493796928</v>
      </c>
      <c r="G74" s="3">
        <f>[8]Input!G74</f>
        <v>0</v>
      </c>
      <c r="H74" s="3">
        <f>[8]Input!H74</f>
        <v>0</v>
      </c>
      <c r="I74" s="3">
        <f>[8]Input!I74</f>
        <v>0</v>
      </c>
      <c r="J74" s="3">
        <f>[8]Input!J74</f>
        <v>0</v>
      </c>
      <c r="K74" s="3">
        <f>[8]Input!K74</f>
        <v>0</v>
      </c>
      <c r="L74" s="3">
        <f>[8]Input!L74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[8]Input!A75</f>
        <v>73</v>
      </c>
      <c r="B75" s="38" t="str">
        <f>[8]Input!B75</f>
        <v>RES_FT_BIO</v>
      </c>
      <c r="C75" s="38" t="str">
        <f>[8]Input!C75</f>
        <v>RNW_POT_BIO_WOD</v>
      </c>
      <c r="D75" s="3">
        <f>[8]Input!D75</f>
        <v>147.3152072151245</v>
      </c>
      <c r="E75" s="3">
        <f>[8]Input!E75</f>
        <v>171.4005605010712</v>
      </c>
      <c r="F75" s="3">
        <f>[8]Input!F75</f>
        <v>404.89375821992581</v>
      </c>
      <c r="G75" s="3">
        <f>[8]Input!G75</f>
        <v>1183.32361357075</v>
      </c>
      <c r="H75" s="3">
        <f>[8]Input!H75</f>
        <v>1363.652</v>
      </c>
      <c r="I75" s="3">
        <f>[8]Input!I75</f>
        <v>1304.56131871139</v>
      </c>
      <c r="J75" s="3">
        <f>[8]Input!J75</f>
        <v>1363.652</v>
      </c>
      <c r="K75" s="3">
        <f>[8]Input!K75</f>
        <v>1363.652</v>
      </c>
      <c r="L75" s="3">
        <f>[8]Input!L75</f>
        <v>1128.2275162612209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[8]Input!A76</f>
        <v>74</v>
      </c>
      <c r="B76" s="38" t="str">
        <f>[8]Input!B76</f>
        <v>RES_FT_BIO_PLT</v>
      </c>
      <c r="C76" s="38" t="str">
        <f>[8]Input!C76</f>
        <v>RNW_POT_BIO_WOD</v>
      </c>
      <c r="D76" s="3">
        <f>[8]Input!D76</f>
        <v>523.97</v>
      </c>
      <c r="E76" s="3">
        <f>[8]Input!E76</f>
        <v>523.97</v>
      </c>
      <c r="F76" s="3">
        <f>[8]Input!F76</f>
        <v>523.97</v>
      </c>
      <c r="G76" s="3">
        <f>[8]Input!G76</f>
        <v>523.97</v>
      </c>
      <c r="H76" s="3">
        <f>[8]Input!H76</f>
        <v>523.97</v>
      </c>
      <c r="I76" s="3">
        <f>[8]Input!I76</f>
        <v>523.97</v>
      </c>
      <c r="J76" s="3">
        <f>[8]Input!J76</f>
        <v>523.97</v>
      </c>
      <c r="K76" s="3">
        <f>[8]Input!K76</f>
        <v>523.97</v>
      </c>
      <c r="L76" s="3">
        <f>[8]Input!L76</f>
        <v>523.97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[8]Input!A77</f>
        <v>75</v>
      </c>
      <c r="B77" s="38" t="str">
        <f>[8]Input!B77</f>
        <v>RES_FT_GEO</v>
      </c>
      <c r="C77" s="38" t="str">
        <f>[8]Input!C77</f>
        <v>RNW_POT_GEO</v>
      </c>
      <c r="D77" s="3">
        <f>[8]Input!D77</f>
        <v>43.613904556245487</v>
      </c>
      <c r="E77" s="3">
        <f>[8]Input!E77</f>
        <v>43.613904556245487</v>
      </c>
      <c r="F77" s="3">
        <f>[8]Input!F77</f>
        <v>34.259012077325963</v>
      </c>
      <c r="G77" s="3">
        <f>[8]Input!G77</f>
        <v>16.21479140513653</v>
      </c>
      <c r="H77" s="3">
        <f>[8]Input!H77</f>
        <v>1.7453236465486119</v>
      </c>
      <c r="I77" s="3">
        <f>[8]Input!I77</f>
        <v>2.3656327428812829</v>
      </c>
      <c r="J77" s="3">
        <f>[8]Input!J77</f>
        <v>2.9739906088395101</v>
      </c>
      <c r="K77" s="3">
        <f>[8]Input!K77</f>
        <v>3.561544445111799</v>
      </c>
      <c r="L77" s="3">
        <f>[8]Input!L77</f>
        <v>3.666583356548113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[8]Input!A78</f>
        <v>76</v>
      </c>
      <c r="B78" s="38" t="str">
        <f>[8]Input!B78</f>
        <v>RES_FT_SOL</v>
      </c>
      <c r="C78" s="38" t="str">
        <f>[8]Input!C78</f>
        <v>RNW_POT_SOL_TH</v>
      </c>
      <c r="D78" s="3">
        <f>[8]Input!D78</f>
        <v>82.605095443754522</v>
      </c>
      <c r="E78" s="3">
        <f>[8]Input!E78</f>
        <v>111.9570954437545</v>
      </c>
      <c r="F78" s="3">
        <f>[8]Input!F78</f>
        <v>134.8139879226741</v>
      </c>
      <c r="G78" s="3">
        <f>[8]Input!G78</f>
        <v>134.81398792267399</v>
      </c>
      <c r="H78" s="3">
        <f>[8]Input!H78</f>
        <v>134.81398792267399</v>
      </c>
      <c r="I78" s="3">
        <f>[8]Input!I78</f>
        <v>134.81398792267399</v>
      </c>
      <c r="J78" s="3">
        <f>[8]Input!J78</f>
        <v>134.81398792267399</v>
      </c>
      <c r="K78" s="3">
        <f>[8]Input!K78</f>
        <v>134.8139879226741</v>
      </c>
      <c r="L78" s="3">
        <f>[8]Input!L78</f>
        <v>134.81398792267399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[8]Input!A79</f>
        <v>77</v>
      </c>
      <c r="B79" s="38" t="str">
        <f>[8]Input!B79</f>
        <v>RES_FT_ELC</v>
      </c>
      <c r="C79" s="38" t="str">
        <f>[8]Input!C79</f>
        <v>ELC</v>
      </c>
      <c r="D79" s="3">
        <f>[8]Input!D79</f>
        <v>3307.7469999999998</v>
      </c>
      <c r="E79" s="3">
        <f>[8]Input!E79</f>
        <v>3150.42</v>
      </c>
      <c r="F79" s="3">
        <f>[8]Input!F79</f>
        <v>3264.4140000000002</v>
      </c>
      <c r="G79" s="3">
        <f>[8]Input!G79</f>
        <v>2978.3317367970699</v>
      </c>
      <c r="H79" s="3">
        <f>[8]Input!H79</f>
        <v>3112.9203822478689</v>
      </c>
      <c r="I79" s="3">
        <f>[8]Input!I79</f>
        <v>2975.1459335641639</v>
      </c>
      <c r="J79" s="3">
        <f>[8]Input!J79</f>
        <v>3000.7729511788521</v>
      </c>
      <c r="K79" s="3">
        <f>[8]Input!K79</f>
        <v>3152.9671768261751</v>
      </c>
      <c r="L79" s="3">
        <f>[8]Input!L79</f>
        <v>3265.8676000406058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[8]Input!A80</f>
        <v>78</v>
      </c>
      <c r="B80" s="38" t="str">
        <f>[8]Input!B80</f>
        <v>RES_FT_HET</v>
      </c>
      <c r="C80" s="38" t="str">
        <f>[8]Input!C80</f>
        <v>HET</v>
      </c>
      <c r="D80" s="3">
        <f>[8]Input!D80</f>
        <v>949.69099999999992</v>
      </c>
      <c r="E80" s="3">
        <f>[8]Input!E80</f>
        <v>866.5870000000001</v>
      </c>
      <c r="F80" s="3">
        <f>[8]Input!F80</f>
        <v>847.41300000000001</v>
      </c>
      <c r="G80" s="3">
        <f>[8]Input!G80</f>
        <v>829.32143653038179</v>
      </c>
      <c r="H80" s="3">
        <f>[8]Input!H80</f>
        <v>753.0657332937551</v>
      </c>
      <c r="I80" s="3">
        <f>[8]Input!I80</f>
        <v>156.61617254617761</v>
      </c>
      <c r="J80" s="3">
        <f>[8]Input!J80</f>
        <v>0</v>
      </c>
      <c r="K80" s="3">
        <f>[8]Input!K80</f>
        <v>0</v>
      </c>
      <c r="L80" s="3">
        <f>[8]Input!L80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[8]Input!A81</f>
        <v>79</v>
      </c>
      <c r="B81" s="38" t="str">
        <f>[8]Input!B81</f>
        <v>TRA_FT_GSL</v>
      </c>
      <c r="C81" s="38" t="str">
        <f>[8]Input!C81</f>
        <v>PRI_OIL_GSL_kt</v>
      </c>
      <c r="D81" s="3">
        <f>[8]Input!D81</f>
        <v>79217.141867487502</v>
      </c>
      <c r="E81" s="3">
        <f>[8]Input!E81</f>
        <v>70720.613816237645</v>
      </c>
      <c r="F81" s="3">
        <f>[8]Input!F81</f>
        <v>63040.755722717571</v>
      </c>
      <c r="G81" s="3">
        <f>[8]Input!G81</f>
        <v>72853.010975500394</v>
      </c>
      <c r="H81" s="3">
        <f>[8]Input!H81</f>
        <v>61074.416645288336</v>
      </c>
      <c r="I81" s="3">
        <f>[8]Input!I81</f>
        <v>60971.640507183372</v>
      </c>
      <c r="J81" s="3">
        <f>[8]Input!J81</f>
        <v>55390.078487478277</v>
      </c>
      <c r="K81" s="3">
        <f>[8]Input!K81</f>
        <v>59028.275925872083</v>
      </c>
      <c r="L81" s="3">
        <f>[8]Input!L81</f>
        <v>52872.392654848933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[8]Input!A82</f>
        <v>80</v>
      </c>
      <c r="B82" s="38" t="str">
        <f>[8]Input!B82</f>
        <v>TRA_FT_GSL</v>
      </c>
      <c r="C82" s="38" t="str">
        <f>[8]Input!C82</f>
        <v>RNW_BIO_ETH</v>
      </c>
      <c r="D82" s="3">
        <f>[8]Input!D82</f>
        <v>344.42235594559781</v>
      </c>
      <c r="E82" s="3">
        <f>[8]Input!E82</f>
        <v>307.48092963581593</v>
      </c>
      <c r="F82" s="3">
        <f>[8]Input!F82</f>
        <v>274.09024227268497</v>
      </c>
      <c r="G82" s="3">
        <f>[8]Input!G82</f>
        <v>316.75222163261037</v>
      </c>
      <c r="H82" s="3">
        <f>[8]Input!H82</f>
        <v>3716.3537109073268</v>
      </c>
      <c r="I82" s="3">
        <f>[8]Input!I82</f>
        <v>265.09408916166689</v>
      </c>
      <c r="J82" s="3">
        <f>[8]Input!J82</f>
        <v>240.82642820642729</v>
      </c>
      <c r="K82" s="3">
        <f>[8]Input!K82</f>
        <v>256.6446779385742</v>
      </c>
      <c r="L82" s="3">
        <f>[8]Input!L82</f>
        <v>229.87996806456059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[8]Input!A83</f>
        <v>81</v>
      </c>
      <c r="B83" s="38" t="str">
        <f>[8]Input!B83</f>
        <v>TRA_FT_GSL</v>
      </c>
      <c r="C83" s="38" t="str">
        <f>[8]Input!C83</f>
        <v>RNW_BIO_ETBE</v>
      </c>
      <c r="D83" s="3">
        <f>[8]Input!D83</f>
        <v>6544.0247629663609</v>
      </c>
      <c r="E83" s="3">
        <f>[8]Input!E83</f>
        <v>5842.1376630805034</v>
      </c>
      <c r="F83" s="3">
        <f>[8]Input!F83</f>
        <v>5207.714603181018</v>
      </c>
      <c r="G83" s="3">
        <f>[8]Input!G83</f>
        <v>6018.2922110195987</v>
      </c>
      <c r="H83" s="3">
        <f>[8]Input!H83</f>
        <v>5329.110981678431</v>
      </c>
      <c r="I83" s="3">
        <f>[8]Input!I83</f>
        <v>5036.7876940716706</v>
      </c>
      <c r="J83" s="3">
        <f>[8]Input!J83</f>
        <v>4575.7021359221199</v>
      </c>
      <c r="K83" s="3">
        <f>[8]Input!K83</f>
        <v>4876.2488808329108</v>
      </c>
      <c r="L83" s="3">
        <f>[8]Input!L83</f>
        <v>4367.7193932266509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[8]Input!A84</f>
        <v>82</v>
      </c>
      <c r="B84" s="38" t="str">
        <f>[8]Input!B84</f>
        <v>TRA_FT_DST</v>
      </c>
      <c r="C84" s="38" t="str">
        <f>[8]Input!C84</f>
        <v>PRI_OIL_DST_kt</v>
      </c>
      <c r="D84" s="3">
        <f>[8]Input!D84</f>
        <v>205539.0254968777</v>
      </c>
      <c r="E84" s="3">
        <f>[8]Input!E84</f>
        <v>219100.36965342879</v>
      </c>
      <c r="F84" s="3">
        <f>[8]Input!F84</f>
        <v>211333.8333026217</v>
      </c>
      <c r="G84" s="3">
        <f>[8]Input!G84</f>
        <v>210507.34872319619</v>
      </c>
      <c r="H84" s="3">
        <f>[8]Input!H84</f>
        <v>188726.7996813303</v>
      </c>
      <c r="I84" s="3">
        <f>[8]Input!I84</f>
        <v>149236.5761740873</v>
      </c>
      <c r="J84" s="3">
        <f>[8]Input!J84</f>
        <v>148985.41197038101</v>
      </c>
      <c r="K84" s="3">
        <f>[8]Input!K84</f>
        <v>128331.0194394993</v>
      </c>
      <c r="L84" s="3">
        <f>[8]Input!L84</f>
        <v>53016.30627192495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[8]Input!A85</f>
        <v>83</v>
      </c>
      <c r="B85" s="38" t="str">
        <f>[8]Input!B85</f>
        <v>TRA_FT_DST</v>
      </c>
      <c r="C85" s="38" t="str">
        <f>[8]Input!C85</f>
        <v>SYN_DST_kt</v>
      </c>
      <c r="D85" s="3">
        <f>[8]Input!D85</f>
        <v>0</v>
      </c>
      <c r="E85" s="3">
        <f>[8]Input!E85</f>
        <v>0</v>
      </c>
      <c r="F85" s="3">
        <f>[8]Input!F85</f>
        <v>0</v>
      </c>
      <c r="G85" s="3">
        <f>[8]Input!G85</f>
        <v>0</v>
      </c>
      <c r="H85" s="3">
        <f>[8]Input!H85</f>
        <v>0</v>
      </c>
      <c r="I85" s="3">
        <f>[8]Input!I85</f>
        <v>21215.864012346588</v>
      </c>
      <c r="J85" s="3">
        <f>[8]Input!J85</f>
        <v>9545.3356028354192</v>
      </c>
      <c r="K85" s="3">
        <f>[8]Input!K85</f>
        <v>0</v>
      </c>
      <c r="L85" s="3">
        <f>[8]Input!L85</f>
        <v>0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[8]Input!A86</f>
        <v>84</v>
      </c>
      <c r="B86" s="38" t="str">
        <f>[8]Input!B86</f>
        <v>TRA_FT_DST</v>
      </c>
      <c r="C86" s="38" t="str">
        <f>[8]Input!C86</f>
        <v>RNW_BIO_EMHV</v>
      </c>
      <c r="D86" s="3">
        <f>[8]Input!D86</f>
        <v>5592.2731215018412</v>
      </c>
      <c r="E86" s="3">
        <f>[8]Input!E86</f>
        <v>0</v>
      </c>
      <c r="F86" s="3">
        <f>[8]Input!F86</f>
        <v>0</v>
      </c>
      <c r="G86" s="3">
        <f>[8]Input!G86</f>
        <v>9597.4</v>
      </c>
      <c r="H86" s="3">
        <f>[8]Input!H86</f>
        <v>12181.8</v>
      </c>
      <c r="I86" s="3">
        <f>[8]Input!I86</f>
        <v>14426.4</v>
      </c>
      <c r="J86" s="3">
        <f>[8]Input!J86</f>
        <v>0</v>
      </c>
      <c r="K86" s="3">
        <f>[8]Input!K86</f>
        <v>18915.650000000001</v>
      </c>
      <c r="L86" s="3">
        <f>[8]Input!L86</f>
        <v>0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[8]Input!A87</f>
        <v>85</v>
      </c>
      <c r="B87" s="38" t="str">
        <f>[8]Input!B87</f>
        <v>TRA_FT_JTK</v>
      </c>
      <c r="C87" s="38" t="str">
        <f>[8]Input!C87</f>
        <v>PRI_OIL_KER_kt</v>
      </c>
      <c r="D87" s="3">
        <f>[8]Input!D87</f>
        <v>7440.4384913022022</v>
      </c>
      <c r="E87" s="3">
        <f>[8]Input!E87</f>
        <v>8087.0435070270614</v>
      </c>
      <c r="F87" s="3">
        <f>[8]Input!F87</f>
        <v>4769.2845258499256</v>
      </c>
      <c r="G87" s="3">
        <f>[8]Input!G87</f>
        <v>8428.6731425767648</v>
      </c>
      <c r="H87" s="3">
        <f>[8]Input!H87</f>
        <v>8880.1153930794371</v>
      </c>
      <c r="I87" s="3">
        <f>[8]Input!I87</f>
        <v>9277.0914233656385</v>
      </c>
      <c r="J87" s="3">
        <f>[8]Input!J87</f>
        <v>9679.9333629306147</v>
      </c>
      <c r="K87" s="3">
        <f>[8]Input!K87</f>
        <v>10042.64657414973</v>
      </c>
      <c r="L87" s="3">
        <f>[8]Input!L87</f>
        <v>10345.592470990059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[8]Input!A88</f>
        <v>86</v>
      </c>
      <c r="B88" s="38" t="str">
        <f>[8]Input!B88</f>
        <v>TRA_FT_COA</v>
      </c>
      <c r="C88" s="38" t="str">
        <f>[8]Input!C88</f>
        <v>PRI_COA_BCO</v>
      </c>
      <c r="D88" s="3">
        <f>[8]Input!D88</f>
        <v>0.29099999999999998</v>
      </c>
      <c r="E88" s="3">
        <f>[8]Input!E88</f>
        <v>0</v>
      </c>
      <c r="F88" s="3">
        <f>[8]Input!F88</f>
        <v>0.36899999999999999</v>
      </c>
      <c r="G88" s="3">
        <f>[8]Input!G88</f>
        <v>0.105</v>
      </c>
      <c r="H88" s="3">
        <f>[8]Input!H88</f>
        <v>6.9378530162781782E-2</v>
      </c>
      <c r="I88" s="3">
        <f>[8]Input!I88</f>
        <v>0</v>
      </c>
      <c r="J88" s="3">
        <f>[8]Input!J88</f>
        <v>0</v>
      </c>
      <c r="K88" s="3">
        <f>[8]Input!K88</f>
        <v>0</v>
      </c>
      <c r="L88" s="3">
        <f>[8]Input!L88</f>
        <v>0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[8]Input!A89</f>
        <v>87</v>
      </c>
      <c r="B89" s="38" t="str">
        <f>[8]Input!B89</f>
        <v>TRA_FT_COA</v>
      </c>
      <c r="C89" s="38" t="str">
        <f>[8]Input!C89</f>
        <v>PRI_COA_HCO</v>
      </c>
      <c r="D89" s="3">
        <f>[8]Input!D89</f>
        <v>0.29100000000000009</v>
      </c>
      <c r="E89" s="3">
        <f>[8]Input!E89</f>
        <v>0.439</v>
      </c>
      <c r="F89" s="3">
        <f>[8]Input!F89</f>
        <v>0</v>
      </c>
      <c r="G89" s="3">
        <f>[8]Input!G89</f>
        <v>3.3757060325563547E-2</v>
      </c>
      <c r="H89" s="3">
        <f>[8]Input!H89</f>
        <v>0</v>
      </c>
      <c r="I89" s="3">
        <f>[8]Input!I89</f>
        <v>0</v>
      </c>
      <c r="J89" s="3">
        <f>[8]Input!J89</f>
        <v>0</v>
      </c>
      <c r="K89" s="3">
        <f>[8]Input!K89</f>
        <v>0</v>
      </c>
      <c r="L89" s="3">
        <f>[8]Input!L89</f>
        <v>0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[8]Input!A90</f>
        <v>88</v>
      </c>
      <c r="B90" s="38" t="str">
        <f>[8]Input!B90</f>
        <v>TRA_FT_ELC</v>
      </c>
      <c r="C90" s="38" t="str">
        <f>[8]Input!C90</f>
        <v>ELC</v>
      </c>
      <c r="D90" s="3">
        <f>[8]Input!D90</f>
        <v>225.29599999999999</v>
      </c>
      <c r="E90" s="3">
        <f>[8]Input!E90</f>
        <v>231.63399999999999</v>
      </c>
      <c r="F90" s="3">
        <f>[8]Input!F90</f>
        <v>225.51300000000009</v>
      </c>
      <c r="G90" s="3">
        <f>[8]Input!G90</f>
        <v>227.64539200920271</v>
      </c>
      <c r="H90" s="3">
        <f>[8]Input!H90</f>
        <v>404.40303658672877</v>
      </c>
      <c r="I90" s="3">
        <f>[8]Input!I90</f>
        <v>537.24815339501038</v>
      </c>
      <c r="J90" s="3">
        <f>[8]Input!J90</f>
        <v>831.33760129630832</v>
      </c>
      <c r="K90" s="3">
        <f>[8]Input!K90</f>
        <v>935.55038221474069</v>
      </c>
      <c r="L90" s="3">
        <f>[8]Input!L90</f>
        <v>1743.415357717952</v>
      </c>
      <c r="R90" s="38"/>
      <c r="S90" s="38"/>
      <c r="T90" s="38"/>
      <c r="U90" s="38"/>
      <c r="V90" s="38"/>
      <c r="W90" s="38"/>
      <c r="X90" s="38"/>
    </row>
    <row r="91" spans="1:29">
      <c r="A91" s="38">
        <f>[8]Input!A91</f>
        <v>89</v>
      </c>
      <c r="B91" s="38" t="str">
        <f>[8]Input!B91</f>
        <v>TRA_FT_HFO</v>
      </c>
      <c r="C91" s="38" t="str">
        <f>[8]Input!C91</f>
        <v>PRI_OIL_HFO</v>
      </c>
      <c r="D91" s="3">
        <f>[8]Input!D91</f>
        <v>66.912345640312438</v>
      </c>
      <c r="E91" s="3">
        <f>[8]Input!E91</f>
        <v>102.5820087418905</v>
      </c>
      <c r="F91" s="3">
        <f>[8]Input!F91</f>
        <v>102.5820087418905</v>
      </c>
      <c r="G91" s="3">
        <f>[8]Input!G91</f>
        <v>102.5820087418905</v>
      </c>
      <c r="H91" s="3">
        <f>[8]Input!H91</f>
        <v>6.639764936336924</v>
      </c>
      <c r="I91" s="3">
        <f>[8]Input!I91</f>
        <v>0</v>
      </c>
      <c r="J91" s="3">
        <f>[8]Input!J91</f>
        <v>0</v>
      </c>
      <c r="K91" s="3">
        <f>[8]Input!K91</f>
        <v>0</v>
      </c>
      <c r="L91" s="3">
        <f>[8]Input!L91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[8]Input!A92</f>
        <v>90</v>
      </c>
      <c r="B92" s="38" t="str">
        <f>[8]Input!B92</f>
        <v>TRA_FT_LPG</v>
      </c>
      <c r="C92" s="38" t="str">
        <f>[8]Input!C92</f>
        <v>PRI_OIL_LPG</v>
      </c>
      <c r="D92" s="3">
        <f>[8]Input!D92</f>
        <v>229.15654743684149</v>
      </c>
      <c r="E92" s="3">
        <f>[8]Input!E92</f>
        <v>284.06691109139081</v>
      </c>
      <c r="F92" s="3">
        <f>[8]Input!F92</f>
        <v>252.4097255083492</v>
      </c>
      <c r="G92" s="3">
        <f>[8]Input!G92</f>
        <v>205.76536830199049</v>
      </c>
      <c r="H92" s="3">
        <f>[8]Input!H92</f>
        <v>149.2089439835033</v>
      </c>
      <c r="I92" s="3">
        <f>[8]Input!I92</f>
        <v>41.159486258037539</v>
      </c>
      <c r="J92" s="3">
        <f>[8]Input!J92</f>
        <v>0</v>
      </c>
      <c r="K92" s="3">
        <f>[8]Input!K92</f>
        <v>0</v>
      </c>
      <c r="L92" s="3">
        <f>[8]Input!L92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[8]Input!A93</f>
        <v>91</v>
      </c>
      <c r="B93" s="38" t="str">
        <f>[8]Input!B93</f>
        <v>TRA_FT_NGA</v>
      </c>
      <c r="C93" s="52" t="str">
        <f>[8]Input!C93</f>
        <v>PRI_GAS_NGA</v>
      </c>
      <c r="D93" s="54">
        <f>[8]Input!D93</f>
        <v>9.8625654020267266</v>
      </c>
      <c r="E93" s="54">
        <f>[8]Input!E93</f>
        <v>4.5419709088280973</v>
      </c>
      <c r="F93" s="54">
        <f>[8]Input!F93</f>
        <v>0</v>
      </c>
      <c r="G93" s="54">
        <f>[8]Input!G93</f>
        <v>17.52352150537634</v>
      </c>
      <c r="H93" s="54">
        <f>[8]Input!H93</f>
        <v>18.005418346774189</v>
      </c>
      <c r="I93" s="54">
        <f>[8]Input!I93</f>
        <v>18.005418346774199</v>
      </c>
      <c r="J93" s="54">
        <f>[8]Input!J93</f>
        <v>7.009408602150538</v>
      </c>
      <c r="K93" s="54">
        <f>[8]Input!K93</f>
        <v>0</v>
      </c>
      <c r="L93" s="54">
        <f>[8]Input!L93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[8]Input!A94</f>
        <v>92</v>
      </c>
      <c r="B94" s="38" t="str">
        <f>[8]Input!B94</f>
        <v>TRA_FT_NGA</v>
      </c>
      <c r="C94" s="38" t="str">
        <f>[8]Input!C94</f>
        <v>RNW_POT_BIO_GAS</v>
      </c>
      <c r="D94" s="3">
        <f>[8]Input!D94</f>
        <v>0.51908238958035402</v>
      </c>
      <c r="E94" s="3">
        <f>[8]Input!E94</f>
        <v>0.64885298697544236</v>
      </c>
      <c r="F94" s="3">
        <f>[8]Input!F94</f>
        <v>0</v>
      </c>
      <c r="G94" s="3">
        <f>[8]Input!G94</f>
        <v>8.7617607526881738</v>
      </c>
      <c r="H94" s="3">
        <f>[8]Input!H94</f>
        <v>8.2798639112903238</v>
      </c>
      <c r="I94" s="3">
        <f>[8]Input!I94</f>
        <v>8.2798639112903238</v>
      </c>
      <c r="J94" s="3">
        <f>[8]Input!J94</f>
        <v>19.27587365591398</v>
      </c>
      <c r="K94" s="3">
        <f>[8]Input!K94</f>
        <v>0</v>
      </c>
      <c r="L94" s="3">
        <f>[8]Input!L94</f>
        <v>0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[8]Input!A95</f>
        <v>93</v>
      </c>
      <c r="B95" s="38" t="str">
        <f>[8]Input!B95</f>
        <v>TRA_FT_AMM_ELCSYS_CU</v>
      </c>
      <c r="C95" s="38" t="str">
        <f>[8]Input!C95</f>
        <v>ELC</v>
      </c>
      <c r="D95" s="3">
        <f>[8]Input!D95</f>
        <v>0</v>
      </c>
      <c r="E95" s="3">
        <f>[8]Input!E95</f>
        <v>0</v>
      </c>
      <c r="F95" s="3">
        <f>[8]Input!F95</f>
        <v>1.7002200368097641E-2</v>
      </c>
      <c r="G95" s="3">
        <f>[8]Input!G95</f>
        <v>0</v>
      </c>
      <c r="H95" s="3">
        <f>[8]Input!H95</f>
        <v>2.077142229953807E-3</v>
      </c>
      <c r="I95" s="3">
        <f>[8]Input!I95</f>
        <v>1.2895591344296549E-2</v>
      </c>
      <c r="J95" s="3">
        <f>[8]Input!J95</f>
        <v>8.0229618631965816E-2</v>
      </c>
      <c r="K95" s="3">
        <f>[8]Input!K95</f>
        <v>0.49937961111806117</v>
      </c>
      <c r="L95" s="3">
        <f>[8]Input!L95</f>
        <v>2.9426181591012259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[8]Input!A96</f>
        <v>94</v>
      </c>
      <c r="B96" s="38" t="str">
        <f>[8]Input!B96</f>
        <v>TRA_FT_AMM_ELCSYS_CU</v>
      </c>
      <c r="C96" s="38" t="str">
        <f>[8]Input!C96</f>
        <v>HH2_WE_CU</v>
      </c>
      <c r="D96" s="3">
        <f>[8]Input!D96</f>
        <v>0</v>
      </c>
      <c r="E96" s="3">
        <f>[8]Input!E96</f>
        <v>0</v>
      </c>
      <c r="F96" s="3">
        <f>[8]Input!F96</f>
        <v>0</v>
      </c>
      <c r="G96" s="3">
        <f>[8]Input!G96</f>
        <v>0</v>
      </c>
      <c r="H96" s="3">
        <f>[8]Input!H96</f>
        <v>1.6805968951444442E-2</v>
      </c>
      <c r="I96" s="3">
        <f>[8]Input!I96</f>
        <v>0.10433705724021761</v>
      </c>
      <c r="J96" s="3">
        <f>[8]Input!J96</f>
        <v>0.6491305507495414</v>
      </c>
      <c r="K96" s="3">
        <f>[8]Input!K96</f>
        <v>4.0404350354097671</v>
      </c>
      <c r="L96" s="3">
        <f>[8]Input!L96</f>
        <v>23.808456014546291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[8]Input!A97</f>
        <v>95</v>
      </c>
      <c r="B97" s="38" t="str">
        <f>[8]Input!B97</f>
        <v>TRA_FT_MTH</v>
      </c>
      <c r="C97" s="38" t="str">
        <f>[8]Input!C97</f>
        <v>SYN_MTH</v>
      </c>
      <c r="D97" s="3">
        <f>[8]Input!D97</f>
        <v>0</v>
      </c>
      <c r="E97" s="3">
        <f>[8]Input!E97</f>
        <v>0</v>
      </c>
      <c r="F97" s="3">
        <f>[8]Input!F97</f>
        <v>0</v>
      </c>
      <c r="G97" s="3">
        <f>[8]Input!G97</f>
        <v>0</v>
      </c>
      <c r="H97" s="3">
        <f>[8]Input!H97</f>
        <v>0</v>
      </c>
      <c r="I97" s="3">
        <f>[8]Input!I97</f>
        <v>0</v>
      </c>
      <c r="J97" s="3">
        <f>[8]Input!J97</f>
        <v>0.60548661005878512</v>
      </c>
      <c r="K97" s="3">
        <f>[8]Input!K97</f>
        <v>0.60548661005878512</v>
      </c>
      <c r="L97" s="3">
        <f>[8]Input!L97</f>
        <v>0.60548661005878512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[8]Input!A98</f>
        <v>96</v>
      </c>
      <c r="B98" s="38" t="str">
        <f>[8]Input!B98</f>
        <v>HH2_DEL_TRA_LH2_C_1_NEW</v>
      </c>
      <c r="C98" s="38" t="str">
        <f>[8]Input!C98</f>
        <v>HH2_CU</v>
      </c>
      <c r="D98" s="3">
        <f>[8]Input!D98</f>
        <v>0</v>
      </c>
      <c r="E98" s="3">
        <f>[8]Input!E98</f>
        <v>0</v>
      </c>
      <c r="F98" s="3">
        <f>[8]Input!F98</f>
        <v>0</v>
      </c>
      <c r="G98" s="3">
        <f>[8]Input!G98</f>
        <v>0</v>
      </c>
      <c r="H98" s="3">
        <f>[8]Input!H98</f>
        <v>8.7142955504981683E-3</v>
      </c>
      <c r="I98" s="3">
        <f>[8]Input!I98</f>
        <v>5.4112126438105763E-2</v>
      </c>
      <c r="J98" s="3">
        <f>[8]Input!J98</f>
        <v>0.35071139596980261</v>
      </c>
      <c r="K98" s="3">
        <f>[8]Input!K98</f>
        <v>2.1830454336864888</v>
      </c>
      <c r="L98" s="3">
        <f>[8]Input!L98</f>
        <v>2.1516328769817652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[8]Input!A99</f>
        <v>97</v>
      </c>
      <c r="B99" s="38" t="str">
        <f>[8]Input!B99</f>
        <v>HH2_DEL_TRA_LH2_C_2_NEW</v>
      </c>
      <c r="C99" s="38" t="str">
        <f>[8]Input!C99</f>
        <v>HH2_CT</v>
      </c>
      <c r="D99" s="3">
        <f>[8]Input!D99</f>
        <v>0</v>
      </c>
      <c r="E99" s="3">
        <f>[8]Input!E99</f>
        <v>0</v>
      </c>
      <c r="F99" s="3">
        <f>[8]Input!F99</f>
        <v>0</v>
      </c>
      <c r="G99" s="3">
        <f>[8]Input!G99</f>
        <v>0</v>
      </c>
      <c r="H99" s="3">
        <f>[8]Input!H99</f>
        <v>0</v>
      </c>
      <c r="I99" s="3">
        <f>[8]Input!I99</f>
        <v>0</v>
      </c>
      <c r="J99" s="3">
        <f>[8]Input!J99</f>
        <v>0</v>
      </c>
      <c r="K99" s="3">
        <f>[8]Input!K99</f>
        <v>0</v>
      </c>
      <c r="L99" s="3">
        <f>[8]Input!L99</f>
        <v>10.74022329675517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[8]Input!A100</f>
        <v>98</v>
      </c>
      <c r="B100" s="38" t="str">
        <f>[8]Input!B100</f>
        <v>HH2_DEL_TRA_GH2_C_4_NEW</v>
      </c>
      <c r="C100" s="38" t="str">
        <f>[8]Input!C100</f>
        <v>HH2_CU</v>
      </c>
      <c r="D100" s="3">
        <f>[8]Input!D100</f>
        <v>0</v>
      </c>
      <c r="E100" s="3">
        <f>[8]Input!E100</f>
        <v>0</v>
      </c>
      <c r="F100" s="3">
        <f>[8]Input!F100</f>
        <v>0</v>
      </c>
      <c r="G100" s="3">
        <f>[8]Input!G100</f>
        <v>0</v>
      </c>
      <c r="H100" s="3">
        <f>[8]Input!H100</f>
        <v>0</v>
      </c>
      <c r="I100" s="3">
        <f>[8]Input!I100</f>
        <v>7.6031382228490818</v>
      </c>
      <c r="J100" s="3">
        <f>[8]Input!J100</f>
        <v>45.35164925380289</v>
      </c>
      <c r="K100" s="3">
        <f>[8]Input!K100</f>
        <v>45.351649253802847</v>
      </c>
      <c r="L100" s="3">
        <f>[8]Input!L100</f>
        <v>557.03403599264016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[8]Input!A101</f>
        <v>99</v>
      </c>
      <c r="B101" s="38" t="str">
        <f>[8]Input!B101</f>
        <v>HH2_DEL_TRA_LH2_D_1_NEW</v>
      </c>
      <c r="C101" s="38" t="str">
        <f>[8]Input!C101</f>
        <v>HH2_DT</v>
      </c>
      <c r="D101" s="3">
        <f>[8]Input!D101</f>
        <v>0</v>
      </c>
      <c r="E101" s="3">
        <f>[8]Input!E101</f>
        <v>0</v>
      </c>
      <c r="F101" s="3">
        <f>[8]Input!F101</f>
        <v>0</v>
      </c>
      <c r="G101" s="3">
        <f>[8]Input!G101</f>
        <v>0</v>
      </c>
      <c r="H101" s="3">
        <f>[8]Input!H101</f>
        <v>-1.9571944626095569E-7</v>
      </c>
      <c r="I101" s="3">
        <f>[8]Input!I101</f>
        <v>0</v>
      </c>
      <c r="J101" s="3">
        <f>[8]Input!J101</f>
        <v>0</v>
      </c>
      <c r="K101" s="3">
        <f>[8]Input!K101</f>
        <v>0</v>
      </c>
      <c r="L101" s="3">
        <f>[8]Input!L101</f>
        <v>0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[8]Input!A102</f>
        <v>100</v>
      </c>
      <c r="B102" s="38" t="str">
        <f>[8]Input!B102</f>
        <v>TRA_FT_DST_INT</v>
      </c>
      <c r="C102" s="38" t="str">
        <f>[8]Input!C102</f>
        <v>PRI_OIL_DST_kt</v>
      </c>
      <c r="D102" s="3">
        <f>[8]Input!D102</f>
        <v>3516.0007950705631</v>
      </c>
      <c r="E102" s="3">
        <f>[8]Input!E102</f>
        <v>3878.6634593995268</v>
      </c>
      <c r="F102" s="3">
        <f>[8]Input!F102</f>
        <v>2109.6004770423378</v>
      </c>
      <c r="G102" s="3">
        <f>[8]Input!G102</f>
        <v>3990.8362626664589</v>
      </c>
      <c r="H102" s="3">
        <f>[8]Input!H102</f>
        <v>7402.4883720930238</v>
      </c>
      <c r="I102" s="3">
        <f>[8]Input!I102</f>
        <v>34596.729235334409</v>
      </c>
      <c r="J102" s="3">
        <f>[8]Input!J102</f>
        <v>16022.50220507258</v>
      </c>
      <c r="K102" s="3">
        <f>[8]Input!K102</f>
        <v>30616.671429426529</v>
      </c>
      <c r="L102" s="3">
        <f>[8]Input!L102</f>
        <v>21654.543412554729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[8]Input!A103</f>
        <v>101</v>
      </c>
      <c r="B103" s="38" t="str">
        <f>[8]Input!B103</f>
        <v>TRA_FT_DST_INT</v>
      </c>
      <c r="C103" s="38" t="str">
        <f>[8]Input!C103</f>
        <v>SYN_DST_kt</v>
      </c>
      <c r="D103" s="3">
        <f>[8]Input!D103</f>
        <v>0</v>
      </c>
      <c r="E103" s="3">
        <f>[8]Input!E103</f>
        <v>0</v>
      </c>
      <c r="F103" s="3">
        <f>[8]Input!F103</f>
        <v>0</v>
      </c>
      <c r="G103" s="3">
        <f>[8]Input!G103</f>
        <v>0</v>
      </c>
      <c r="H103" s="3">
        <f>[8]Input!H103</f>
        <v>0</v>
      </c>
      <c r="I103" s="3">
        <f>[8]Input!I103</f>
        <v>0</v>
      </c>
      <c r="J103" s="3">
        <f>[8]Input!J103</f>
        <v>16418.730520147339</v>
      </c>
      <c r="K103" s="3">
        <f>[8]Input!K103</f>
        <v>16743.371959983251</v>
      </c>
      <c r="L103" s="3">
        <f>[8]Input!L103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[8]Input!A104</f>
        <v>102</v>
      </c>
      <c r="B104" s="38" t="str">
        <f>[8]Input!B104</f>
        <v>TRA_FT_DST_INT</v>
      </c>
      <c r="C104" s="38" t="str">
        <f>[8]Input!C104</f>
        <v>RNW_BIO_EMHV</v>
      </c>
      <c r="D104" s="3">
        <f>[8]Input!D104</f>
        <v>0</v>
      </c>
      <c r="E104" s="3">
        <f>[8]Input!E104</f>
        <v>0</v>
      </c>
      <c r="F104" s="3">
        <f>[8]Input!F104</f>
        <v>0</v>
      </c>
      <c r="G104" s="3">
        <f>[8]Input!G104</f>
        <v>0</v>
      </c>
      <c r="H104" s="3">
        <f>[8]Input!H104</f>
        <v>0</v>
      </c>
      <c r="I104" s="3">
        <f>[8]Input!I104</f>
        <v>0</v>
      </c>
      <c r="J104" s="3">
        <f>[8]Input!J104</f>
        <v>16671</v>
      </c>
      <c r="K104" s="3">
        <f>[8]Input!K104</f>
        <v>0</v>
      </c>
      <c r="L104" s="3">
        <f>[8]Input!L104</f>
        <v>21160.3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[8]Input!A105</f>
        <v>103</v>
      </c>
      <c r="B105" s="38" t="str">
        <f>[8]Input!B105</f>
        <v>TRA_FT_HFO_INT</v>
      </c>
      <c r="C105" s="38" t="str">
        <f>[8]Input!C105</f>
        <v>PRI_OIL_HFO</v>
      </c>
      <c r="D105" s="3">
        <f>[8]Input!D105</f>
        <v>1811.4704259711821</v>
      </c>
      <c r="E105" s="3">
        <f>[8]Input!E105</f>
        <v>1857.8</v>
      </c>
      <c r="F105" s="3">
        <f>[8]Input!F105</f>
        <v>1772.368108473762</v>
      </c>
      <c r="G105" s="3">
        <f>[8]Input!G105</f>
        <v>1857.8</v>
      </c>
      <c r="H105" s="3">
        <f>[8]Input!H105</f>
        <v>1741.698567082206</v>
      </c>
      <c r="I105" s="3">
        <f>[8]Input!I105</f>
        <v>593.23373904327866</v>
      </c>
      <c r="J105" s="3">
        <f>[8]Input!J105</f>
        <v>26.280930643823979</v>
      </c>
      <c r="K105" s="3">
        <f>[8]Input!K105</f>
        <v>0</v>
      </c>
      <c r="L105" s="3">
        <f>[8]Input!L105</f>
        <v>0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[8]Input!A106</f>
        <v>104</v>
      </c>
      <c r="B106" s="38" t="str">
        <f>[8]Input!B106</f>
        <v>TRA_FT_AMM_INT_ELCSYS_CU</v>
      </c>
      <c r="C106" s="38" t="str">
        <f>[8]Input!C106</f>
        <v>ELC</v>
      </c>
      <c r="D106" s="3">
        <f>[8]Input!D106</f>
        <v>0</v>
      </c>
      <c r="E106" s="3">
        <f>[8]Input!E106</f>
        <v>0</v>
      </c>
      <c r="F106" s="3">
        <f>[8]Input!F106</f>
        <v>0.1558802970586208</v>
      </c>
      <c r="G106" s="3">
        <f>[8]Input!G106</f>
        <v>0</v>
      </c>
      <c r="H106" s="3">
        <f>[8]Input!H106</f>
        <v>1.9048834284256001E-2</v>
      </c>
      <c r="I106" s="3">
        <f>[8]Input!I106</f>
        <v>0.1183032866074846</v>
      </c>
      <c r="J106" s="3">
        <f>[8]Input!J106</f>
        <v>7.0061560630159008</v>
      </c>
      <c r="K106" s="3">
        <f>[8]Input!K106</f>
        <v>4.5784040297246884</v>
      </c>
      <c r="L106" s="3">
        <f>[8]Input!L106</f>
        <v>26.935720058088322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[8]Input!A107</f>
        <v>105</v>
      </c>
      <c r="B107" s="38" t="str">
        <f>[8]Input!B107</f>
        <v>TRA_FT_AMM_INT_ELCSYS_CU</v>
      </c>
      <c r="C107" s="38" t="str">
        <f>[8]Input!C107</f>
        <v>HH2_WE_CU</v>
      </c>
      <c r="D107" s="3">
        <f>[8]Input!D107</f>
        <v>0</v>
      </c>
      <c r="E107" s="3">
        <f>[8]Input!E107</f>
        <v>0</v>
      </c>
      <c r="F107" s="3">
        <f>[8]Input!F107</f>
        <v>0</v>
      </c>
      <c r="G107" s="3">
        <f>[8]Input!G107</f>
        <v>0</v>
      </c>
      <c r="H107" s="3">
        <f>[8]Input!H107</f>
        <v>0.15412238648170759</v>
      </c>
      <c r="I107" s="3">
        <f>[8]Input!I107</f>
        <v>0.95718113709692054</v>
      </c>
      <c r="J107" s="3">
        <f>[8]Input!J107</f>
        <v>56.686171782583202</v>
      </c>
      <c r="K107" s="3">
        <f>[8]Input!K107</f>
        <v>37.043450785954278</v>
      </c>
      <c r="L107" s="3">
        <f>[8]Input!L107</f>
        <v>217.9344622881691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9.2994036105311402</v>
      </c>
      <c r="Q107" s="3">
        <f t="shared" si="69"/>
        <v>8.3019851001670304</v>
      </c>
      <c r="R107" s="3">
        <f t="shared" si="69"/>
        <v>7.4004365413624944</v>
      </c>
      <c r="S107" s="3">
        <f t="shared" si="69"/>
        <v>8.5523099840804804</v>
      </c>
      <c r="T107" s="3">
        <f t="shared" si="69"/>
        <v>100.34155019449783</v>
      </c>
      <c r="U107" s="3">
        <f t="shared" si="69"/>
        <v>7.1575404073650057</v>
      </c>
      <c r="V107" s="3">
        <f t="shared" si="69"/>
        <v>6.502313561573537</v>
      </c>
      <c r="W107" s="3">
        <f t="shared" si="69"/>
        <v>6.9294063043415033</v>
      </c>
      <c r="X107" s="3">
        <f t="shared" si="69"/>
        <v>6.2067591377431359</v>
      </c>
      <c r="Y107" s="3"/>
    </row>
    <row r="108" spans="1:29">
      <c r="A108" s="38">
        <f>[8]Input!A108</f>
        <v>106</v>
      </c>
      <c r="B108" s="38" t="str">
        <f>[8]Input!B108</f>
        <v>TRA_FT_MTH_INT</v>
      </c>
      <c r="C108" s="38" t="str">
        <f>[8]Input!C108</f>
        <v>SYN_MTH</v>
      </c>
      <c r="D108" s="3">
        <f>[8]Input!D108</f>
        <v>0</v>
      </c>
      <c r="E108" s="3">
        <f>[8]Input!E108</f>
        <v>0</v>
      </c>
      <c r="F108" s="3">
        <f>[8]Input!F108</f>
        <v>0</v>
      </c>
      <c r="G108" s="3">
        <f>[8]Input!G108</f>
        <v>0</v>
      </c>
      <c r="H108" s="3">
        <f>[8]Input!H108</f>
        <v>0</v>
      </c>
      <c r="I108" s="3">
        <f>[8]Input!I108</f>
        <v>0.89258698940998482</v>
      </c>
      <c r="J108" s="3">
        <f>[8]Input!J108</f>
        <v>5.5471507816439729</v>
      </c>
      <c r="K108" s="3">
        <f>[8]Input!K108</f>
        <v>34.543620776601117</v>
      </c>
      <c r="L108" s="3">
        <f>[8]Input!L108</f>
        <v>34.543620776601109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235.58489146678897</v>
      </c>
      <c r="Q108" s="3">
        <f t="shared" si="70"/>
        <v>210.31695587089811</v>
      </c>
      <c r="R108" s="3">
        <f t="shared" si="70"/>
        <v>187.47772571451662</v>
      </c>
      <c r="S108" s="3">
        <f t="shared" si="70"/>
        <v>216.65851959670553</v>
      </c>
      <c r="T108" s="3">
        <f t="shared" si="70"/>
        <v>191.84799534042349</v>
      </c>
      <c r="U108" s="3">
        <f t="shared" si="70"/>
        <v>181.32435698658011</v>
      </c>
      <c r="V108" s="3">
        <f t="shared" si="70"/>
        <v>164.72527689319631</v>
      </c>
      <c r="W108" s="3">
        <f t="shared" si="70"/>
        <v>175.54495970998477</v>
      </c>
      <c r="X108" s="3">
        <f t="shared" si="70"/>
        <v>157.23789815615942</v>
      </c>
      <c r="Y108" s="3"/>
    </row>
    <row r="109" spans="1:29">
      <c r="A109" s="38">
        <f>[8]Input!A109</f>
        <v>107</v>
      </c>
      <c r="B109" s="38" t="str">
        <f>[8]Input!B109</f>
        <v>HH2_DEL_TRA_LH2_INT_C_1_NEW</v>
      </c>
      <c r="C109" s="38" t="str">
        <f>[8]Input!C109</f>
        <v>HH2_CU</v>
      </c>
      <c r="D109" s="3">
        <f>[8]Input!D109</f>
        <v>0</v>
      </c>
      <c r="E109" s="3">
        <f>[8]Input!E109</f>
        <v>0</v>
      </c>
      <c r="F109" s="3">
        <f>[8]Input!F109</f>
        <v>0</v>
      </c>
      <c r="G109" s="3">
        <f>[8]Input!G109</f>
        <v>0</v>
      </c>
      <c r="H109" s="3">
        <f>[8]Input!H109</f>
        <v>0</v>
      </c>
      <c r="I109" s="3">
        <f>[8]Input!I109</f>
        <v>0.89369304515894943</v>
      </c>
      <c r="J109" s="3">
        <f>[8]Input!J109</f>
        <v>0.89369304515894288</v>
      </c>
      <c r="K109" s="3">
        <f>[8]Input!K109</f>
        <v>0.89369360698219957</v>
      </c>
      <c r="L109" s="3">
        <f>[8]Input!L109</f>
        <v>169.7865312404509</v>
      </c>
      <c r="O109" s="2" t="s">
        <v>70</v>
      </c>
      <c r="P109" s="3">
        <f t="shared" ref="P109:X109" si="71">SUMIFS(D:D,$B:$B,"*TRA*",$C:$C,"*BIO_EMHV*")*0.0385</f>
        <v>215.30251517782088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814.67154999999991</v>
      </c>
      <c r="Y109" s="3"/>
    </row>
    <row r="110" spans="1:29">
      <c r="A110" s="38">
        <f>[8]Input!A110</f>
        <v>108</v>
      </c>
      <c r="B110" s="38" t="str">
        <f>[8]Input!B110</f>
        <v>HH2_DEL_TRA_LH2_INT_C_2_NEW</v>
      </c>
      <c r="C110" s="38" t="str">
        <f>[8]Input!C110</f>
        <v>HH2_CT</v>
      </c>
      <c r="D110" s="3">
        <f>[8]Input!D110</f>
        <v>0</v>
      </c>
      <c r="E110" s="3">
        <f>[8]Input!E110</f>
        <v>0</v>
      </c>
      <c r="F110" s="3">
        <f>[8]Input!F110</f>
        <v>0</v>
      </c>
      <c r="G110" s="3">
        <f>[8]Input!G110</f>
        <v>0</v>
      </c>
      <c r="H110" s="3">
        <f>[8]Input!H110</f>
        <v>0</v>
      </c>
      <c r="I110" s="3">
        <f>[8]Input!I110</f>
        <v>0</v>
      </c>
      <c r="J110" s="3">
        <f>[8]Input!J110</f>
        <v>4.6603315292751724</v>
      </c>
      <c r="K110" s="3">
        <f>[8]Input!K110</f>
        <v>33.692732713817151</v>
      </c>
      <c r="L110" s="3">
        <f>[8]Input!L110</f>
        <v>33.692732713817144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[8]Input!A111</f>
        <v>109</v>
      </c>
      <c r="B111" s="38" t="str">
        <f>[8]Input!B111</f>
        <v>IND_FT_NGA</v>
      </c>
      <c r="C111" s="38" t="str">
        <f>[8]Input!C111</f>
        <v>PRI_GAS_NGA</v>
      </c>
      <c r="D111" s="3">
        <f>[8]Input!D111</f>
        <v>3415.801411290322</v>
      </c>
      <c r="E111" s="3">
        <f>[8]Input!E111</f>
        <v>3283.1788239512289</v>
      </c>
      <c r="F111" s="3">
        <f>[8]Input!F111</f>
        <v>3281.9177352415509</v>
      </c>
      <c r="G111" s="3">
        <f>[8]Input!G111</f>
        <v>3062.5886778897461</v>
      </c>
      <c r="H111" s="3">
        <f>[8]Input!H111</f>
        <v>3153.6976145061708</v>
      </c>
      <c r="I111" s="3">
        <f>[8]Input!I111</f>
        <v>1512.7764898469441</v>
      </c>
      <c r="J111" s="3">
        <f>[8]Input!J111</f>
        <v>993.10959248884274</v>
      </c>
      <c r="K111" s="3">
        <f>[8]Input!K111</f>
        <v>1021.01873353249</v>
      </c>
      <c r="L111" s="3">
        <f>[8]Input!L111</f>
        <v>1055.959180396588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[8]Input!A112</f>
        <v>110</v>
      </c>
      <c r="B112" s="38" t="str">
        <f>[8]Input!B112</f>
        <v>IND_FT_LPG</v>
      </c>
      <c r="C112" s="38" t="str">
        <f>[8]Input!C112</f>
        <v>PRI_OIL_LPG</v>
      </c>
      <c r="D112" s="3">
        <f>[8]Input!D112</f>
        <v>198.398</v>
      </c>
      <c r="E112" s="3">
        <f>[8]Input!E112</f>
        <v>148.86809861332901</v>
      </c>
      <c r="F112" s="3">
        <f>[8]Input!F112</f>
        <v>114.72394637319189</v>
      </c>
      <c r="G112" s="3">
        <f>[8]Input!G112</f>
        <v>198.398</v>
      </c>
      <c r="H112" s="3">
        <f>[8]Input!H112</f>
        <v>198.398</v>
      </c>
      <c r="I112" s="3">
        <f>[8]Input!I112</f>
        <v>198.398</v>
      </c>
      <c r="J112" s="3">
        <f>[8]Input!J112</f>
        <v>184.25451542470881</v>
      </c>
      <c r="K112" s="3">
        <f>[8]Input!K112</f>
        <v>158.35206607441279</v>
      </c>
      <c r="L112" s="3">
        <f>[8]Input!L112</f>
        <v>75.173101759918424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[8]Input!A113</f>
        <v>111</v>
      </c>
      <c r="B113" s="38" t="str">
        <f>[8]Input!B113</f>
        <v>IND_FT_COA</v>
      </c>
      <c r="C113" s="38" t="str">
        <f>[8]Input!C113</f>
        <v>PRI_COA_BCO</v>
      </c>
      <c r="D113" s="3">
        <f>[8]Input!D113</f>
        <v>0</v>
      </c>
      <c r="E113" s="3">
        <f>[8]Input!E113</f>
        <v>0</v>
      </c>
      <c r="F113" s="3">
        <f>[8]Input!F113</f>
        <v>546.76105515408528</v>
      </c>
      <c r="G113" s="3">
        <f>[8]Input!G113</f>
        <v>710.471</v>
      </c>
      <c r="H113" s="3">
        <f>[8]Input!H113</f>
        <v>710.471</v>
      </c>
      <c r="I113" s="3">
        <f>[8]Input!I113</f>
        <v>898.65919191031753</v>
      </c>
      <c r="J113" s="3">
        <f>[8]Input!J113</f>
        <v>877.42945096401934</v>
      </c>
      <c r="K113" s="3">
        <f>[8]Input!K113</f>
        <v>856.64584173895673</v>
      </c>
      <c r="L113" s="3">
        <f>[8]Input!L113</f>
        <v>136.25740310430751</v>
      </c>
      <c r="N113" s="38"/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8.7617607526881738</v>
      </c>
      <c r="T113" s="3">
        <f t="shared" si="75"/>
        <v>8.2798639112903238</v>
      </c>
      <c r="U113" s="3">
        <f t="shared" si="75"/>
        <v>8.2798639112903238</v>
      </c>
      <c r="V113" s="3">
        <f t="shared" si="75"/>
        <v>19.27587365591398</v>
      </c>
      <c r="W113" s="3">
        <f t="shared" si="75"/>
        <v>0</v>
      </c>
      <c r="X113" s="3">
        <f t="shared" si="75"/>
        <v>0</v>
      </c>
      <c r="Y113" s="3"/>
    </row>
    <row r="114" spans="1:25">
      <c r="A114" s="38">
        <f>[8]Input!A114</f>
        <v>112</v>
      </c>
      <c r="B114" s="38" t="str">
        <f>[8]Input!B114</f>
        <v>IND_FT_COA</v>
      </c>
      <c r="C114" s="38" t="str">
        <f>[8]Input!C114</f>
        <v>PRI_COA_HCO</v>
      </c>
      <c r="D114" s="3">
        <f>[8]Input!D114</f>
        <v>630.62068353085124</v>
      </c>
      <c r="E114" s="3">
        <f>[8]Input!E114</f>
        <v>600.0411754519032</v>
      </c>
      <c r="F114" s="3">
        <f>[8]Input!F114</f>
        <v>0</v>
      </c>
      <c r="G114" s="3">
        <f>[8]Input!G114</f>
        <v>137.24684003186789</v>
      </c>
      <c r="H114" s="3">
        <f>[8]Input!H114</f>
        <v>158.4765809781662</v>
      </c>
      <c r="I114" s="3">
        <f>[8]Input!I114</f>
        <v>0</v>
      </c>
      <c r="J114" s="3">
        <f>[8]Input!J114</f>
        <v>21.229740946298381</v>
      </c>
      <c r="K114" s="3">
        <f>[8]Input!K114</f>
        <v>0</v>
      </c>
      <c r="L114" s="3">
        <f>[8]Input!L114</f>
        <v>697.82878186208222</v>
      </c>
      <c r="N114" s="2" t="s">
        <v>226</v>
      </c>
      <c r="O114" s="3"/>
      <c r="P114" s="14" cm="1">
        <f t="array" ref="P114:X114">'Primary energy supply'!P14:X14*1000</f>
        <v>5713.4919999999993</v>
      </c>
      <c r="Q114" s="14">
        <v>6309.2429999999958</v>
      </c>
      <c r="R114" s="14">
        <v>7059.6340000000037</v>
      </c>
      <c r="S114" s="14">
        <v>7430.2846331851933</v>
      </c>
      <c r="T114" s="14">
        <v>7145.5688981396052</v>
      </c>
      <c r="U114" s="14">
        <v>6915.3078503421848</v>
      </c>
      <c r="V114" s="14">
        <v>6247.2633009104675</v>
      </c>
      <c r="W114" s="14">
        <v>6951.2171043844737</v>
      </c>
      <c r="X114" s="14">
        <v>6850.5984606470956</v>
      </c>
    </row>
    <row r="115" spans="1:25">
      <c r="A115" s="38">
        <f>[8]Input!A115</f>
        <v>113</v>
      </c>
      <c r="B115" s="38" t="str">
        <f>[8]Input!B115</f>
        <v>IND_FT_COK</v>
      </c>
      <c r="C115" s="38" t="str">
        <f>[8]Input!C115</f>
        <v>PRI_COA_OVC</v>
      </c>
      <c r="D115" s="3">
        <f>[8]Input!D115</f>
        <v>335.65495643239109</v>
      </c>
      <c r="E115" s="3">
        <f>[8]Input!E115</f>
        <v>316.99228249983832</v>
      </c>
      <c r="F115" s="3">
        <f>[8]Input!F115</f>
        <v>264.24978259552501</v>
      </c>
      <c r="G115" s="3">
        <f>[8]Input!G115</f>
        <v>337.68099999999998</v>
      </c>
      <c r="H115" s="3">
        <f>[8]Input!H115</f>
        <v>337.68099999999998</v>
      </c>
      <c r="I115" s="3">
        <f>[8]Input!I115</f>
        <v>342.60310521209749</v>
      </c>
      <c r="J115" s="3">
        <f>[8]Input!J115</f>
        <v>379.30102745176453</v>
      </c>
      <c r="K115" s="3">
        <f>[8]Input!K115</f>
        <v>269.38932444132769</v>
      </c>
      <c r="L115" s="3">
        <f>[8]Input!L115</f>
        <v>113.937028444684</v>
      </c>
      <c r="O115" s="3"/>
      <c r="P115" s="38"/>
      <c r="Q115" s="38"/>
      <c r="T115" s="38"/>
      <c r="U115" s="38"/>
    </row>
    <row r="116" spans="1:25">
      <c r="A116" s="38">
        <f>[8]Input!A116</f>
        <v>114</v>
      </c>
      <c r="B116" s="38" t="str">
        <f>[8]Input!B116</f>
        <v>IND_FT_COG</v>
      </c>
      <c r="C116" s="38" t="str">
        <f>[8]Input!C116</f>
        <v>PRI_GAS_COG</v>
      </c>
      <c r="D116" s="3">
        <f>[8]Input!D116</f>
        <v>122.68822523706881</v>
      </c>
      <c r="E116" s="3">
        <f>[8]Input!E116</f>
        <v>63.393518518518533</v>
      </c>
      <c r="F116" s="3">
        <f>[8]Input!F116</f>
        <v>50.714814814814822</v>
      </c>
      <c r="G116" s="3">
        <f>[8]Input!G116</f>
        <v>104.37640374764599</v>
      </c>
      <c r="H116" s="3">
        <f>[8]Input!H116</f>
        <v>25.357407407407411</v>
      </c>
      <c r="I116" s="3">
        <f>[8]Input!I116</f>
        <v>19.51638774325173</v>
      </c>
      <c r="J116" s="3">
        <f>[8]Input!J116</f>
        <v>0</v>
      </c>
      <c r="K116" s="3">
        <f>[8]Input!K116</f>
        <v>0</v>
      </c>
      <c r="L116" s="3">
        <f>[8]Input!L116</f>
        <v>0</v>
      </c>
      <c r="O116" s="3"/>
      <c r="P116" s="3"/>
      <c r="Q116" s="3"/>
      <c r="S116" s="3"/>
      <c r="T116" s="3"/>
      <c r="U116" s="3"/>
    </row>
    <row r="117" spans="1:25">
      <c r="A117" s="38">
        <f>[8]Input!A117</f>
        <v>115</v>
      </c>
      <c r="B117" s="38" t="str">
        <f>[8]Input!B117</f>
        <v>IND_FT_BFG</v>
      </c>
      <c r="C117" s="38" t="str">
        <f>[8]Input!C117</f>
        <v>PRI_GAS_BFG</v>
      </c>
      <c r="D117" s="3">
        <f>[8]Input!D117</f>
        <v>175.22892123117609</v>
      </c>
      <c r="E117" s="3">
        <f>[8]Input!E117</f>
        <v>153.2189611228842</v>
      </c>
      <c r="F117" s="3">
        <f>[8]Input!F117</f>
        <v>128.89946190225999</v>
      </c>
      <c r="G117" s="3">
        <f>[8]Input!G117</f>
        <v>108.4664915863009</v>
      </c>
      <c r="H117" s="3">
        <f>[8]Input!H117</f>
        <v>81.801671488149054</v>
      </c>
      <c r="I117" s="3">
        <f>[8]Input!I117</f>
        <v>59.483261576855149</v>
      </c>
      <c r="J117" s="3">
        <f>[8]Input!J117</f>
        <v>36.314833492766418</v>
      </c>
      <c r="K117" s="3">
        <f>[8]Input!K117</f>
        <v>35.137751334894062</v>
      </c>
      <c r="L117" s="3">
        <f>[8]Input!L117</f>
        <v>34.02555865048727</v>
      </c>
      <c r="O117" s="3"/>
      <c r="P117" s="38"/>
      <c r="S117" s="3"/>
      <c r="T117" s="3"/>
      <c r="U117" s="3"/>
    </row>
    <row r="118" spans="1:25">
      <c r="A118" s="38">
        <f>[8]Input!A118</f>
        <v>116</v>
      </c>
      <c r="B118" s="38" t="str">
        <f>[8]Input!B118</f>
        <v>IND_FT_HFO</v>
      </c>
      <c r="C118" s="38" t="str">
        <f>[8]Input!C118</f>
        <v>PRI_OIL_CRD</v>
      </c>
      <c r="D118" s="3">
        <f>[8]Input!D118</f>
        <v>26.677610667332189</v>
      </c>
      <c r="E118" s="3">
        <f>[8]Input!E118</f>
        <v>296.02046332424561</v>
      </c>
      <c r="F118" s="3">
        <f>[8]Input!F118</f>
        <v>330.32314526421561</v>
      </c>
      <c r="G118" s="3">
        <f>[8]Input!G118</f>
        <v>360.93968248071189</v>
      </c>
      <c r="H118" s="3">
        <f>[8]Input!H118</f>
        <v>322.97000968927063</v>
      </c>
      <c r="I118" s="3">
        <f>[8]Input!I118</f>
        <v>0</v>
      </c>
      <c r="J118" s="3">
        <f>[8]Input!J118</f>
        <v>0</v>
      </c>
      <c r="K118" s="3">
        <f>[8]Input!K118</f>
        <v>0</v>
      </c>
      <c r="L118" s="3">
        <f>[8]Input!L118</f>
        <v>0</v>
      </c>
      <c r="O118" s="3"/>
      <c r="P118" s="38"/>
    </row>
    <row r="119" spans="1:25">
      <c r="A119" s="38">
        <f>[8]Input!A119</f>
        <v>117</v>
      </c>
      <c r="B119" s="38" t="str">
        <f>[8]Input!B119</f>
        <v>IND_FT_HFO</v>
      </c>
      <c r="C119" s="38" t="str">
        <f>[8]Input!C119</f>
        <v>PRI_OIL_HFO</v>
      </c>
      <c r="D119" s="3">
        <f>[8]Input!D119</f>
        <v>306.79252267432031</v>
      </c>
      <c r="E119" s="3">
        <f>[8]Input!E119</f>
        <v>0</v>
      </c>
      <c r="F119" s="3">
        <f>[8]Input!F119</f>
        <v>0</v>
      </c>
      <c r="G119" s="3">
        <f>[8]Input!G119</f>
        <v>0</v>
      </c>
      <c r="H119" s="3">
        <f>[8]Input!H119</f>
        <v>0</v>
      </c>
      <c r="I119" s="3">
        <f>[8]Input!I119</f>
        <v>157.4481671949369</v>
      </c>
      <c r="J119" s="3">
        <f>[8]Input!J119</f>
        <v>128.81806529122201</v>
      </c>
      <c r="K119" s="3">
        <f>[8]Input!K119</f>
        <v>129.85817752493401</v>
      </c>
      <c r="L119" s="3">
        <f>[8]Input!L119</f>
        <v>127.4755889142268</v>
      </c>
      <c r="O119" s="3"/>
      <c r="P119" s="38"/>
      <c r="Q119" s="38"/>
    </row>
    <row r="120" spans="1:25">
      <c r="A120" s="38">
        <f>[8]Input!A120</f>
        <v>118</v>
      </c>
      <c r="B120" s="38" t="str">
        <f>[8]Input!B120</f>
        <v>IND_FT_OIL</v>
      </c>
      <c r="C120" s="38" t="str">
        <f>[8]Input!C120</f>
        <v>PRI_OIL_DST</v>
      </c>
      <c r="D120" s="3">
        <f>[8]Input!D120</f>
        <v>407.00747344824782</v>
      </c>
      <c r="E120" s="3">
        <f>[8]Input!E120</f>
        <v>360.36962231575683</v>
      </c>
      <c r="F120" s="3">
        <f>[8]Input!F120</f>
        <v>357.54204276970131</v>
      </c>
      <c r="G120" s="3">
        <f>[8]Input!G120</f>
        <v>440.83449251364959</v>
      </c>
      <c r="H120" s="3">
        <f>[8]Input!H120</f>
        <v>128.3795164779751</v>
      </c>
      <c r="I120" s="3">
        <f>[8]Input!I120</f>
        <v>45.02213167484755</v>
      </c>
      <c r="J120" s="3">
        <f>[8]Input!J120</f>
        <v>0</v>
      </c>
      <c r="K120" s="3">
        <f>[8]Input!K120</f>
        <v>0</v>
      </c>
      <c r="L120" s="3">
        <f>[8]Input!L120</f>
        <v>0</v>
      </c>
      <c r="O120" s="3"/>
    </row>
    <row r="121" spans="1:25">
      <c r="A121" s="38">
        <f>[8]Input!A121</f>
        <v>119</v>
      </c>
      <c r="B121" s="38" t="str">
        <f>[8]Input!B121</f>
        <v>IND_FT_OIL</v>
      </c>
      <c r="C121" s="38" t="str">
        <f>[8]Input!C121</f>
        <v>PRI_OIL_KER</v>
      </c>
      <c r="D121" s="3">
        <f>[8]Input!D121</f>
        <v>52.887976775760997</v>
      </c>
      <c r="E121" s="3">
        <f>[8]Input!E121</f>
        <v>46.82769103538083</v>
      </c>
      <c r="F121" s="3">
        <f>[8]Input!F121</f>
        <v>0</v>
      </c>
      <c r="G121" s="3">
        <f>[8]Input!G121</f>
        <v>0</v>
      </c>
      <c r="H121" s="3">
        <f>[8]Input!H121</f>
        <v>16.682084062109759</v>
      </c>
      <c r="I121" s="3">
        <f>[8]Input!I121</f>
        <v>0</v>
      </c>
      <c r="J121" s="3">
        <f>[8]Input!J121</f>
        <v>0</v>
      </c>
      <c r="K121" s="3">
        <f>[8]Input!K121</f>
        <v>0</v>
      </c>
      <c r="L121" s="3">
        <f>[8]Input!L121</f>
        <v>0</v>
      </c>
      <c r="O121" s="3"/>
      <c r="P121" s="13"/>
      <c r="Q121" s="13"/>
    </row>
    <row r="122" spans="1:25">
      <c r="A122" s="38">
        <f>[8]Input!A122</f>
        <v>120</v>
      </c>
      <c r="B122" s="38" t="str">
        <f>[8]Input!B122</f>
        <v>IND_FT_OIL</v>
      </c>
      <c r="C122" s="38" t="str">
        <f>[8]Input!C122</f>
        <v>PRI_OIL_GSL</v>
      </c>
      <c r="D122" s="3">
        <f>[8]Input!D122</f>
        <v>0</v>
      </c>
      <c r="E122" s="3">
        <f>[8]Input!E122</f>
        <v>0</v>
      </c>
      <c r="F122" s="3">
        <f>[8]Input!F122</f>
        <v>46.460265444650439</v>
      </c>
      <c r="G122" s="3">
        <f>[8]Input!G122</f>
        <v>57.283578123242592</v>
      </c>
      <c r="H122" s="3">
        <f>[8]Input!H122</f>
        <v>0</v>
      </c>
      <c r="I122" s="3">
        <f>[8]Input!I122</f>
        <v>5.8503334944717142</v>
      </c>
      <c r="J122" s="3">
        <f>[8]Input!J122</f>
        <v>0</v>
      </c>
      <c r="K122" s="3">
        <f>[8]Input!K122</f>
        <v>0</v>
      </c>
      <c r="L122" s="3">
        <f>[8]Input!L122</f>
        <v>0</v>
      </c>
      <c r="O122" s="3"/>
      <c r="P122" s="13"/>
      <c r="Q122" s="13"/>
    </row>
    <row r="123" spans="1:25">
      <c r="A123" s="38">
        <f>[8]Input!A123</f>
        <v>121</v>
      </c>
      <c r="B123" s="38" t="str">
        <f>[8]Input!B123</f>
        <v>IND_FT_ETH</v>
      </c>
      <c r="C123" s="38" t="str">
        <f>[8]Input!C123</f>
        <v>PRI_GAS_RFG</v>
      </c>
      <c r="D123" s="3">
        <f>[8]Input!D123</f>
        <v>116.919</v>
      </c>
      <c r="E123" s="3">
        <f>[8]Input!E123</f>
        <v>128.49285971861309</v>
      </c>
      <c r="F123" s="3">
        <f>[8]Input!F123</f>
        <v>137.5866066403805</v>
      </c>
      <c r="G123" s="3">
        <f>[8]Input!G123</f>
        <v>117.1719078235902</v>
      </c>
      <c r="H123" s="3">
        <f>[8]Input!H123</f>
        <v>206.93863456457339</v>
      </c>
      <c r="I123" s="3">
        <f>[8]Input!I123</f>
        <v>211.5315990738122</v>
      </c>
      <c r="J123" s="3">
        <f>[8]Input!J123</f>
        <v>228.40500572798149</v>
      </c>
      <c r="K123" s="3">
        <f>[8]Input!K123</f>
        <v>210.75070616179161</v>
      </c>
      <c r="L123" s="3">
        <f>[8]Input!L123</f>
        <v>44.395584301713711</v>
      </c>
      <c r="O123" s="3"/>
    </row>
    <row r="124" spans="1:25">
      <c r="A124" s="38">
        <f>[8]Input!A124</f>
        <v>122</v>
      </c>
      <c r="B124" s="38" t="str">
        <f>[8]Input!B124</f>
        <v>IND_FT_ETH</v>
      </c>
      <c r="C124" s="38" t="str">
        <f>[8]Input!C124</f>
        <v>PRI_GAS_ETH</v>
      </c>
      <c r="D124" s="3">
        <f>[8]Input!D124</f>
        <v>0</v>
      </c>
      <c r="E124" s="3">
        <f>[8]Input!E124</f>
        <v>9.0937469217674369</v>
      </c>
      <c r="F124" s="3">
        <f>[8]Input!F124</f>
        <v>0</v>
      </c>
      <c r="G124" s="3">
        <f>[8]Input!G124</f>
        <v>60.538106921767422</v>
      </c>
      <c r="H124" s="3">
        <f>[8]Input!H124</f>
        <v>17.654299566189909</v>
      </c>
      <c r="I124" s="3">
        <f>[8]Input!I124</f>
        <v>37.501891183747887</v>
      </c>
      <c r="J124" s="3">
        <f>[8]Input!J124</f>
        <v>20.628484529578522</v>
      </c>
      <c r="K124" s="3">
        <f>[8]Input!K124</f>
        <v>38.282784095768427</v>
      </c>
      <c r="L124" s="3">
        <f>[8]Input!L124</f>
        <v>34.88224480848934</v>
      </c>
    </row>
    <row r="125" spans="1:25">
      <c r="A125" s="38">
        <f>[8]Input!A125</f>
        <v>123</v>
      </c>
      <c r="B125" s="38" t="str">
        <f>[8]Input!B125</f>
        <v>IND_FT_NAP</v>
      </c>
      <c r="C125" s="38" t="str">
        <f>[8]Input!C125</f>
        <v>PRI_OIL_NAP</v>
      </c>
      <c r="D125" s="3">
        <f>[8]Input!D125</f>
        <v>0</v>
      </c>
      <c r="E125" s="3">
        <f>[8]Input!E125</f>
        <v>0</v>
      </c>
      <c r="F125" s="3">
        <f>[8]Input!F125</f>
        <v>119.9977643012086</v>
      </c>
      <c r="G125" s="3">
        <f>[8]Input!G125</f>
        <v>119.9977643012086</v>
      </c>
      <c r="H125" s="3">
        <f>[8]Input!H125</f>
        <v>119.9977643012086</v>
      </c>
      <c r="I125" s="3">
        <f>[8]Input!I125</f>
        <v>84.607348457237947</v>
      </c>
      <c r="J125" s="3">
        <f>[8]Input!J125</f>
        <v>84.469798256434558</v>
      </c>
      <c r="K125" s="3">
        <f>[8]Input!K125</f>
        <v>3.5719830766093641</v>
      </c>
      <c r="L125" s="3">
        <f>[8]Input!L125</f>
        <v>0</v>
      </c>
    </row>
    <row r="126" spans="1:25">
      <c r="A126" s="38">
        <f>[8]Input!A126</f>
        <v>124</v>
      </c>
      <c r="B126" s="38" t="str">
        <f>[8]Input!B126</f>
        <v>IND_FT_NAP</v>
      </c>
      <c r="C126" s="38" t="str">
        <f>[8]Input!C126</f>
        <v>RNW_BIO_NAP</v>
      </c>
      <c r="D126" s="3">
        <f>[8]Input!D126</f>
        <v>84.172000000000011</v>
      </c>
      <c r="E126" s="3">
        <f>[8]Input!E126</f>
        <v>84.172000000000011</v>
      </c>
      <c r="F126" s="3">
        <f>[8]Input!F126</f>
        <v>0</v>
      </c>
      <c r="G126" s="3">
        <f>[8]Input!G126</f>
        <v>0</v>
      </c>
      <c r="H126" s="3">
        <f>[8]Input!H126</f>
        <v>0</v>
      </c>
      <c r="I126" s="3">
        <f>[8]Input!I126</f>
        <v>0</v>
      </c>
      <c r="J126" s="3">
        <f>[8]Input!J126</f>
        <v>0</v>
      </c>
      <c r="K126" s="3">
        <f>[8]Input!K126</f>
        <v>0</v>
      </c>
      <c r="L126" s="3">
        <f>[8]Input!L126</f>
        <v>0</v>
      </c>
    </row>
    <row r="127" spans="1:25">
      <c r="A127" s="38">
        <f>[8]Input!A127</f>
        <v>125</v>
      </c>
      <c r="B127" s="38" t="str">
        <f>[8]Input!B127</f>
        <v>IND_FT_PTC</v>
      </c>
      <c r="C127" s="38" t="str">
        <f>[8]Input!C127</f>
        <v>PRI_OIL_PTC</v>
      </c>
      <c r="D127" s="3">
        <f>[8]Input!D127</f>
        <v>394.46399999999988</v>
      </c>
      <c r="E127" s="3">
        <f>[8]Input!E127</f>
        <v>396.83984228692799</v>
      </c>
      <c r="F127" s="3">
        <f>[8]Input!F127</f>
        <v>317.84928475926029</v>
      </c>
      <c r="G127" s="3">
        <f>[8]Input!G127</f>
        <v>76.268902062955803</v>
      </c>
      <c r="H127" s="3">
        <f>[8]Input!H127</f>
        <v>39.667508853895441</v>
      </c>
      <c r="I127" s="3">
        <f>[8]Input!I127</f>
        <v>3.0661156448350431</v>
      </c>
      <c r="J127" s="3">
        <f>[8]Input!J127</f>
        <v>0</v>
      </c>
      <c r="K127" s="3">
        <f>[8]Input!K127</f>
        <v>0</v>
      </c>
      <c r="L127" s="3">
        <f>[8]Input!L127</f>
        <v>0</v>
      </c>
    </row>
    <row r="128" spans="1:25">
      <c r="A128" s="38">
        <f>[8]Input!A128</f>
        <v>126</v>
      </c>
      <c r="B128" s="38" t="str">
        <f>[8]Input!B128</f>
        <v>IND_FT_BIO</v>
      </c>
      <c r="C128" s="38" t="str">
        <f>[8]Input!C128</f>
        <v>RNW_POT_BIO_MUN</v>
      </c>
      <c r="D128" s="3">
        <f>[8]Input!D128</f>
        <v>0</v>
      </c>
      <c r="E128" s="3">
        <f>[8]Input!E128</f>
        <v>0</v>
      </c>
      <c r="F128" s="3">
        <f>[8]Input!F128</f>
        <v>0</v>
      </c>
      <c r="G128" s="3">
        <f>[8]Input!G128</f>
        <v>91.464466942647221</v>
      </c>
      <c r="H128" s="3">
        <f>[8]Input!H128</f>
        <v>0</v>
      </c>
      <c r="I128" s="3">
        <f>[8]Input!I128</f>
        <v>447.72723650146452</v>
      </c>
      <c r="J128" s="3">
        <f>[8]Input!J128</f>
        <v>598.93597170868338</v>
      </c>
      <c r="K128" s="3">
        <f>[8]Input!K128</f>
        <v>707.1</v>
      </c>
      <c r="L128" s="3">
        <f>[8]Input!L128</f>
        <v>447.72723650146452</v>
      </c>
    </row>
    <row r="129" spans="1:12">
      <c r="A129" s="38">
        <f>[8]Input!A129</f>
        <v>127</v>
      </c>
      <c r="B129" s="38" t="str">
        <f>[8]Input!B129</f>
        <v>IND_FT_BIO</v>
      </c>
      <c r="C129" s="38" t="str">
        <f>[8]Input!C129</f>
        <v>RNW_POT_BIO_WOD</v>
      </c>
      <c r="D129" s="3">
        <f>[8]Input!D129</f>
        <v>736.6623662003617</v>
      </c>
      <c r="E129" s="3">
        <f>[8]Input!E129</f>
        <v>867.78621436870276</v>
      </c>
      <c r="F129" s="3">
        <f>[8]Input!F129</f>
        <v>654.87803833833573</v>
      </c>
      <c r="G129" s="3">
        <f>[8]Input!G129</f>
        <v>742.01080464596305</v>
      </c>
      <c r="H129" s="3">
        <f>[8]Input!H129</f>
        <v>889.74446694264725</v>
      </c>
      <c r="I129" s="3">
        <f>[8]Input!I129</f>
        <v>889.74446694264714</v>
      </c>
      <c r="J129" s="3">
        <f>[8]Input!J129</f>
        <v>1020.300446390036</v>
      </c>
      <c r="K129" s="3">
        <f>[8]Input!K129</f>
        <v>912.13641809871945</v>
      </c>
      <c r="L129" s="3">
        <f>[8]Input!L129</f>
        <v>1206.645203104599</v>
      </c>
    </row>
    <row r="130" spans="1:12">
      <c r="A130" s="38">
        <f>[8]Input!A130</f>
        <v>128</v>
      </c>
      <c r="B130" s="38" t="str">
        <f>[8]Input!B130</f>
        <v>IND_FT_BIO</v>
      </c>
      <c r="C130" s="38" t="str">
        <f>[8]Input!C130</f>
        <v>RNW_POT_BIO_LIQ</v>
      </c>
      <c r="D130" s="3">
        <f>[8]Input!D130</f>
        <v>0</v>
      </c>
      <c r="E130" s="3">
        <f>[8]Input!E130</f>
        <v>21.95825257394441</v>
      </c>
      <c r="F130" s="3">
        <f>[8]Input!F130</f>
        <v>39.042832513497387</v>
      </c>
      <c r="G130" s="3">
        <f>[8]Input!G130</f>
        <v>56.269195354037038</v>
      </c>
      <c r="H130" s="3">
        <f>[8]Input!H130</f>
        <v>0</v>
      </c>
      <c r="I130" s="3">
        <f>[8]Input!I130</f>
        <v>0</v>
      </c>
      <c r="J130" s="3">
        <f>[8]Input!J130</f>
        <v>0</v>
      </c>
      <c r="K130" s="3">
        <f>[8]Input!K130</f>
        <v>0</v>
      </c>
      <c r="L130" s="3">
        <f>[8]Input!L130</f>
        <v>0</v>
      </c>
    </row>
    <row r="131" spans="1:12">
      <c r="A131" s="38">
        <f>[8]Input!A131</f>
        <v>129</v>
      </c>
      <c r="B131" s="38" t="str">
        <f>[8]Input!B131</f>
        <v>IND_FT_BGS</v>
      </c>
      <c r="C131" s="38" t="str">
        <f>[8]Input!C131</f>
        <v>RNW_POT_BIO_GAS</v>
      </c>
      <c r="D131" s="3">
        <f>[8]Input!D131</f>
        <v>10.711846233343881</v>
      </c>
      <c r="E131" s="3">
        <f>[8]Input!E131</f>
        <v>12.502628577932461</v>
      </c>
      <c r="F131" s="3">
        <f>[8]Input!F131</f>
        <v>16.28552938826363</v>
      </c>
      <c r="G131" s="3">
        <f>[8]Input!G131</f>
        <v>29.971703098902719</v>
      </c>
      <c r="H131" s="3">
        <f>[8]Input!H131</f>
        <v>33.633133665490803</v>
      </c>
      <c r="I131" s="3">
        <f>[8]Input!I131</f>
        <v>37.351326022632954</v>
      </c>
      <c r="J131" s="3">
        <f>[8]Input!J131</f>
        <v>36.681310286381382</v>
      </c>
      <c r="K131" s="3">
        <f>[8]Input!K131</f>
        <v>37.008289358172497</v>
      </c>
      <c r="L131" s="3">
        <f>[8]Input!L131</f>
        <v>37.030519429924382</v>
      </c>
    </row>
    <row r="132" spans="1:12">
      <c r="A132" s="38">
        <f>[8]Input!A132</f>
        <v>130</v>
      </c>
      <c r="B132" s="38" t="str">
        <f>[8]Input!B132</f>
        <v>IND_FT_GEO</v>
      </c>
      <c r="C132" s="38" t="str">
        <f>[8]Input!C132</f>
        <v>RNW_POT_GEO</v>
      </c>
      <c r="D132" s="3">
        <f>[8]Input!D132</f>
        <v>1.7911458333333341</v>
      </c>
      <c r="E132" s="3">
        <f>[8]Input!E132</f>
        <v>32.688178008540334</v>
      </c>
      <c r="F132" s="3">
        <f>[8]Input!F132</f>
        <v>31.364397646740809</v>
      </c>
      <c r="G132" s="3">
        <f>[8]Input!G132</f>
        <v>31.794049746077238</v>
      </c>
      <c r="H132" s="3">
        <f>[8]Input!H132</f>
        <v>0.3142361111111111</v>
      </c>
      <c r="I132" s="3">
        <f>[8]Input!I132</f>
        <v>0.15711805555555561</v>
      </c>
      <c r="J132" s="3">
        <f>[8]Input!J132</f>
        <v>0</v>
      </c>
      <c r="K132" s="3">
        <f>[8]Input!K132</f>
        <v>0</v>
      </c>
      <c r="L132" s="3">
        <f>[8]Input!L132</f>
        <v>0</v>
      </c>
    </row>
    <row r="133" spans="1:12">
      <c r="A133" s="38">
        <f>[8]Input!A133</f>
        <v>131</v>
      </c>
      <c r="B133" s="38" t="str">
        <f>[8]Input!B133</f>
        <v>IND_FT_ELC</v>
      </c>
      <c r="C133" s="38" t="str">
        <f>[8]Input!C133</f>
        <v>ELC</v>
      </c>
      <c r="D133" s="3">
        <f>[8]Input!D133</f>
        <v>4145.9369999999999</v>
      </c>
      <c r="E133" s="3">
        <f>[8]Input!E133</f>
        <v>4145.1289999999999</v>
      </c>
      <c r="F133" s="3">
        <f>[8]Input!F133</f>
        <v>4067.8670000000002</v>
      </c>
      <c r="G133" s="3">
        <f>[8]Input!G133</f>
        <v>4218.8383085559653</v>
      </c>
      <c r="H133" s="3">
        <f>[8]Input!H133</f>
        <v>4316.0712115866336</v>
      </c>
      <c r="I133" s="3">
        <f>[8]Input!I133</f>
        <v>5524.3038880723252</v>
      </c>
      <c r="J133" s="3">
        <f>[8]Input!J133</f>
        <v>5934.5580922951731</v>
      </c>
      <c r="K133" s="3">
        <f>[8]Input!K133</f>
        <v>6063.8306819214031</v>
      </c>
      <c r="L133" s="3">
        <f>[8]Input!L133</f>
        <v>6110.5654504703452</v>
      </c>
    </row>
    <row r="134" spans="1:12">
      <c r="A134" s="38">
        <f>[8]Input!A134</f>
        <v>132</v>
      </c>
      <c r="B134" s="38" t="str">
        <f>[8]Input!B134</f>
        <v>IND_FT_HET</v>
      </c>
      <c r="C134" s="38" t="str">
        <f>[8]Input!C134</f>
        <v>HET</v>
      </c>
      <c r="D134" s="3">
        <f>[8]Input!D134</f>
        <v>1037.186561495502</v>
      </c>
      <c r="E134" s="3">
        <f>[8]Input!E134</f>
        <v>1012.0430789473691</v>
      </c>
      <c r="F134" s="3">
        <f>[8]Input!F134</f>
        <v>967.35785450414699</v>
      </c>
      <c r="G134" s="3">
        <f>[8]Input!G134</f>
        <v>999.36027719420656</v>
      </c>
      <c r="H134" s="3">
        <f>[8]Input!H134</f>
        <v>856.7476472556325</v>
      </c>
      <c r="I134" s="3">
        <f>[8]Input!I134</f>
        <v>861.35440702436654</v>
      </c>
      <c r="J134" s="3">
        <f>[8]Input!J134</f>
        <v>777.97671056059733</v>
      </c>
      <c r="K134" s="3">
        <f>[8]Input!K134</f>
        <v>773.3470366966892</v>
      </c>
      <c r="L134" s="3">
        <f>[8]Input!L134</f>
        <v>764.24424692821049</v>
      </c>
    </row>
    <row r="135" spans="1:12">
      <c r="A135" s="38">
        <f>[8]Input!A135</f>
        <v>133</v>
      </c>
      <c r="B135" s="38" t="str">
        <f>[8]Input!B135</f>
        <v>HH2_DEL_IND_C_1_NEW</v>
      </c>
      <c r="C135" s="38" t="str">
        <f>[8]Input!C135</f>
        <v>HH2_CT</v>
      </c>
      <c r="D135" s="3">
        <f>[8]Input!D135</f>
        <v>0</v>
      </c>
      <c r="E135" s="3">
        <f>[8]Input!E135</f>
        <v>0</v>
      </c>
      <c r="F135" s="3">
        <f>[8]Input!F135</f>
        <v>0</v>
      </c>
      <c r="G135" s="3">
        <f>[8]Input!G135</f>
        <v>0</v>
      </c>
      <c r="H135" s="3">
        <f>[8]Input!H135</f>
        <v>0</v>
      </c>
      <c r="I135" s="3">
        <f>[8]Input!I135</f>
        <v>0</v>
      </c>
      <c r="J135" s="3">
        <f>[8]Input!J135</f>
        <v>0</v>
      </c>
      <c r="K135" s="3">
        <f>[8]Input!K135</f>
        <v>0</v>
      </c>
      <c r="L135" s="3">
        <f>[8]Input!L135</f>
        <v>79.397170742941086</v>
      </c>
    </row>
    <row r="136" spans="1:12">
      <c r="A136" s="38">
        <f>[8]Input!A136</f>
        <v>134</v>
      </c>
      <c r="B136" s="38" t="str">
        <f>[8]Input!B136</f>
        <v>HH2_WE_DEL_IND_C_1_NEW</v>
      </c>
      <c r="C136" s="38" t="str">
        <f>[8]Input!C136</f>
        <v>HH2_WE_CU</v>
      </c>
      <c r="D136" s="3">
        <f>[8]Input!D136</f>
        <v>0</v>
      </c>
      <c r="E136" s="3">
        <f>[8]Input!E136</f>
        <v>0</v>
      </c>
      <c r="F136" s="3">
        <f>[8]Input!F136</f>
        <v>0</v>
      </c>
      <c r="G136" s="3">
        <f>[8]Input!G136</f>
        <v>0</v>
      </c>
      <c r="H136" s="3">
        <f>[8]Input!H136</f>
        <v>168.67665692870281</v>
      </c>
      <c r="I136" s="3">
        <f>[8]Input!I136</f>
        <v>431.08493914720441</v>
      </c>
      <c r="J136" s="3">
        <f>[8]Input!J136</f>
        <v>680.19246976276122</v>
      </c>
      <c r="K136" s="3">
        <f>[8]Input!K136</f>
        <v>814.77941292217963</v>
      </c>
      <c r="L136" s="3">
        <f>[8]Input!L136</f>
        <v>824.03821197410196</v>
      </c>
    </row>
    <row r="137" spans="1:12">
      <c r="A137" s="38">
        <f>[8]Input!A137</f>
        <v>135</v>
      </c>
      <c r="B137" s="38" t="str">
        <f>[8]Input!B137</f>
        <v>HH2_WE_DEL_IND_D_1_NEW</v>
      </c>
      <c r="C137" s="38" t="str">
        <f>[8]Input!C137</f>
        <v>HH2_WE_DT</v>
      </c>
      <c r="D137" s="3">
        <f>[8]Input!D137</f>
        <v>0</v>
      </c>
      <c r="E137" s="3">
        <f>[8]Input!E137</f>
        <v>8.999999999960577E-2</v>
      </c>
      <c r="F137" s="3">
        <f>[8]Input!F137</f>
        <v>0.09</v>
      </c>
      <c r="G137" s="3">
        <f>[8]Input!G137</f>
        <v>9.0000000000000011E-2</v>
      </c>
      <c r="H137" s="3">
        <f>[8]Input!H137</f>
        <v>9.0000000000000011E-2</v>
      </c>
      <c r="I137" s="3">
        <f>[8]Input!I137</f>
        <v>0</v>
      </c>
      <c r="J137" s="3">
        <f>[8]Input!J137</f>
        <v>0</v>
      </c>
      <c r="K137" s="3">
        <f>[8]Input!K137</f>
        <v>0</v>
      </c>
      <c r="L137" s="3">
        <f>[8]Input!L137</f>
        <v>0</v>
      </c>
    </row>
    <row r="138" spans="1:12">
      <c r="A138" s="38">
        <f>[8]Input!A138</f>
        <v>0</v>
      </c>
      <c r="B138" s="38">
        <f>[8]Input!B138</f>
        <v>0</v>
      </c>
      <c r="C138" s="38">
        <f>[8]Input!C138</f>
        <v>0</v>
      </c>
      <c r="D138" s="3">
        <f>[8]Input!D138</f>
        <v>0</v>
      </c>
      <c r="E138" s="3">
        <f>[8]Input!E138</f>
        <v>0</v>
      </c>
      <c r="F138" s="3">
        <f>[8]Input!F138</f>
        <v>0</v>
      </c>
      <c r="G138" s="3">
        <f>[8]Input!G138</f>
        <v>0</v>
      </c>
      <c r="H138" s="3">
        <f>[8]Input!H138</f>
        <v>0</v>
      </c>
      <c r="I138" s="3">
        <f>[8]Input!I138</f>
        <v>0</v>
      </c>
      <c r="J138" s="3">
        <f>[8]Input!J138</f>
        <v>0</v>
      </c>
      <c r="K138" s="3">
        <f>[8]Input!K138</f>
        <v>0</v>
      </c>
      <c r="L138" s="3">
        <f>[8]Input!L138</f>
        <v>0</v>
      </c>
    </row>
    <row r="139" spans="1:12">
      <c r="A139" s="38">
        <f>[8]Input!A139</f>
        <v>0</v>
      </c>
      <c r="B139" s="38">
        <f>[8]Input!B139</f>
        <v>0</v>
      </c>
      <c r="C139" s="38">
        <f>[8]Input!C139</f>
        <v>0</v>
      </c>
      <c r="D139" s="3">
        <f>[8]Input!D139</f>
        <v>0</v>
      </c>
      <c r="E139" s="3">
        <f>[8]Input!E139</f>
        <v>0</v>
      </c>
      <c r="F139" s="3">
        <f>[8]Input!F139</f>
        <v>0</v>
      </c>
      <c r="G139" s="3">
        <f>[8]Input!G139</f>
        <v>0</v>
      </c>
      <c r="H139" s="3">
        <f>[8]Input!H139</f>
        <v>0</v>
      </c>
      <c r="I139" s="3">
        <f>[8]Input!I139</f>
        <v>0</v>
      </c>
      <c r="J139" s="3">
        <f>[8]Input!J139</f>
        <v>0</v>
      </c>
      <c r="K139" s="3">
        <f>[8]Input!K139</f>
        <v>0</v>
      </c>
      <c r="L139" s="3">
        <f>[8]Input!L139</f>
        <v>0</v>
      </c>
    </row>
    <row r="140" spans="1:12">
      <c r="A140" s="38">
        <f>[8]Input!A140</f>
        <v>0</v>
      </c>
      <c r="B140" s="38">
        <f>[8]Input!B140</f>
        <v>0</v>
      </c>
      <c r="C140" s="38">
        <f>[8]Input!C140</f>
        <v>0</v>
      </c>
      <c r="D140" s="3">
        <f>[8]Input!D140</f>
        <v>0</v>
      </c>
      <c r="E140" s="3">
        <f>[8]Input!E140</f>
        <v>0</v>
      </c>
      <c r="F140" s="3">
        <f>[8]Input!F140</f>
        <v>0</v>
      </c>
      <c r="G140" s="3">
        <f>[8]Input!G140</f>
        <v>0</v>
      </c>
      <c r="H140" s="3">
        <f>[8]Input!H140</f>
        <v>0</v>
      </c>
      <c r="I140" s="3">
        <f>[8]Input!I140</f>
        <v>0</v>
      </c>
      <c r="J140" s="3">
        <f>[8]Input!J140</f>
        <v>0</v>
      </c>
      <c r="K140" s="3">
        <f>[8]Input!K140</f>
        <v>0</v>
      </c>
      <c r="L140" s="3">
        <f>[8]Input!L140</f>
        <v>0</v>
      </c>
    </row>
    <row r="141" spans="1:12">
      <c r="A141" s="38">
        <f>[8]Input!A141</f>
        <v>0</v>
      </c>
      <c r="B141" s="38">
        <f>[8]Input!B141</f>
        <v>0</v>
      </c>
      <c r="C141" s="38">
        <f>[8]Input!C141</f>
        <v>0</v>
      </c>
      <c r="D141" s="3">
        <f>[8]Input!D141</f>
        <v>0</v>
      </c>
      <c r="E141" s="3">
        <f>[8]Input!E141</f>
        <v>0</v>
      </c>
      <c r="F141" s="3">
        <f>[8]Input!F141</f>
        <v>0</v>
      </c>
      <c r="G141" s="3">
        <f>[8]Input!G141</f>
        <v>0</v>
      </c>
      <c r="H141" s="3">
        <f>[8]Input!H141</f>
        <v>0</v>
      </c>
      <c r="I141" s="3">
        <f>[8]Input!I141</f>
        <v>0</v>
      </c>
      <c r="J141" s="3">
        <f>[8]Input!J141</f>
        <v>0</v>
      </c>
      <c r="K141" s="3">
        <f>[8]Input!K141</f>
        <v>0</v>
      </c>
      <c r="L141" s="3">
        <f>[8]Input!L141</f>
        <v>0</v>
      </c>
    </row>
    <row r="142" spans="1:12">
      <c r="A142" s="38">
        <f>[8]Input!A142</f>
        <v>0</v>
      </c>
      <c r="B142" s="38">
        <f>[8]Input!B142</f>
        <v>0</v>
      </c>
      <c r="C142" s="52">
        <f>[8]Input!C142</f>
        <v>0</v>
      </c>
      <c r="D142" s="54">
        <f>[8]Input!D142</f>
        <v>0</v>
      </c>
      <c r="E142" s="54">
        <f>[8]Input!E142</f>
        <v>0</v>
      </c>
      <c r="F142" s="54">
        <f>[8]Input!F142</f>
        <v>0</v>
      </c>
      <c r="G142" s="54">
        <f>[8]Input!G142</f>
        <v>0</v>
      </c>
      <c r="H142" s="54">
        <f>[8]Input!H142</f>
        <v>0</v>
      </c>
      <c r="I142" s="54">
        <f>[8]Input!I142</f>
        <v>0</v>
      </c>
      <c r="J142" s="54">
        <f>[8]Input!J142</f>
        <v>0</v>
      </c>
      <c r="K142" s="54">
        <f>[8]Input!K142</f>
        <v>0</v>
      </c>
      <c r="L142" s="54">
        <f>[8]Input!L142</f>
        <v>0</v>
      </c>
    </row>
    <row r="143" spans="1:12">
      <c r="A143" s="38">
        <f>[8]Input!A143</f>
        <v>0</v>
      </c>
      <c r="B143" s="38">
        <f>[8]Input!B143</f>
        <v>0</v>
      </c>
      <c r="C143" s="38">
        <f>[8]Input!C143</f>
        <v>0</v>
      </c>
      <c r="D143" s="3">
        <f>[8]Input!D143</f>
        <v>0</v>
      </c>
      <c r="E143" s="3">
        <f>[8]Input!E143</f>
        <v>0</v>
      </c>
      <c r="F143" s="3">
        <f>[8]Input!F143</f>
        <v>0</v>
      </c>
      <c r="G143" s="3">
        <f>[8]Input!G143</f>
        <v>0</v>
      </c>
      <c r="H143" s="3">
        <f>[8]Input!H143</f>
        <v>0</v>
      </c>
      <c r="I143" s="3">
        <f>[8]Input!I143</f>
        <v>0</v>
      </c>
      <c r="J143" s="3">
        <f>[8]Input!J143</f>
        <v>0</v>
      </c>
      <c r="K143" s="3">
        <f>[8]Input!K143</f>
        <v>0</v>
      </c>
      <c r="L143" s="3">
        <f>[8]Input!L143</f>
        <v>0</v>
      </c>
    </row>
    <row r="144" spans="1:12">
      <c r="A144" s="38">
        <f>[8]Input!A144</f>
        <v>0</v>
      </c>
      <c r="B144" s="38">
        <f>[8]Input!B144</f>
        <v>0</v>
      </c>
      <c r="C144" s="38">
        <f>[8]Input!C144</f>
        <v>0</v>
      </c>
      <c r="D144" s="3">
        <f>[8]Input!D144</f>
        <v>0</v>
      </c>
      <c r="E144" s="3">
        <f>[8]Input!E144</f>
        <v>0</v>
      </c>
      <c r="F144" s="3">
        <f>[8]Input!F144</f>
        <v>0</v>
      </c>
      <c r="G144" s="3">
        <f>[8]Input!G144</f>
        <v>0</v>
      </c>
      <c r="H144" s="3">
        <f>[8]Input!H144</f>
        <v>0</v>
      </c>
      <c r="I144" s="3">
        <f>[8]Input!I144</f>
        <v>0</v>
      </c>
      <c r="J144" s="3">
        <f>[8]Input!J144</f>
        <v>0</v>
      </c>
      <c r="K144" s="3">
        <f>[8]Input!K144</f>
        <v>0</v>
      </c>
      <c r="L144" s="3">
        <f>[8]Input!L144</f>
        <v>0</v>
      </c>
    </row>
    <row r="145" spans="1:12">
      <c r="A145" s="38">
        <f>[8]Input!A145</f>
        <v>0</v>
      </c>
      <c r="B145" s="38">
        <f>[8]Input!B145</f>
        <v>0</v>
      </c>
      <c r="C145" s="38">
        <f>[8]Input!C145</f>
        <v>0</v>
      </c>
      <c r="D145" s="3">
        <f>[8]Input!D145</f>
        <v>0</v>
      </c>
      <c r="E145" s="3">
        <f>[8]Input!E145</f>
        <v>0</v>
      </c>
      <c r="F145" s="3">
        <f>[8]Input!F145</f>
        <v>0</v>
      </c>
      <c r="G145" s="3">
        <f>[8]Input!G145</f>
        <v>0</v>
      </c>
      <c r="H145" s="3">
        <f>[8]Input!H145</f>
        <v>0</v>
      </c>
      <c r="I145" s="3">
        <f>[8]Input!I145</f>
        <v>0</v>
      </c>
      <c r="J145" s="3">
        <f>[8]Input!J145</f>
        <v>0</v>
      </c>
      <c r="K145" s="3">
        <f>[8]Input!K145</f>
        <v>0</v>
      </c>
      <c r="L145" s="3">
        <f>[8]Input!L145</f>
        <v>0</v>
      </c>
    </row>
    <row r="146" spans="1:12">
      <c r="A146" s="38">
        <f>[8]Input!A146</f>
        <v>0</v>
      </c>
      <c r="B146" s="38">
        <f>[8]Input!B146</f>
        <v>0</v>
      </c>
      <c r="C146" s="38">
        <f>[8]Input!C146</f>
        <v>0</v>
      </c>
      <c r="D146" s="3">
        <f>[8]Input!D146</f>
        <v>0</v>
      </c>
      <c r="E146" s="3">
        <f>[8]Input!E146</f>
        <v>0</v>
      </c>
      <c r="F146" s="3">
        <f>[8]Input!F146</f>
        <v>0</v>
      </c>
      <c r="G146" s="3">
        <f>[8]Input!G146</f>
        <v>0</v>
      </c>
      <c r="H146" s="3">
        <f>[8]Input!H146</f>
        <v>0</v>
      </c>
      <c r="I146" s="3">
        <f>[8]Input!I146</f>
        <v>0</v>
      </c>
      <c r="J146" s="3">
        <f>[8]Input!J146</f>
        <v>0</v>
      </c>
      <c r="K146" s="3">
        <f>[8]Input!K146</f>
        <v>0</v>
      </c>
      <c r="L146" s="3">
        <f>[8]Input!L146</f>
        <v>0</v>
      </c>
    </row>
    <row r="147" spans="1:12">
      <c r="A147" s="38">
        <f>[8]Input!A147</f>
        <v>0</v>
      </c>
      <c r="B147" s="38">
        <f>[8]Input!B147</f>
        <v>0</v>
      </c>
      <c r="C147" s="38">
        <f>[8]Input!C147</f>
        <v>0</v>
      </c>
      <c r="D147" s="3">
        <f>[8]Input!D147</f>
        <v>0</v>
      </c>
      <c r="E147" s="3">
        <f>[8]Input!E147</f>
        <v>0</v>
      </c>
      <c r="F147" s="3">
        <f>[8]Input!F147</f>
        <v>0</v>
      </c>
      <c r="G147" s="3">
        <f>[8]Input!G147</f>
        <v>0</v>
      </c>
      <c r="H147" s="3">
        <f>[8]Input!H147</f>
        <v>0</v>
      </c>
      <c r="I147" s="3">
        <f>[8]Input!I147</f>
        <v>0</v>
      </c>
      <c r="J147" s="3">
        <f>[8]Input!J147</f>
        <v>0</v>
      </c>
      <c r="K147" s="3">
        <f>[8]Input!K147</f>
        <v>0</v>
      </c>
      <c r="L147" s="3">
        <f>[8]Input!L147</f>
        <v>0</v>
      </c>
    </row>
    <row r="148" spans="1:12">
      <c r="A148" s="38">
        <f>[8]Input!A148</f>
        <v>0</v>
      </c>
      <c r="B148" s="38">
        <f>[8]Input!B148</f>
        <v>0</v>
      </c>
      <c r="C148" s="38">
        <f>[8]Input!C148</f>
        <v>0</v>
      </c>
      <c r="D148" s="3">
        <f>[8]Input!D148</f>
        <v>0</v>
      </c>
      <c r="E148" s="3">
        <f>[8]Input!E148</f>
        <v>0</v>
      </c>
      <c r="F148" s="3">
        <f>[8]Input!F148</f>
        <v>0</v>
      </c>
      <c r="G148" s="3">
        <f>[8]Input!G148</f>
        <v>0</v>
      </c>
      <c r="H148" s="3">
        <f>[8]Input!H148</f>
        <v>0</v>
      </c>
      <c r="I148" s="3">
        <f>[8]Input!I148</f>
        <v>0</v>
      </c>
      <c r="J148" s="3">
        <f>[8]Input!J148</f>
        <v>0</v>
      </c>
      <c r="K148" s="3">
        <f>[8]Input!K148</f>
        <v>0</v>
      </c>
      <c r="L148" s="3">
        <f>[8]Input!L148</f>
        <v>0</v>
      </c>
    </row>
    <row r="149" spans="1:12">
      <c r="A149" s="38">
        <f>[8]Input!A149</f>
        <v>0</v>
      </c>
      <c r="B149" s="38">
        <f>[8]Input!B149</f>
        <v>0</v>
      </c>
      <c r="C149" s="38">
        <f>[8]Input!C149</f>
        <v>0</v>
      </c>
      <c r="D149" s="3">
        <f>[8]Input!D149</f>
        <v>0</v>
      </c>
      <c r="E149" s="3">
        <f>[8]Input!E149</f>
        <v>0</v>
      </c>
      <c r="F149" s="3">
        <f>[8]Input!F149</f>
        <v>0</v>
      </c>
      <c r="G149" s="3">
        <f>[8]Input!G149</f>
        <v>0</v>
      </c>
      <c r="H149" s="3">
        <f>[8]Input!H149</f>
        <v>0</v>
      </c>
      <c r="I149" s="3">
        <f>[8]Input!I149</f>
        <v>0</v>
      </c>
      <c r="J149" s="3">
        <f>[8]Input!J149</f>
        <v>0</v>
      </c>
      <c r="K149" s="3">
        <f>[8]Input!K149</f>
        <v>0</v>
      </c>
      <c r="L149" s="3">
        <f>[8]Input!L149</f>
        <v>0</v>
      </c>
    </row>
    <row r="150" spans="1:12">
      <c r="A150" s="38">
        <f>[8]Input!A150</f>
        <v>0</v>
      </c>
      <c r="B150" s="38">
        <f>[8]Input!B150</f>
        <v>0</v>
      </c>
      <c r="C150" s="38">
        <f>[8]Input!C150</f>
        <v>0</v>
      </c>
      <c r="D150" s="3">
        <f>[8]Input!D150</f>
        <v>0</v>
      </c>
      <c r="E150" s="3">
        <f>[8]Input!E150</f>
        <v>0</v>
      </c>
      <c r="F150" s="3">
        <f>[8]Input!F150</f>
        <v>0</v>
      </c>
      <c r="G150" s="3">
        <f>[8]Input!G150</f>
        <v>0</v>
      </c>
      <c r="H150" s="3">
        <f>[8]Input!H150</f>
        <v>0</v>
      </c>
      <c r="I150" s="3">
        <f>[8]Input!I150</f>
        <v>0</v>
      </c>
      <c r="J150" s="3">
        <f>[8]Input!J150</f>
        <v>0</v>
      </c>
      <c r="K150" s="3">
        <f>[8]Input!K150</f>
        <v>0</v>
      </c>
      <c r="L150" s="3">
        <f>[8]Input!L150</f>
        <v>0</v>
      </c>
    </row>
    <row r="151" spans="1:12">
      <c r="A151" s="38">
        <f>[8]Input!A151</f>
        <v>0</v>
      </c>
      <c r="B151" s="38">
        <f>[8]Input!B151</f>
        <v>0</v>
      </c>
      <c r="C151" s="38">
        <f>[8]Input!C151</f>
        <v>0</v>
      </c>
      <c r="D151" s="3">
        <f>[8]Input!D151</f>
        <v>0</v>
      </c>
      <c r="E151" s="3">
        <f>[8]Input!E151</f>
        <v>0</v>
      </c>
      <c r="F151" s="3">
        <f>[8]Input!F151</f>
        <v>0</v>
      </c>
      <c r="G151" s="3">
        <f>[8]Input!G151</f>
        <v>0</v>
      </c>
      <c r="H151" s="3">
        <f>[8]Input!H151</f>
        <v>0</v>
      </c>
      <c r="I151" s="3">
        <f>[8]Input!I151</f>
        <v>0</v>
      </c>
      <c r="J151" s="3">
        <f>[8]Input!J151</f>
        <v>0</v>
      </c>
      <c r="K151" s="3">
        <f>[8]Input!K151</f>
        <v>0</v>
      </c>
      <c r="L151" s="3">
        <f>[8]Input!L151</f>
        <v>0</v>
      </c>
    </row>
    <row r="152" spans="1:12">
      <c r="A152" s="38">
        <f>[8]Input!A152</f>
        <v>0</v>
      </c>
      <c r="B152" s="38">
        <f>[8]Input!B152</f>
        <v>0</v>
      </c>
      <c r="C152" s="38">
        <f>[8]Input!C152</f>
        <v>0</v>
      </c>
      <c r="D152" s="3">
        <f>[8]Input!D152</f>
        <v>0</v>
      </c>
      <c r="E152" s="3">
        <f>[8]Input!E152</f>
        <v>0</v>
      </c>
      <c r="F152" s="3">
        <f>[8]Input!F152</f>
        <v>0</v>
      </c>
      <c r="G152" s="3">
        <f>[8]Input!G152</f>
        <v>0</v>
      </c>
      <c r="H152" s="3">
        <f>[8]Input!H152</f>
        <v>0</v>
      </c>
      <c r="I152" s="3">
        <f>[8]Input!I152</f>
        <v>0</v>
      </c>
      <c r="J152" s="3">
        <f>[8]Input!J152</f>
        <v>0</v>
      </c>
      <c r="K152" s="3">
        <f>[8]Input!K152</f>
        <v>0</v>
      </c>
      <c r="L152" s="3">
        <f>[8]Input!L152</f>
        <v>0</v>
      </c>
    </row>
    <row r="153" spans="1:12">
      <c r="A153" s="38">
        <f>[8]Input!A153</f>
        <v>0</v>
      </c>
      <c r="B153" s="38">
        <f>[8]Input!B153</f>
        <v>0</v>
      </c>
      <c r="C153" s="38">
        <f>[8]Input!C153</f>
        <v>0</v>
      </c>
      <c r="D153" s="3">
        <f>[8]Input!D153</f>
        <v>0</v>
      </c>
      <c r="E153" s="3">
        <f>[8]Input!E153</f>
        <v>0</v>
      </c>
      <c r="F153" s="3">
        <f>[8]Input!F153</f>
        <v>0</v>
      </c>
      <c r="G153" s="3">
        <f>[8]Input!G153</f>
        <v>0</v>
      </c>
      <c r="H153" s="3">
        <f>[8]Input!H153</f>
        <v>0</v>
      </c>
      <c r="I153" s="3">
        <f>[8]Input!I153</f>
        <v>0</v>
      </c>
      <c r="J153" s="3">
        <f>[8]Input!J153</f>
        <v>0</v>
      </c>
      <c r="K153" s="3">
        <f>[8]Input!K153</f>
        <v>0</v>
      </c>
      <c r="L153" s="3">
        <f>[8]Input!L153</f>
        <v>0</v>
      </c>
    </row>
    <row r="154" spans="1:12">
      <c r="A154" s="38">
        <f>[8]Input!A154</f>
        <v>0</v>
      </c>
      <c r="B154" s="38">
        <f>[8]Input!B154</f>
        <v>0</v>
      </c>
      <c r="C154" s="38">
        <f>[8]Input!C154</f>
        <v>0</v>
      </c>
      <c r="D154" s="3">
        <f>[8]Input!D154</f>
        <v>0</v>
      </c>
      <c r="E154" s="3">
        <f>[8]Input!E154</f>
        <v>0</v>
      </c>
      <c r="F154" s="3">
        <f>[8]Input!F154</f>
        <v>0</v>
      </c>
      <c r="G154" s="3">
        <f>[8]Input!G154</f>
        <v>0</v>
      </c>
      <c r="H154" s="3">
        <f>[8]Input!H154</f>
        <v>0</v>
      </c>
      <c r="I154" s="3">
        <f>[8]Input!I154</f>
        <v>0</v>
      </c>
      <c r="J154" s="3">
        <f>[8]Input!J154</f>
        <v>0</v>
      </c>
      <c r="K154" s="3">
        <f>[8]Input!K154</f>
        <v>0</v>
      </c>
      <c r="L154" s="3">
        <f>[8]Input!L154</f>
        <v>0</v>
      </c>
    </row>
    <row r="155" spans="1:12">
      <c r="A155" s="38">
        <f>[8]Input!A155</f>
        <v>0</v>
      </c>
      <c r="B155" s="38">
        <f>[8]Input!B155</f>
        <v>0</v>
      </c>
      <c r="C155" s="38">
        <f>[8]Input!C155</f>
        <v>0</v>
      </c>
      <c r="D155" s="3">
        <f>[8]Input!D155</f>
        <v>0</v>
      </c>
      <c r="E155" s="3">
        <f>[8]Input!E155</f>
        <v>0</v>
      </c>
      <c r="F155" s="3">
        <f>[8]Input!F155</f>
        <v>0</v>
      </c>
      <c r="G155" s="3">
        <f>[8]Input!G155</f>
        <v>0</v>
      </c>
      <c r="H155" s="3">
        <f>[8]Input!H155</f>
        <v>0</v>
      </c>
      <c r="I155" s="3">
        <f>[8]Input!I155</f>
        <v>0</v>
      </c>
      <c r="J155" s="3">
        <f>[8]Input!J155</f>
        <v>0</v>
      </c>
      <c r="K155" s="3">
        <f>[8]Input!K155</f>
        <v>0</v>
      </c>
      <c r="L155" s="3">
        <f>[8]Input!L155</f>
        <v>0</v>
      </c>
    </row>
    <row r="156" spans="1:12">
      <c r="A156" s="38">
        <f>[8]Input!A156</f>
        <v>0</v>
      </c>
      <c r="B156" s="38">
        <f>[8]Input!B156</f>
        <v>0</v>
      </c>
      <c r="C156" s="38">
        <f>[8]Input!C156</f>
        <v>0</v>
      </c>
      <c r="D156" s="3">
        <f>[8]Input!D156</f>
        <v>0</v>
      </c>
      <c r="E156" s="3">
        <f>[8]Input!E156</f>
        <v>0</v>
      </c>
      <c r="F156" s="3">
        <f>[8]Input!F156</f>
        <v>0</v>
      </c>
      <c r="G156" s="3">
        <f>[8]Input!G156</f>
        <v>0</v>
      </c>
      <c r="H156" s="3">
        <f>[8]Input!H156</f>
        <v>0</v>
      </c>
      <c r="I156" s="3">
        <f>[8]Input!I156</f>
        <v>0</v>
      </c>
      <c r="J156" s="3">
        <f>[8]Input!J156</f>
        <v>0</v>
      </c>
      <c r="K156" s="3">
        <f>[8]Input!K156</f>
        <v>0</v>
      </c>
      <c r="L156" s="3">
        <f>[8]Input!L156</f>
        <v>0</v>
      </c>
    </row>
    <row r="157" spans="1:12">
      <c r="A157" s="38">
        <f>[8]Input!A157</f>
        <v>0</v>
      </c>
      <c r="B157" s="38">
        <f>[8]Input!B157</f>
        <v>0</v>
      </c>
      <c r="C157" s="38">
        <f>[8]Input!C157</f>
        <v>0</v>
      </c>
      <c r="D157" s="3">
        <f>[8]Input!D157</f>
        <v>0</v>
      </c>
      <c r="E157" s="3">
        <f>[8]Input!E157</f>
        <v>0</v>
      </c>
      <c r="F157" s="3">
        <f>[8]Input!F157</f>
        <v>0</v>
      </c>
      <c r="G157" s="3">
        <f>[8]Input!G157</f>
        <v>0</v>
      </c>
      <c r="H157" s="3">
        <f>[8]Input!H157</f>
        <v>0</v>
      </c>
      <c r="I157" s="3">
        <f>[8]Input!I157</f>
        <v>0</v>
      </c>
      <c r="J157" s="3">
        <f>[8]Input!J157</f>
        <v>0</v>
      </c>
      <c r="K157" s="3">
        <f>[8]Input!K157</f>
        <v>0</v>
      </c>
      <c r="L157" s="3">
        <f>[8]Input!L157</f>
        <v>0</v>
      </c>
    </row>
    <row r="158" spans="1:12">
      <c r="A158" s="38">
        <f>[8]Input!A158</f>
        <v>0</v>
      </c>
      <c r="B158" s="38">
        <f>[8]Input!B158</f>
        <v>0</v>
      </c>
      <c r="C158" s="38">
        <f>[8]Input!C158</f>
        <v>0</v>
      </c>
      <c r="D158" s="3">
        <f>[8]Input!D158</f>
        <v>0</v>
      </c>
      <c r="E158" s="3">
        <f>[8]Input!E158</f>
        <v>0</v>
      </c>
      <c r="F158" s="3">
        <f>[8]Input!F158</f>
        <v>0</v>
      </c>
      <c r="G158" s="3">
        <f>[8]Input!G158</f>
        <v>0</v>
      </c>
      <c r="H158" s="3">
        <f>[8]Input!H158</f>
        <v>0</v>
      </c>
      <c r="I158" s="3">
        <f>[8]Input!I158</f>
        <v>0</v>
      </c>
      <c r="J158" s="3">
        <f>[8]Input!J158</f>
        <v>0</v>
      </c>
      <c r="K158" s="3">
        <f>[8]Input!K158</f>
        <v>0</v>
      </c>
      <c r="L158" s="3">
        <f>[8]Input!L158</f>
        <v>0</v>
      </c>
    </row>
    <row r="159" spans="1:12">
      <c r="A159" s="38">
        <f>[8]Input!A159</f>
        <v>0</v>
      </c>
      <c r="B159" s="38">
        <f>[8]Input!B159</f>
        <v>0</v>
      </c>
      <c r="C159" s="38">
        <f>[8]Input!C159</f>
        <v>0</v>
      </c>
      <c r="D159" s="3">
        <f>[8]Input!D159</f>
        <v>0</v>
      </c>
      <c r="E159" s="3">
        <f>[8]Input!E159</f>
        <v>0</v>
      </c>
      <c r="F159" s="3">
        <f>[8]Input!F159</f>
        <v>0</v>
      </c>
      <c r="G159" s="3">
        <f>[8]Input!G159</f>
        <v>0</v>
      </c>
      <c r="H159" s="3">
        <f>[8]Input!H159</f>
        <v>0</v>
      </c>
      <c r="I159" s="3">
        <f>[8]Input!I159</f>
        <v>0</v>
      </c>
      <c r="J159" s="3">
        <f>[8]Input!J159</f>
        <v>0</v>
      </c>
      <c r="K159" s="3">
        <f>[8]Input!K159</f>
        <v>0</v>
      </c>
      <c r="L159" s="3">
        <f>[8]Input!L159</f>
        <v>0</v>
      </c>
    </row>
    <row r="160" spans="1:12">
      <c r="A160" s="38">
        <f>[8]Input!A160</f>
        <v>0</v>
      </c>
      <c r="B160" s="38">
        <f>[8]Input!B160</f>
        <v>0</v>
      </c>
      <c r="C160" s="38">
        <f>[8]Input!C160</f>
        <v>0</v>
      </c>
      <c r="D160" s="3">
        <f>[8]Input!D160</f>
        <v>0</v>
      </c>
      <c r="E160" s="3">
        <f>[8]Input!E160</f>
        <v>0</v>
      </c>
      <c r="F160" s="3">
        <f>[8]Input!F160</f>
        <v>0</v>
      </c>
      <c r="G160" s="3">
        <f>[8]Input!G160</f>
        <v>0</v>
      </c>
      <c r="H160" s="3">
        <f>[8]Input!H160</f>
        <v>0</v>
      </c>
      <c r="I160" s="3">
        <f>[8]Input!I160</f>
        <v>0</v>
      </c>
      <c r="J160" s="3">
        <f>[8]Input!J160</f>
        <v>0</v>
      </c>
      <c r="K160" s="3">
        <f>[8]Input!K160</f>
        <v>0</v>
      </c>
      <c r="L160" s="3">
        <f>[8]Input!L160</f>
        <v>0</v>
      </c>
    </row>
    <row r="161" spans="1:12">
      <c r="A161" s="38">
        <f>[8]Input!A161</f>
        <v>0</v>
      </c>
      <c r="B161" s="38">
        <f>[8]Input!B161</f>
        <v>0</v>
      </c>
      <c r="C161" s="38">
        <f>[8]Input!C161</f>
        <v>0</v>
      </c>
      <c r="D161" s="3">
        <f>[8]Input!D161</f>
        <v>0</v>
      </c>
      <c r="E161" s="3">
        <f>[8]Input!E161</f>
        <v>0</v>
      </c>
      <c r="F161" s="3">
        <f>[8]Input!F161</f>
        <v>0</v>
      </c>
      <c r="G161" s="3">
        <f>[8]Input!G161</f>
        <v>0</v>
      </c>
      <c r="H161" s="3">
        <f>[8]Input!H161</f>
        <v>0</v>
      </c>
      <c r="I161" s="3">
        <f>[8]Input!I161</f>
        <v>0</v>
      </c>
      <c r="J161" s="3">
        <f>[8]Input!J161</f>
        <v>0</v>
      </c>
      <c r="K161" s="3">
        <f>[8]Input!K161</f>
        <v>0</v>
      </c>
      <c r="L161" s="3">
        <f>[8]Input!L161</f>
        <v>0</v>
      </c>
    </row>
    <row r="162" spans="1:12">
      <c r="A162" s="38">
        <f>[8]Input!A162</f>
        <v>0</v>
      </c>
      <c r="B162" s="38">
        <f>[8]Input!B162</f>
        <v>0</v>
      </c>
      <c r="C162" s="38">
        <f>[8]Input!C162</f>
        <v>0</v>
      </c>
      <c r="D162" s="3">
        <f>[8]Input!D162</f>
        <v>0</v>
      </c>
      <c r="E162" s="3">
        <f>[8]Input!E162</f>
        <v>0</v>
      </c>
      <c r="F162" s="3">
        <f>[8]Input!F162</f>
        <v>0</v>
      </c>
      <c r="G162" s="3">
        <f>[8]Input!G162</f>
        <v>0</v>
      </c>
      <c r="H162" s="3">
        <f>[8]Input!H162</f>
        <v>0</v>
      </c>
      <c r="I162" s="3">
        <f>[8]Input!I162</f>
        <v>0</v>
      </c>
      <c r="J162" s="3">
        <f>[8]Input!J162</f>
        <v>0</v>
      </c>
      <c r="K162" s="3">
        <f>[8]Input!K162</f>
        <v>0</v>
      </c>
      <c r="L162" s="3">
        <f>[8]Input!L162</f>
        <v>0</v>
      </c>
    </row>
    <row r="163" spans="1:12">
      <c r="A163" s="38">
        <f>[8]Input!A163</f>
        <v>0</v>
      </c>
      <c r="B163" s="38">
        <f>[8]Input!B163</f>
        <v>0</v>
      </c>
      <c r="C163" s="38">
        <f>[8]Input!C163</f>
        <v>0</v>
      </c>
      <c r="D163" s="3">
        <f>[8]Input!D163</f>
        <v>0</v>
      </c>
      <c r="E163" s="3">
        <f>[8]Input!E163</f>
        <v>0</v>
      </c>
      <c r="F163" s="3">
        <f>[8]Input!F163</f>
        <v>0</v>
      </c>
      <c r="G163" s="3">
        <f>[8]Input!G163</f>
        <v>0</v>
      </c>
      <c r="H163" s="3">
        <f>[8]Input!H163</f>
        <v>0</v>
      </c>
      <c r="I163" s="3">
        <f>[8]Input!I163</f>
        <v>0</v>
      </c>
      <c r="J163" s="3">
        <f>[8]Input!J163</f>
        <v>0</v>
      </c>
      <c r="K163" s="3">
        <f>[8]Input!K163</f>
        <v>0</v>
      </c>
      <c r="L163" s="3">
        <f>[8]Input!L163</f>
        <v>0</v>
      </c>
    </row>
    <row r="164" spans="1:12">
      <c r="A164" s="38">
        <f>[8]Input!A164</f>
        <v>0</v>
      </c>
      <c r="B164" s="38">
        <f>[8]Input!B164</f>
        <v>0</v>
      </c>
      <c r="C164" s="38">
        <f>[8]Input!C164</f>
        <v>0</v>
      </c>
      <c r="D164" s="3">
        <f>[8]Input!D164</f>
        <v>0</v>
      </c>
      <c r="E164" s="3">
        <f>[8]Input!E164</f>
        <v>0</v>
      </c>
      <c r="F164" s="3">
        <f>[8]Input!F164</f>
        <v>0</v>
      </c>
      <c r="G164" s="3">
        <f>[8]Input!G164</f>
        <v>0</v>
      </c>
      <c r="H164" s="3">
        <f>[8]Input!H164</f>
        <v>0</v>
      </c>
      <c r="I164" s="3">
        <f>[8]Input!I164</f>
        <v>0</v>
      </c>
      <c r="J164" s="3">
        <f>[8]Input!J164</f>
        <v>0</v>
      </c>
      <c r="K164" s="3">
        <f>[8]Input!K164</f>
        <v>0</v>
      </c>
      <c r="L164" s="3">
        <f>[8]Input!L164</f>
        <v>0</v>
      </c>
    </row>
    <row r="165" spans="1:12">
      <c r="A165" s="38">
        <f>[8]Input!A165</f>
        <v>0</v>
      </c>
      <c r="B165" s="38">
        <f>[8]Input!B165</f>
        <v>0</v>
      </c>
      <c r="C165" s="38">
        <f>[8]Input!C165</f>
        <v>0</v>
      </c>
      <c r="D165" s="3">
        <f>[8]Input!D165</f>
        <v>0</v>
      </c>
      <c r="E165" s="3">
        <f>[8]Input!E165</f>
        <v>0</v>
      </c>
      <c r="F165" s="3">
        <f>[8]Input!F165</f>
        <v>0</v>
      </c>
      <c r="G165" s="3">
        <f>[8]Input!G165</f>
        <v>0</v>
      </c>
      <c r="H165" s="3">
        <f>[8]Input!H165</f>
        <v>0</v>
      </c>
      <c r="I165" s="3">
        <f>[8]Input!I165</f>
        <v>0</v>
      </c>
      <c r="J165" s="3">
        <f>[8]Input!J165</f>
        <v>0</v>
      </c>
      <c r="K165" s="3">
        <f>[8]Input!K165</f>
        <v>0</v>
      </c>
      <c r="L165" s="3">
        <f>[8]Input!L165</f>
        <v>0</v>
      </c>
    </row>
    <row r="166" spans="1:12">
      <c r="A166" s="38">
        <f>[8]Input!A166</f>
        <v>0</v>
      </c>
      <c r="B166" s="38">
        <f>[8]Input!B166</f>
        <v>0</v>
      </c>
      <c r="C166" s="38">
        <f>[8]Input!C166</f>
        <v>0</v>
      </c>
      <c r="D166" s="3">
        <f>[8]Input!D166</f>
        <v>0</v>
      </c>
      <c r="E166" s="3">
        <f>[8]Input!E166</f>
        <v>0</v>
      </c>
      <c r="F166" s="3">
        <f>[8]Input!F166</f>
        <v>0</v>
      </c>
      <c r="G166" s="3">
        <f>[8]Input!G166</f>
        <v>0</v>
      </c>
      <c r="H166" s="3">
        <f>[8]Input!H166</f>
        <v>0</v>
      </c>
      <c r="I166" s="3">
        <f>[8]Input!I166</f>
        <v>0</v>
      </c>
      <c r="J166" s="3">
        <f>[8]Input!J166</f>
        <v>0</v>
      </c>
      <c r="K166" s="3">
        <f>[8]Input!K166</f>
        <v>0</v>
      </c>
      <c r="L166" s="3">
        <f>[8]Input!L166</f>
        <v>0</v>
      </c>
    </row>
    <row r="167" spans="1:12">
      <c r="A167" s="38">
        <f>[8]Input!A167</f>
        <v>0</v>
      </c>
      <c r="B167" s="38">
        <f>[8]Input!B167</f>
        <v>0</v>
      </c>
      <c r="C167" s="38">
        <f>[8]Input!C167</f>
        <v>0</v>
      </c>
      <c r="D167" s="3">
        <f>[8]Input!D167</f>
        <v>0</v>
      </c>
      <c r="E167" s="3">
        <f>[8]Input!E167</f>
        <v>0</v>
      </c>
      <c r="F167" s="3">
        <f>[8]Input!F167</f>
        <v>0</v>
      </c>
      <c r="G167" s="3">
        <f>[8]Input!G167</f>
        <v>0</v>
      </c>
      <c r="H167" s="3">
        <f>[8]Input!H167</f>
        <v>0</v>
      </c>
      <c r="I167" s="3">
        <f>[8]Input!I167</f>
        <v>0</v>
      </c>
      <c r="J167" s="3">
        <f>[8]Input!J167</f>
        <v>0</v>
      </c>
      <c r="K167" s="3">
        <f>[8]Input!K167</f>
        <v>0</v>
      </c>
      <c r="L167" s="3">
        <f>[8]Input!L167</f>
        <v>0</v>
      </c>
    </row>
    <row r="168" spans="1:12">
      <c r="A168" s="38">
        <f>[8]Input!A168</f>
        <v>0</v>
      </c>
      <c r="B168" s="38">
        <f>[8]Input!B168</f>
        <v>0</v>
      </c>
      <c r="C168" s="38">
        <f>[8]Input!C168</f>
        <v>0</v>
      </c>
      <c r="D168" s="3">
        <f>[8]Input!D168</f>
        <v>0</v>
      </c>
      <c r="E168" s="3">
        <f>[8]Input!E168</f>
        <v>0</v>
      </c>
      <c r="F168" s="3">
        <f>[8]Input!F168</f>
        <v>0</v>
      </c>
      <c r="G168" s="3">
        <f>[8]Input!G168</f>
        <v>0</v>
      </c>
      <c r="H168" s="3">
        <f>[8]Input!H168</f>
        <v>0</v>
      </c>
      <c r="I168" s="3">
        <f>[8]Input!I168</f>
        <v>0</v>
      </c>
      <c r="J168" s="3">
        <f>[8]Input!J168</f>
        <v>0</v>
      </c>
      <c r="K168" s="3">
        <f>[8]Input!K168</f>
        <v>0</v>
      </c>
      <c r="L168" s="3">
        <f>[8]Input!L168</f>
        <v>0</v>
      </c>
    </row>
    <row r="169" spans="1:12">
      <c r="A169" s="38">
        <f>[8]Input!A169</f>
        <v>0</v>
      </c>
      <c r="B169" s="38">
        <f>[8]Input!B169</f>
        <v>0</v>
      </c>
      <c r="C169" s="38">
        <f>[8]Input!C169</f>
        <v>0</v>
      </c>
      <c r="D169" s="3">
        <f>[8]Input!D169</f>
        <v>0</v>
      </c>
      <c r="E169" s="3">
        <f>[8]Input!E169</f>
        <v>0</v>
      </c>
      <c r="F169" s="3">
        <f>[8]Input!F169</f>
        <v>0</v>
      </c>
      <c r="G169" s="3">
        <f>[8]Input!G169</f>
        <v>0</v>
      </c>
      <c r="H169" s="3">
        <f>[8]Input!H169</f>
        <v>0</v>
      </c>
      <c r="I169" s="3">
        <f>[8]Input!I169</f>
        <v>0</v>
      </c>
      <c r="J169" s="3">
        <f>[8]Input!J169</f>
        <v>0</v>
      </c>
      <c r="K169" s="3">
        <f>[8]Input!K169</f>
        <v>0</v>
      </c>
      <c r="L169" s="3">
        <f>[8]Input!L169</f>
        <v>0</v>
      </c>
    </row>
    <row r="170" spans="1:12">
      <c r="A170" s="38">
        <f>[8]Input!A170</f>
        <v>0</v>
      </c>
      <c r="B170" s="38">
        <f>[8]Input!B170</f>
        <v>0</v>
      </c>
      <c r="C170" s="38">
        <f>[8]Input!C170</f>
        <v>0</v>
      </c>
      <c r="D170" s="3">
        <f>[8]Input!D170</f>
        <v>0</v>
      </c>
      <c r="E170" s="3">
        <f>[8]Input!E170</f>
        <v>0</v>
      </c>
      <c r="F170" s="3">
        <f>[8]Input!F170</f>
        <v>0</v>
      </c>
      <c r="G170" s="3">
        <f>[8]Input!G170</f>
        <v>0</v>
      </c>
      <c r="H170" s="3">
        <f>[8]Input!H170</f>
        <v>0</v>
      </c>
      <c r="I170" s="3">
        <f>[8]Input!I170</f>
        <v>0</v>
      </c>
      <c r="J170" s="3">
        <f>[8]Input!J170</f>
        <v>0</v>
      </c>
      <c r="K170" s="3">
        <f>[8]Input!K170</f>
        <v>0</v>
      </c>
      <c r="L170" s="3">
        <f>[8]Input!L170</f>
        <v>0</v>
      </c>
    </row>
    <row r="171" spans="1:12">
      <c r="A171" s="38">
        <f>[8]Input!A171</f>
        <v>0</v>
      </c>
      <c r="B171" s="38">
        <f>[8]Input!B171</f>
        <v>0</v>
      </c>
      <c r="C171" s="38">
        <f>[8]Input!C171</f>
        <v>0</v>
      </c>
      <c r="D171" s="3">
        <f>[8]Input!D171</f>
        <v>0</v>
      </c>
      <c r="E171" s="3">
        <f>[8]Input!E171</f>
        <v>0</v>
      </c>
      <c r="F171" s="3">
        <f>[8]Input!F171</f>
        <v>0</v>
      </c>
      <c r="G171" s="3">
        <f>[8]Input!G171</f>
        <v>0</v>
      </c>
      <c r="H171" s="3">
        <f>[8]Input!H171</f>
        <v>0</v>
      </c>
      <c r="I171" s="3">
        <f>[8]Input!I171</f>
        <v>0</v>
      </c>
      <c r="J171" s="3">
        <f>[8]Input!J171</f>
        <v>0</v>
      </c>
      <c r="K171" s="3">
        <f>[8]Input!K171</f>
        <v>0</v>
      </c>
      <c r="L171" s="3">
        <f>[8]Input!L171</f>
        <v>0</v>
      </c>
    </row>
    <row r="172" spans="1:12">
      <c r="A172" s="38">
        <f>[8]Input!A172</f>
        <v>0</v>
      </c>
      <c r="B172" s="38">
        <f>[8]Input!B172</f>
        <v>0</v>
      </c>
      <c r="C172" s="38">
        <f>[8]Input!C172</f>
        <v>0</v>
      </c>
      <c r="D172" s="3">
        <f>[8]Input!D172</f>
        <v>0</v>
      </c>
      <c r="E172" s="3">
        <f>[8]Input!E172</f>
        <v>0</v>
      </c>
      <c r="F172" s="3">
        <f>[8]Input!F172</f>
        <v>0</v>
      </c>
      <c r="G172" s="3">
        <f>[8]Input!G172</f>
        <v>0</v>
      </c>
      <c r="H172" s="3">
        <f>[8]Input!H172</f>
        <v>0</v>
      </c>
      <c r="I172" s="3">
        <f>[8]Input!I172</f>
        <v>0</v>
      </c>
      <c r="J172" s="3">
        <f>[8]Input!J172</f>
        <v>0</v>
      </c>
      <c r="K172" s="3">
        <f>[8]Input!K172</f>
        <v>0</v>
      </c>
      <c r="L172" s="3">
        <f>[8]Input!L172</f>
        <v>0</v>
      </c>
    </row>
    <row r="173" spans="1:12">
      <c r="A173" s="38">
        <f>[8]Input!A173</f>
        <v>0</v>
      </c>
      <c r="B173" s="38">
        <f>[8]Input!B173</f>
        <v>0</v>
      </c>
      <c r="C173" s="38">
        <f>[8]Input!C173</f>
        <v>0</v>
      </c>
      <c r="D173" s="3">
        <f>[8]Input!D173</f>
        <v>0</v>
      </c>
      <c r="E173" s="3">
        <f>[8]Input!E173</f>
        <v>0</v>
      </c>
      <c r="F173" s="3">
        <f>[8]Input!F173</f>
        <v>0</v>
      </c>
      <c r="G173" s="3">
        <f>[8]Input!G173</f>
        <v>0</v>
      </c>
      <c r="H173" s="3">
        <f>[8]Input!H173</f>
        <v>0</v>
      </c>
      <c r="I173" s="3">
        <f>[8]Input!I173</f>
        <v>0</v>
      </c>
      <c r="J173" s="3">
        <f>[8]Input!J173</f>
        <v>0</v>
      </c>
      <c r="K173" s="3">
        <f>[8]Input!K173</f>
        <v>0</v>
      </c>
      <c r="L173" s="3">
        <f>[8]Input!L173</f>
        <v>0</v>
      </c>
    </row>
    <row r="174" spans="1:12">
      <c r="A174" s="38">
        <f>[8]Input!A174</f>
        <v>0</v>
      </c>
      <c r="B174" s="38">
        <f>[8]Input!B174</f>
        <v>0</v>
      </c>
      <c r="C174" s="38">
        <f>[8]Input!C174</f>
        <v>0</v>
      </c>
      <c r="D174" s="3">
        <f>[8]Input!D174</f>
        <v>0</v>
      </c>
      <c r="E174" s="3">
        <f>[8]Input!E174</f>
        <v>0</v>
      </c>
      <c r="F174" s="3">
        <f>[8]Input!F174</f>
        <v>0</v>
      </c>
      <c r="G174" s="3">
        <f>[8]Input!G174</f>
        <v>0</v>
      </c>
      <c r="H174" s="3">
        <f>[8]Input!H174</f>
        <v>0</v>
      </c>
      <c r="I174" s="3">
        <f>[8]Input!I174</f>
        <v>0</v>
      </c>
      <c r="J174" s="3">
        <f>[8]Input!J174</f>
        <v>0</v>
      </c>
      <c r="K174" s="3">
        <f>[8]Input!K174</f>
        <v>0</v>
      </c>
      <c r="L174" s="3">
        <f>[8]Input!L174</f>
        <v>0</v>
      </c>
    </row>
    <row r="175" spans="1:12">
      <c r="A175" s="38">
        <f>[8]Input!A175</f>
        <v>0</v>
      </c>
      <c r="B175" s="38">
        <f>[8]Input!B175</f>
        <v>0</v>
      </c>
      <c r="C175" s="38">
        <f>[8]Input!C175</f>
        <v>0</v>
      </c>
      <c r="D175" s="3">
        <f>[8]Input!D175</f>
        <v>0</v>
      </c>
      <c r="E175" s="3">
        <f>[8]Input!E175</f>
        <v>0</v>
      </c>
      <c r="F175" s="3">
        <f>[8]Input!F175</f>
        <v>0</v>
      </c>
      <c r="G175" s="3">
        <f>[8]Input!G175</f>
        <v>0</v>
      </c>
      <c r="H175" s="3">
        <f>[8]Input!H175</f>
        <v>0</v>
      </c>
      <c r="I175" s="3">
        <f>[8]Input!I175</f>
        <v>0</v>
      </c>
      <c r="J175" s="3">
        <f>[8]Input!J175</f>
        <v>0</v>
      </c>
      <c r="K175" s="3">
        <f>[8]Input!K175</f>
        <v>0</v>
      </c>
      <c r="L175" s="3">
        <f>[8]Input!L175</f>
        <v>0</v>
      </c>
    </row>
    <row r="176" spans="1:12">
      <c r="A176" s="38">
        <f>[8]Input!A176</f>
        <v>0</v>
      </c>
      <c r="B176" s="38">
        <f>[8]Input!B176</f>
        <v>0</v>
      </c>
      <c r="C176" s="38">
        <f>[8]Input!C176</f>
        <v>0</v>
      </c>
      <c r="D176" s="3">
        <f>[8]Input!D176</f>
        <v>0</v>
      </c>
      <c r="E176" s="3">
        <f>[8]Input!E176</f>
        <v>0</v>
      </c>
      <c r="F176" s="3">
        <f>[8]Input!F176</f>
        <v>0</v>
      </c>
      <c r="G176" s="3">
        <f>[8]Input!G176</f>
        <v>0</v>
      </c>
      <c r="H176" s="3">
        <f>[8]Input!H176</f>
        <v>0</v>
      </c>
      <c r="I176" s="3">
        <f>[8]Input!I176</f>
        <v>0</v>
      </c>
      <c r="J176" s="3">
        <f>[8]Input!J176</f>
        <v>0</v>
      </c>
      <c r="K176" s="3">
        <f>[8]Input!K176</f>
        <v>0</v>
      </c>
      <c r="L176" s="3">
        <f>[8]Input!L176</f>
        <v>0</v>
      </c>
    </row>
    <row r="177" spans="1:12">
      <c r="A177" s="38">
        <f>[8]Input!A177</f>
        <v>0</v>
      </c>
      <c r="B177" s="38">
        <f>[8]Input!B177</f>
        <v>0</v>
      </c>
      <c r="C177" s="38">
        <f>[8]Input!C177</f>
        <v>0</v>
      </c>
      <c r="D177" s="3">
        <f>[8]Input!D177</f>
        <v>0</v>
      </c>
      <c r="E177" s="3">
        <f>[8]Input!E177</f>
        <v>0</v>
      </c>
      <c r="F177" s="3">
        <f>[8]Input!F177</f>
        <v>0</v>
      </c>
      <c r="G177" s="3">
        <f>[8]Input!G177</f>
        <v>0</v>
      </c>
      <c r="H177" s="3">
        <f>[8]Input!H177</f>
        <v>0</v>
      </c>
      <c r="I177" s="3">
        <f>[8]Input!I177</f>
        <v>0</v>
      </c>
      <c r="J177" s="3">
        <f>[8]Input!J177</f>
        <v>0</v>
      </c>
      <c r="K177" s="3">
        <f>[8]Input!K177</f>
        <v>0</v>
      </c>
      <c r="L177" s="3">
        <f>[8]Input!L177</f>
        <v>0</v>
      </c>
    </row>
    <row r="178" spans="1:12">
      <c r="A178" s="38">
        <f>[8]Input!A178</f>
        <v>0</v>
      </c>
      <c r="B178" s="38">
        <f>[8]Input!B178</f>
        <v>0</v>
      </c>
      <c r="C178" s="38">
        <f>[8]Input!C178</f>
        <v>0</v>
      </c>
      <c r="D178" s="3">
        <f>[8]Input!D178</f>
        <v>0</v>
      </c>
      <c r="E178" s="3">
        <f>[8]Input!E178</f>
        <v>0</v>
      </c>
      <c r="F178" s="3">
        <f>[8]Input!F178</f>
        <v>0</v>
      </c>
      <c r="G178" s="3">
        <f>[8]Input!G178</f>
        <v>0</v>
      </c>
      <c r="H178" s="3">
        <f>[8]Input!H178</f>
        <v>0</v>
      </c>
      <c r="I178" s="3">
        <f>[8]Input!I178</f>
        <v>0</v>
      </c>
      <c r="J178" s="3">
        <f>[8]Input!J178</f>
        <v>0</v>
      </c>
      <c r="K178" s="3">
        <f>[8]Input!K178</f>
        <v>0</v>
      </c>
      <c r="L178" s="3">
        <f>[8]Input!L178</f>
        <v>0</v>
      </c>
    </row>
    <row r="179" spans="1:12">
      <c r="A179" s="38">
        <f>[8]Input!A179</f>
        <v>0</v>
      </c>
      <c r="B179" s="38">
        <f>[8]Input!B179</f>
        <v>0</v>
      </c>
      <c r="C179" s="38">
        <f>[8]Input!C179</f>
        <v>0</v>
      </c>
      <c r="D179" s="3">
        <f>[8]Input!D179</f>
        <v>0</v>
      </c>
      <c r="E179" s="3">
        <f>[8]Input!E179</f>
        <v>0</v>
      </c>
      <c r="F179" s="3">
        <f>[8]Input!F179</f>
        <v>0</v>
      </c>
      <c r="G179" s="3">
        <f>[8]Input!G179</f>
        <v>0</v>
      </c>
      <c r="H179" s="3">
        <f>[8]Input!H179</f>
        <v>0</v>
      </c>
      <c r="I179" s="3">
        <f>[8]Input!I179</f>
        <v>0</v>
      </c>
      <c r="J179" s="3">
        <f>[8]Input!J179</f>
        <v>0</v>
      </c>
      <c r="K179" s="3">
        <f>[8]Input!K179</f>
        <v>0</v>
      </c>
      <c r="L179" s="3">
        <f>[8]Input!L179</f>
        <v>0</v>
      </c>
    </row>
    <row r="180" spans="1:12">
      <c r="A180" s="38">
        <f>[8]Input!A180</f>
        <v>0</v>
      </c>
      <c r="B180" s="38">
        <f>[8]Input!B180</f>
        <v>0</v>
      </c>
      <c r="C180" s="38">
        <f>[8]Input!C180</f>
        <v>0</v>
      </c>
      <c r="D180" s="3">
        <f>[8]Input!D180</f>
        <v>0</v>
      </c>
      <c r="E180" s="3">
        <f>[8]Input!E180</f>
        <v>0</v>
      </c>
      <c r="F180" s="3">
        <f>[8]Input!F180</f>
        <v>0</v>
      </c>
      <c r="G180" s="3">
        <f>[8]Input!G180</f>
        <v>0</v>
      </c>
      <c r="H180" s="3">
        <f>[8]Input!H180</f>
        <v>0</v>
      </c>
      <c r="I180" s="3">
        <f>[8]Input!I180</f>
        <v>0</v>
      </c>
      <c r="J180" s="3">
        <f>[8]Input!J180</f>
        <v>0</v>
      </c>
      <c r="K180" s="3">
        <f>[8]Input!K180</f>
        <v>0</v>
      </c>
      <c r="L180" s="3">
        <f>[8]Input!L180</f>
        <v>0</v>
      </c>
    </row>
    <row r="181" spans="1:12">
      <c r="A181" s="38">
        <f>[8]Input!A181</f>
        <v>0</v>
      </c>
      <c r="B181" s="38">
        <f>[8]Input!B181</f>
        <v>0</v>
      </c>
      <c r="C181" s="38">
        <f>[8]Input!C181</f>
        <v>0</v>
      </c>
      <c r="D181" s="3">
        <f>[8]Input!D181</f>
        <v>0</v>
      </c>
      <c r="E181" s="3">
        <f>[8]Input!E181</f>
        <v>0</v>
      </c>
      <c r="F181" s="3">
        <f>[8]Input!F181</f>
        <v>0</v>
      </c>
      <c r="G181" s="3">
        <f>[8]Input!G181</f>
        <v>0</v>
      </c>
      <c r="H181" s="3">
        <f>[8]Input!H181</f>
        <v>0</v>
      </c>
      <c r="I181" s="3">
        <f>[8]Input!I181</f>
        <v>0</v>
      </c>
      <c r="J181" s="3">
        <f>[8]Input!J181</f>
        <v>0</v>
      </c>
      <c r="K181" s="3">
        <f>[8]Input!K181</f>
        <v>0</v>
      </c>
      <c r="L181" s="3">
        <f>[8]Input!L181</f>
        <v>0</v>
      </c>
    </row>
    <row r="182" spans="1:12">
      <c r="A182" s="38">
        <f>[8]Input!A182</f>
        <v>0</v>
      </c>
      <c r="B182" s="38">
        <f>[8]Input!B182</f>
        <v>0</v>
      </c>
      <c r="C182" s="38">
        <f>[8]Input!C182</f>
        <v>0</v>
      </c>
      <c r="D182" s="3">
        <f>[8]Input!D182</f>
        <v>0</v>
      </c>
      <c r="E182" s="3">
        <f>[8]Input!E182</f>
        <v>0</v>
      </c>
      <c r="F182" s="3">
        <f>[8]Input!F182</f>
        <v>0</v>
      </c>
      <c r="G182" s="3">
        <f>[8]Input!G182</f>
        <v>0</v>
      </c>
      <c r="H182" s="3">
        <f>[8]Input!H182</f>
        <v>0</v>
      </c>
      <c r="I182" s="3">
        <f>[8]Input!I182</f>
        <v>0</v>
      </c>
      <c r="J182" s="3">
        <f>[8]Input!J182</f>
        <v>0</v>
      </c>
      <c r="K182" s="3">
        <f>[8]Input!K182</f>
        <v>0</v>
      </c>
      <c r="L182" s="3">
        <f>[8]Input!L182</f>
        <v>0</v>
      </c>
    </row>
    <row r="183" spans="1:12">
      <c r="A183" s="38">
        <f>[8]Input!A183</f>
        <v>0</v>
      </c>
      <c r="B183" s="38">
        <f>[8]Input!B183</f>
        <v>0</v>
      </c>
      <c r="C183" s="38">
        <f>[8]Input!C183</f>
        <v>0</v>
      </c>
      <c r="D183" s="3">
        <f>[8]Input!D183</f>
        <v>0</v>
      </c>
      <c r="E183" s="3">
        <f>[8]Input!E183</f>
        <v>0</v>
      </c>
      <c r="F183" s="3">
        <f>[8]Input!F183</f>
        <v>0</v>
      </c>
      <c r="G183" s="3">
        <f>[8]Input!G183</f>
        <v>0</v>
      </c>
      <c r="H183" s="3">
        <f>[8]Input!H183</f>
        <v>0</v>
      </c>
      <c r="I183" s="3">
        <f>[8]Input!I183</f>
        <v>0</v>
      </c>
      <c r="J183" s="3">
        <f>[8]Input!J183</f>
        <v>0</v>
      </c>
      <c r="K183" s="3">
        <f>[8]Input!K183</f>
        <v>0</v>
      </c>
      <c r="L183" s="3">
        <f>[8]Input!L183</f>
        <v>0</v>
      </c>
    </row>
    <row r="184" spans="1:12">
      <c r="A184" s="38">
        <f>[8]Input!A184</f>
        <v>0</v>
      </c>
      <c r="B184" s="38">
        <f>[8]Input!B184</f>
        <v>0</v>
      </c>
      <c r="C184" s="38">
        <f>[8]Input!C184</f>
        <v>0</v>
      </c>
      <c r="D184" s="3">
        <f>[8]Input!D184</f>
        <v>0</v>
      </c>
      <c r="E184" s="3">
        <f>[8]Input!E184</f>
        <v>0</v>
      </c>
      <c r="F184" s="3">
        <f>[8]Input!F184</f>
        <v>0</v>
      </c>
      <c r="G184" s="3">
        <f>[8]Input!G184</f>
        <v>0</v>
      </c>
      <c r="H184" s="3">
        <f>[8]Input!H184</f>
        <v>0</v>
      </c>
      <c r="I184" s="3">
        <f>[8]Input!I184</f>
        <v>0</v>
      </c>
      <c r="J184" s="3">
        <f>[8]Input!J184</f>
        <v>0</v>
      </c>
      <c r="K184" s="3">
        <f>[8]Input!K184</f>
        <v>0</v>
      </c>
      <c r="L184" s="3">
        <f>[8]Input!L184</f>
        <v>0</v>
      </c>
    </row>
    <row r="185" spans="1:12">
      <c r="A185" s="38">
        <f>[8]Input!A185</f>
        <v>0</v>
      </c>
      <c r="B185" s="38">
        <f>[8]Input!B185</f>
        <v>0</v>
      </c>
      <c r="C185" s="38">
        <f>[8]Input!C185</f>
        <v>0</v>
      </c>
      <c r="D185" s="3">
        <f>[8]Input!D185</f>
        <v>0</v>
      </c>
      <c r="E185" s="3">
        <f>[8]Input!E185</f>
        <v>0</v>
      </c>
      <c r="F185" s="3">
        <f>[8]Input!F185</f>
        <v>0</v>
      </c>
      <c r="G185" s="3">
        <f>[8]Input!G185</f>
        <v>0</v>
      </c>
      <c r="H185" s="3">
        <f>[8]Input!H185</f>
        <v>0</v>
      </c>
      <c r="I185" s="3">
        <f>[8]Input!I185</f>
        <v>0</v>
      </c>
      <c r="J185" s="3">
        <f>[8]Input!J185</f>
        <v>0</v>
      </c>
      <c r="K185" s="3">
        <f>[8]Input!K185</f>
        <v>0</v>
      </c>
      <c r="L185" s="3">
        <f>[8]Input!L185</f>
        <v>0</v>
      </c>
    </row>
    <row r="186" spans="1:12">
      <c r="A186" s="38">
        <f>[8]Input!A186</f>
        <v>0</v>
      </c>
      <c r="B186" s="38">
        <f>[8]Input!B186</f>
        <v>0</v>
      </c>
      <c r="C186" s="38">
        <f>[8]Input!C186</f>
        <v>0</v>
      </c>
      <c r="D186" s="3">
        <f>[8]Input!D186</f>
        <v>0</v>
      </c>
      <c r="E186" s="3">
        <f>[8]Input!E186</f>
        <v>0</v>
      </c>
      <c r="F186" s="3">
        <f>[8]Input!F186</f>
        <v>0</v>
      </c>
      <c r="G186" s="3">
        <f>[8]Input!G186</f>
        <v>0</v>
      </c>
      <c r="H186" s="3">
        <f>[8]Input!H186</f>
        <v>0</v>
      </c>
      <c r="I186" s="3">
        <f>[8]Input!I186</f>
        <v>0</v>
      </c>
      <c r="J186" s="3">
        <f>[8]Input!J186</f>
        <v>0</v>
      </c>
      <c r="K186" s="3">
        <f>[8]Input!K186</f>
        <v>0</v>
      </c>
      <c r="L186" s="3">
        <f>[8]Input!L186</f>
        <v>0</v>
      </c>
    </row>
    <row r="187" spans="1:12">
      <c r="A187" s="38">
        <f>[8]Input!A187</f>
        <v>0</v>
      </c>
      <c r="B187" s="38">
        <f>[8]Input!B187</f>
        <v>0</v>
      </c>
      <c r="C187" s="38">
        <f>[8]Input!C187</f>
        <v>0</v>
      </c>
      <c r="D187" s="3">
        <f>[8]Input!D187</f>
        <v>0</v>
      </c>
      <c r="E187" s="3">
        <f>[8]Input!E187</f>
        <v>0</v>
      </c>
      <c r="F187" s="3">
        <f>[8]Input!F187</f>
        <v>0</v>
      </c>
      <c r="G187" s="3">
        <f>[8]Input!G187</f>
        <v>0</v>
      </c>
      <c r="H187" s="3">
        <f>[8]Input!H187</f>
        <v>0</v>
      </c>
      <c r="I187" s="3">
        <f>[8]Input!I187</f>
        <v>0</v>
      </c>
      <c r="J187" s="3">
        <f>[8]Input!J187</f>
        <v>0</v>
      </c>
      <c r="K187" s="3">
        <f>[8]Input!K187</f>
        <v>0</v>
      </c>
      <c r="L187" s="3">
        <f>[8]Input!L187</f>
        <v>0</v>
      </c>
    </row>
    <row r="188" spans="1:12">
      <c r="A188" s="38">
        <f>[8]Input!A188</f>
        <v>0</v>
      </c>
      <c r="B188" s="38">
        <f>[8]Input!B188</f>
        <v>0</v>
      </c>
      <c r="C188" s="38">
        <f>[8]Input!C188</f>
        <v>0</v>
      </c>
      <c r="D188" s="3">
        <f>[8]Input!D188</f>
        <v>0</v>
      </c>
      <c r="E188" s="3">
        <f>[8]Input!E188</f>
        <v>0</v>
      </c>
      <c r="F188" s="3">
        <f>[8]Input!F188</f>
        <v>0</v>
      </c>
      <c r="G188" s="3">
        <f>[8]Input!G188</f>
        <v>0</v>
      </c>
      <c r="H188" s="3">
        <f>[8]Input!H188</f>
        <v>0</v>
      </c>
      <c r="I188" s="3">
        <f>[8]Input!I188</f>
        <v>0</v>
      </c>
      <c r="J188" s="3">
        <f>[8]Input!J188</f>
        <v>0</v>
      </c>
      <c r="K188" s="3">
        <f>[8]Input!K188</f>
        <v>0</v>
      </c>
      <c r="L188" s="3">
        <f>[8]Input!L188</f>
        <v>0</v>
      </c>
    </row>
    <row r="189" spans="1:12">
      <c r="A189" s="38">
        <f>[8]Input!A189</f>
        <v>0</v>
      </c>
      <c r="B189" s="38">
        <f>[8]Input!B189</f>
        <v>0</v>
      </c>
      <c r="C189" s="38">
        <f>[8]Input!C189</f>
        <v>0</v>
      </c>
      <c r="D189" s="3">
        <f>[8]Input!D189</f>
        <v>0</v>
      </c>
      <c r="E189" s="3">
        <f>[8]Input!E189</f>
        <v>0</v>
      </c>
      <c r="F189" s="3">
        <f>[8]Input!F189</f>
        <v>0</v>
      </c>
      <c r="G189" s="3">
        <f>[8]Input!G189</f>
        <v>0</v>
      </c>
      <c r="H189" s="3">
        <f>[8]Input!H189</f>
        <v>0</v>
      </c>
      <c r="I189" s="3">
        <f>[8]Input!I189</f>
        <v>0</v>
      </c>
      <c r="J189" s="3">
        <f>[8]Input!J189</f>
        <v>0</v>
      </c>
      <c r="K189" s="3">
        <f>[8]Input!K189</f>
        <v>0</v>
      </c>
      <c r="L189" s="3">
        <f>[8]Input!L189</f>
        <v>0</v>
      </c>
    </row>
    <row r="190" spans="1:12">
      <c r="A190" s="38">
        <f>[8]Input!A190</f>
        <v>0</v>
      </c>
      <c r="B190" s="38">
        <f>[8]Input!B190</f>
        <v>0</v>
      </c>
      <c r="C190" s="38">
        <f>[8]Input!C190</f>
        <v>0</v>
      </c>
      <c r="D190" s="3">
        <f>[8]Input!D190</f>
        <v>0</v>
      </c>
      <c r="E190" s="3">
        <f>[8]Input!E190</f>
        <v>0</v>
      </c>
      <c r="F190" s="3">
        <f>[8]Input!F190</f>
        <v>0</v>
      </c>
      <c r="G190" s="3">
        <f>[8]Input!G190</f>
        <v>0</v>
      </c>
      <c r="H190" s="3">
        <f>[8]Input!H190</f>
        <v>0</v>
      </c>
      <c r="I190" s="3">
        <f>[8]Input!I190</f>
        <v>0</v>
      </c>
      <c r="J190" s="3">
        <f>[8]Input!J190</f>
        <v>0</v>
      </c>
      <c r="K190" s="3">
        <f>[8]Input!K190</f>
        <v>0</v>
      </c>
      <c r="L190" s="3">
        <f>[8]Input!L190</f>
        <v>0</v>
      </c>
    </row>
    <row r="191" spans="1:12">
      <c r="A191" s="38">
        <f>[8]Input!A191</f>
        <v>0</v>
      </c>
      <c r="B191" s="38">
        <f>[8]Input!B191</f>
        <v>0</v>
      </c>
      <c r="C191" s="38">
        <f>[8]Input!C191</f>
        <v>0</v>
      </c>
      <c r="D191" s="3">
        <f>[8]Input!D191</f>
        <v>0</v>
      </c>
      <c r="E191" s="3">
        <f>[8]Input!E191</f>
        <v>0</v>
      </c>
      <c r="F191" s="3">
        <f>[8]Input!F191</f>
        <v>0</v>
      </c>
      <c r="G191" s="3">
        <f>[8]Input!G191</f>
        <v>0</v>
      </c>
      <c r="H191" s="3">
        <f>[8]Input!H191</f>
        <v>0</v>
      </c>
      <c r="I191" s="3">
        <f>[8]Input!I191</f>
        <v>0</v>
      </c>
      <c r="J191" s="3">
        <f>[8]Input!J191</f>
        <v>0</v>
      </c>
      <c r="K191" s="3">
        <f>[8]Input!K191</f>
        <v>0</v>
      </c>
      <c r="L191" s="3">
        <f>[8]Input!L191</f>
        <v>0</v>
      </c>
    </row>
    <row r="192" spans="1:12">
      <c r="A192" s="38">
        <f>[8]Input!A192</f>
        <v>0</v>
      </c>
      <c r="B192" s="38">
        <f>[8]Input!B192</f>
        <v>0</v>
      </c>
      <c r="C192" s="38">
        <f>[8]Input!C192</f>
        <v>0</v>
      </c>
      <c r="D192" s="3">
        <f>[8]Input!D192</f>
        <v>0</v>
      </c>
      <c r="E192" s="3">
        <f>[8]Input!E192</f>
        <v>0</v>
      </c>
      <c r="F192" s="3">
        <f>[8]Input!F192</f>
        <v>0</v>
      </c>
      <c r="G192" s="3">
        <f>[8]Input!G192</f>
        <v>0</v>
      </c>
      <c r="H192" s="3">
        <f>[8]Input!H192</f>
        <v>0</v>
      </c>
      <c r="I192" s="3">
        <f>[8]Input!I192</f>
        <v>0</v>
      </c>
      <c r="J192" s="3">
        <f>[8]Input!J192</f>
        <v>0</v>
      </c>
      <c r="K192" s="3">
        <f>[8]Input!K192</f>
        <v>0</v>
      </c>
      <c r="L192" s="3">
        <f>[8]Input!L192</f>
        <v>0</v>
      </c>
    </row>
    <row r="193" spans="1:12">
      <c r="A193" s="38">
        <f>[8]Input!A193</f>
        <v>0</v>
      </c>
      <c r="B193" s="38">
        <f>[8]Input!B193</f>
        <v>0</v>
      </c>
      <c r="C193" s="38">
        <f>[8]Input!C193</f>
        <v>0</v>
      </c>
      <c r="D193" s="3">
        <f>[8]Input!D193</f>
        <v>0</v>
      </c>
      <c r="E193" s="3">
        <f>[8]Input!E193</f>
        <v>0</v>
      </c>
      <c r="F193" s="3">
        <f>[8]Input!F193</f>
        <v>0</v>
      </c>
      <c r="G193" s="3">
        <f>[8]Input!G193</f>
        <v>0</v>
      </c>
      <c r="H193" s="3">
        <f>[8]Input!H193</f>
        <v>0</v>
      </c>
      <c r="I193" s="3">
        <f>[8]Input!I193</f>
        <v>0</v>
      </c>
      <c r="J193" s="3">
        <f>[8]Input!J193</f>
        <v>0</v>
      </c>
      <c r="K193" s="3">
        <f>[8]Input!K193</f>
        <v>0</v>
      </c>
      <c r="L193" s="3">
        <f>[8]Input!L193</f>
        <v>0</v>
      </c>
    </row>
    <row r="194" spans="1:12">
      <c r="A194" s="38">
        <f>[8]Input!A194</f>
        <v>0</v>
      </c>
      <c r="B194" s="38">
        <f>[8]Input!B194</f>
        <v>0</v>
      </c>
      <c r="C194" s="38">
        <f>[8]Input!C194</f>
        <v>0</v>
      </c>
      <c r="D194" s="3">
        <f>[8]Input!D194</f>
        <v>0</v>
      </c>
      <c r="E194" s="3">
        <f>[8]Input!E194</f>
        <v>0</v>
      </c>
      <c r="F194" s="3">
        <f>[8]Input!F194</f>
        <v>0</v>
      </c>
      <c r="G194" s="3">
        <f>[8]Input!G194</f>
        <v>0</v>
      </c>
      <c r="H194" s="3">
        <f>[8]Input!H194</f>
        <v>0</v>
      </c>
      <c r="I194" s="3">
        <f>[8]Input!I194</f>
        <v>0</v>
      </c>
      <c r="J194" s="3">
        <f>[8]Input!J194</f>
        <v>0</v>
      </c>
      <c r="K194" s="3">
        <f>[8]Input!K194</f>
        <v>0</v>
      </c>
      <c r="L194" s="3">
        <f>[8]Input!L194</f>
        <v>0</v>
      </c>
    </row>
    <row r="195" spans="1:12">
      <c r="A195" s="38">
        <f>[8]Input!A195</f>
        <v>0</v>
      </c>
      <c r="B195" s="38">
        <f>[8]Input!B195</f>
        <v>0</v>
      </c>
      <c r="C195" s="38">
        <f>[8]Input!C195</f>
        <v>0</v>
      </c>
      <c r="D195" s="3">
        <f>[8]Input!D195</f>
        <v>0</v>
      </c>
      <c r="E195" s="3">
        <f>[8]Input!E195</f>
        <v>0</v>
      </c>
      <c r="F195" s="3">
        <f>[8]Input!F195</f>
        <v>0</v>
      </c>
      <c r="G195" s="3">
        <f>[8]Input!G195</f>
        <v>0</v>
      </c>
      <c r="H195" s="3">
        <f>[8]Input!H195</f>
        <v>0</v>
      </c>
      <c r="I195" s="3">
        <f>[8]Input!I195</f>
        <v>0</v>
      </c>
      <c r="J195" s="3">
        <f>[8]Input!J195</f>
        <v>0</v>
      </c>
      <c r="K195" s="3">
        <f>[8]Input!K195</f>
        <v>0</v>
      </c>
      <c r="L195" s="3">
        <f>[8]Input!L195</f>
        <v>0</v>
      </c>
    </row>
    <row r="196" spans="1:12">
      <c r="A196" s="38">
        <f>[8]Input!A196</f>
        <v>0</v>
      </c>
      <c r="B196" s="38">
        <f>[8]Input!B196</f>
        <v>0</v>
      </c>
      <c r="C196" s="38">
        <f>[8]Input!C196</f>
        <v>0</v>
      </c>
      <c r="D196" s="3">
        <f>[8]Input!D196</f>
        <v>0</v>
      </c>
      <c r="E196" s="3">
        <f>[8]Input!E196</f>
        <v>0</v>
      </c>
      <c r="F196" s="3">
        <f>[8]Input!F196</f>
        <v>0</v>
      </c>
      <c r="G196" s="3">
        <f>[8]Input!G196</f>
        <v>0</v>
      </c>
      <c r="H196" s="3">
        <f>[8]Input!H196</f>
        <v>0</v>
      </c>
      <c r="I196" s="3">
        <f>[8]Input!I196</f>
        <v>0</v>
      </c>
      <c r="J196" s="3">
        <f>[8]Input!J196</f>
        <v>0</v>
      </c>
      <c r="K196" s="3">
        <f>[8]Input!K196</f>
        <v>0</v>
      </c>
      <c r="L196" s="3">
        <f>[8]Input!L196</f>
        <v>0</v>
      </c>
    </row>
    <row r="197" spans="1:12">
      <c r="A197" s="38">
        <f>[8]Input!A197</f>
        <v>0</v>
      </c>
      <c r="B197" s="38">
        <f>[8]Input!B197</f>
        <v>0</v>
      </c>
      <c r="C197" s="38">
        <f>[8]Input!C197</f>
        <v>0</v>
      </c>
      <c r="D197" s="3">
        <f>[8]Input!D197</f>
        <v>0</v>
      </c>
      <c r="E197" s="3">
        <f>[8]Input!E197</f>
        <v>0</v>
      </c>
      <c r="F197" s="3">
        <f>[8]Input!F197</f>
        <v>0</v>
      </c>
      <c r="G197" s="3">
        <f>[8]Input!G197</f>
        <v>0</v>
      </c>
      <c r="H197" s="3">
        <f>[8]Input!H197</f>
        <v>0</v>
      </c>
      <c r="I197" s="3">
        <f>[8]Input!I197</f>
        <v>0</v>
      </c>
      <c r="J197" s="3">
        <f>[8]Input!J197</f>
        <v>0</v>
      </c>
      <c r="K197" s="3">
        <f>[8]Input!K197</f>
        <v>0</v>
      </c>
      <c r="L197" s="3">
        <f>[8]Input!L197</f>
        <v>0</v>
      </c>
    </row>
    <row r="198" spans="1:12">
      <c r="A198" s="38">
        <f>[8]Input!A198</f>
        <v>0</v>
      </c>
      <c r="B198" s="38">
        <f>[8]Input!B198</f>
        <v>0</v>
      </c>
      <c r="C198" s="38">
        <f>[8]Input!C198</f>
        <v>0</v>
      </c>
      <c r="D198" s="3">
        <f>[8]Input!D198</f>
        <v>0</v>
      </c>
      <c r="E198" s="3">
        <f>[8]Input!E198</f>
        <v>0</v>
      </c>
      <c r="F198" s="3">
        <f>[8]Input!F198</f>
        <v>0</v>
      </c>
      <c r="G198" s="3">
        <f>[8]Input!G198</f>
        <v>0</v>
      </c>
      <c r="H198" s="3">
        <f>[8]Input!H198</f>
        <v>0</v>
      </c>
      <c r="I198" s="3">
        <f>[8]Input!I198</f>
        <v>0</v>
      </c>
      <c r="J198" s="3">
        <f>[8]Input!J198</f>
        <v>0</v>
      </c>
      <c r="K198" s="3">
        <f>[8]Input!K198</f>
        <v>0</v>
      </c>
      <c r="L198" s="3">
        <f>[8]Input!L198</f>
        <v>0</v>
      </c>
    </row>
    <row r="199" spans="1:12">
      <c r="A199" s="38">
        <f>[8]Input!A199</f>
        <v>0</v>
      </c>
      <c r="B199" s="38">
        <f>[8]Input!B199</f>
        <v>0</v>
      </c>
      <c r="C199" s="38">
        <f>[8]Input!C199</f>
        <v>0</v>
      </c>
      <c r="D199" s="3">
        <f>[8]Input!D199</f>
        <v>0</v>
      </c>
      <c r="E199" s="3">
        <f>[8]Input!E199</f>
        <v>0</v>
      </c>
      <c r="F199" s="3">
        <f>[8]Input!F199</f>
        <v>0</v>
      </c>
      <c r="G199" s="3">
        <f>[8]Input!G199</f>
        <v>0</v>
      </c>
      <c r="H199" s="3">
        <f>[8]Input!H199</f>
        <v>0</v>
      </c>
      <c r="I199" s="3">
        <f>[8]Input!I199</f>
        <v>0</v>
      </c>
      <c r="J199" s="3">
        <f>[8]Input!J199</f>
        <v>0</v>
      </c>
      <c r="K199" s="3">
        <f>[8]Input!K199</f>
        <v>0</v>
      </c>
      <c r="L199" s="3">
        <f>[8]Input!L199</f>
        <v>0</v>
      </c>
    </row>
    <row r="200" spans="1:12">
      <c r="A200" s="38">
        <f>[8]Input!A200</f>
        <v>0</v>
      </c>
      <c r="B200" s="38">
        <f>[8]Input!B200</f>
        <v>0</v>
      </c>
      <c r="C200" s="38">
        <f>[8]Input!C200</f>
        <v>0</v>
      </c>
      <c r="D200" s="3">
        <f>[8]Input!D200</f>
        <v>0</v>
      </c>
      <c r="E200" s="3">
        <f>[8]Input!E200</f>
        <v>0</v>
      </c>
      <c r="F200" s="3">
        <f>[8]Input!F200</f>
        <v>0</v>
      </c>
      <c r="G200" s="3">
        <f>[8]Input!G200</f>
        <v>0</v>
      </c>
      <c r="H200" s="3">
        <f>[8]Input!H200</f>
        <v>0</v>
      </c>
      <c r="I200" s="3">
        <f>[8]Input!I200</f>
        <v>0</v>
      </c>
      <c r="J200" s="3">
        <f>[8]Input!J200</f>
        <v>0</v>
      </c>
      <c r="K200" s="3">
        <f>[8]Input!K200</f>
        <v>0</v>
      </c>
      <c r="L200" s="3">
        <f>[8]Input!L200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[9]Output!A1</f>
        <v>0</v>
      </c>
      <c r="B1" s="38" t="str">
        <f>[9]Output!B1</f>
        <v>tech</v>
      </c>
      <c r="C1" s="38" t="str">
        <f>[9]Output!C1</f>
        <v>output_comm</v>
      </c>
      <c r="D1" s="38" t="str">
        <f>[9]Output!D1</f>
        <v>2010</v>
      </c>
      <c r="E1" s="38" t="str">
        <f>[9]Output!E1</f>
        <v>2015</v>
      </c>
      <c r="F1" s="38" t="str">
        <f>[9]Output!F1</f>
        <v>2020</v>
      </c>
      <c r="G1" s="38" t="str">
        <f>[9]Output!G1</f>
        <v>2025</v>
      </c>
      <c r="H1" s="38" t="str">
        <f>[9]Output!H1</f>
        <v>2030</v>
      </c>
      <c r="I1" s="38" t="str">
        <f>[9]Output!I1</f>
        <v>2035</v>
      </c>
      <c r="J1" s="38" t="str">
        <f>[9]Output!J1</f>
        <v>2040</v>
      </c>
      <c r="K1" s="38" t="str">
        <f>[9]Output!K1</f>
        <v>2045</v>
      </c>
      <c r="L1" s="38" t="str">
        <f>[9]Output!L1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[9]Output!A2</f>
        <v>0</v>
      </c>
      <c r="B2" s="38" t="str">
        <f>[9]Output!B2</f>
        <v>ELC_CHP_OIL_EXS</v>
      </c>
      <c r="C2" s="38" t="str">
        <f>[9]Output!C2</f>
        <v>HET</v>
      </c>
      <c r="D2" s="38">
        <f>[9]Output!D2</f>
        <v>58.030277374999983</v>
      </c>
      <c r="E2" s="38">
        <f>[9]Output!E2</f>
        <v>44.591304800000003</v>
      </c>
      <c r="F2" s="38">
        <f>[9]Output!F2</f>
        <v>33.443478599999999</v>
      </c>
      <c r="G2" s="38">
        <f>[9]Output!G2</f>
        <v>22.295652400000002</v>
      </c>
      <c r="H2" s="38">
        <f>[9]Output!H2</f>
        <v>11.147826200000001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38" t="s">
        <v>8</v>
      </c>
      <c r="O2" s="3">
        <f>SUMIF($B:$B,"*NGA*",D:D)</f>
        <v>1067.8750000000002</v>
      </c>
      <c r="P2" s="3">
        <f t="shared" ref="P2:W2" si="1">SUMIF($B:$B,"*NGA*",E:E)</f>
        <v>826.62899999999991</v>
      </c>
      <c r="Q2" s="3">
        <f t="shared" si="1"/>
        <v>810.31399999999985</v>
      </c>
      <c r="R2" s="3">
        <f t="shared" si="1"/>
        <v>589.29838417669191</v>
      </c>
      <c r="S2" s="3">
        <f t="shared" si="1"/>
        <v>434.00346090462585</v>
      </c>
      <c r="T2" s="3">
        <f t="shared" si="1"/>
        <v>40.750475318274837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[9]Output!A3</f>
        <v>1</v>
      </c>
      <c r="B3" s="38" t="str">
        <f>[9]Output!B3</f>
        <v>ELC_CHP_NGA_EXS</v>
      </c>
      <c r="C3" s="38" t="str">
        <f>[9]Output!C3</f>
        <v>HET</v>
      </c>
      <c r="D3" s="38">
        <f>[9]Output!D3</f>
        <v>652.18999424686251</v>
      </c>
      <c r="E3" s="38">
        <f>[9]Output!E3</f>
        <v>335.9477159999999</v>
      </c>
      <c r="F3" s="38">
        <f>[9]Output!F3</f>
        <v>344.62736809537398</v>
      </c>
      <c r="G3" s="38">
        <f>[9]Output!G3</f>
        <v>167.97385800000001</v>
      </c>
      <c r="H3" s="38">
        <f>[9]Output!H3</f>
        <v>83.986929000000003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t="s">
        <v>34</v>
      </c>
      <c r="O3" s="3">
        <f>SUMIF($B:$B,"*COA*",D:D)</f>
        <v>774.23199999999952</v>
      </c>
      <c r="P3" s="3">
        <f t="shared" ref="P3:W3" si="2">SUMIF($B:$B,"*COA*",E:E)</f>
        <v>616.47699999999986</v>
      </c>
      <c r="Q3" s="3">
        <f t="shared" si="2"/>
        <v>468.2109999999999</v>
      </c>
      <c r="R3" s="3">
        <f t="shared" si="2"/>
        <v>595.89603169166719</v>
      </c>
      <c r="S3" s="3">
        <f t="shared" si="2"/>
        <v>560.75721865166724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[9]Output!A4</f>
        <v>2</v>
      </c>
      <c r="B4" s="38" t="str">
        <f>[9]Output!B4</f>
        <v>ELC_CHP_COA_EXS</v>
      </c>
      <c r="C4" s="38" t="str">
        <f>[9]Output!C4</f>
        <v>HET</v>
      </c>
      <c r="D4" s="38">
        <f>[9]Output!D4</f>
        <v>222.52977878833241</v>
      </c>
      <c r="E4" s="38">
        <f>[9]Output!E4</f>
        <v>145.0553980992303</v>
      </c>
      <c r="F4" s="38">
        <f>[9]Output!F4</f>
        <v>105.41643912000001</v>
      </c>
      <c r="G4" s="38">
        <f>[9]Output!G4</f>
        <v>70.27762607999999</v>
      </c>
      <c r="H4" s="38">
        <f>[9]Output!H4</f>
        <v>35.138813040000002</v>
      </c>
      <c r="I4" s="38">
        <f>[9]Output!I4</f>
        <v>0</v>
      </c>
      <c r="J4" s="38">
        <f>[9]Output!J4</f>
        <v>0</v>
      </c>
      <c r="K4" s="38">
        <f>[9]Output!K4</f>
        <v>0</v>
      </c>
      <c r="L4" s="38">
        <f>[9]Output!L4</f>
        <v>0</v>
      </c>
      <c r="N4" t="s">
        <v>41</v>
      </c>
      <c r="O4" s="3">
        <f>SUMIF($B:$B,"*OIL*",D:D)</f>
        <v>173.60099999999997</v>
      </c>
      <c r="P4" s="3">
        <f t="shared" ref="P4:W4" si="3">SUMIF($B:$B,"*OIL*",E:E)</f>
        <v>92.486000000000004</v>
      </c>
      <c r="Q4" s="3">
        <f t="shared" si="3"/>
        <v>75.256</v>
      </c>
      <c r="R4" s="3">
        <f t="shared" si="3"/>
        <v>90.197352266874987</v>
      </c>
      <c r="S4" s="3">
        <f t="shared" si="3"/>
        <v>76.679037173154953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[9]Output!A5</f>
        <v>3</v>
      </c>
      <c r="B5" s="38" t="str">
        <f>[9]Output!B5</f>
        <v>ELC_CHP_BIO_EXS</v>
      </c>
      <c r="C5" s="38" t="str">
        <f>[9]Output!C5</f>
        <v>HET</v>
      </c>
      <c r="D5" s="38">
        <f>[9]Output!D5</f>
        <v>86.408708654832168</v>
      </c>
      <c r="E5" s="38">
        <f>[9]Output!E5</f>
        <v>49.316537503999498</v>
      </c>
      <c r="F5" s="38">
        <f>[9]Output!F5</f>
        <v>65.501836092787244</v>
      </c>
      <c r="G5" s="38">
        <f>[9]Output!G5</f>
        <v>24.658268752000001</v>
      </c>
      <c r="H5" s="38">
        <f>[9]Output!H5</f>
        <v>12.329134376000001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49.156000000000013</v>
      </c>
      <c r="R5" s="3">
        <f t="shared" si="4"/>
        <v>47.25051784525111</v>
      </c>
      <c r="S5" s="3">
        <f t="shared" si="4"/>
        <v>159.8594241068397</v>
      </c>
      <c r="T5" s="3">
        <f t="shared" si="4"/>
        <v>209.1348779426323</v>
      </c>
      <c r="U5" s="3">
        <f t="shared" si="4"/>
        <v>265.46811015277518</v>
      </c>
      <c r="V5" s="3">
        <f t="shared" si="4"/>
        <v>368.70195688293109</v>
      </c>
      <c r="W5" s="3">
        <f t="shared" si="4"/>
        <v>368.70195688293109</v>
      </c>
    </row>
    <row r="6" spans="1:23">
      <c r="A6" s="38">
        <f>[9]Output!A6</f>
        <v>4</v>
      </c>
      <c r="B6" s="38" t="str">
        <f>[9]Output!B6</f>
        <v>ELC_CHP_GEO_EXS</v>
      </c>
      <c r="C6" s="38" t="str">
        <f>[9]Output!C6</f>
        <v>HET</v>
      </c>
      <c r="D6" s="38">
        <f>[9]Output!D6</f>
        <v>6.9215669999999978</v>
      </c>
      <c r="E6" s="38">
        <f>[9]Output!E6</f>
        <v>5.5372536000000014</v>
      </c>
      <c r="F6" s="38">
        <f>[9]Output!F6</f>
        <v>4.1529402000000006</v>
      </c>
      <c r="G6" s="38">
        <f>[9]Output!G6</f>
        <v>2.7686267999999998</v>
      </c>
      <c r="H6" s="38">
        <f>[9]Output!H6</f>
        <v>1.3843133999999999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[9]Output!A7</f>
        <v>5</v>
      </c>
      <c r="B7" s="38" t="str">
        <f>[9]Output!B7</f>
        <v>ELC_CHP_BIO_NEW</v>
      </c>
      <c r="C7" s="38" t="str">
        <f>[9]Output!C7</f>
        <v>HET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176.54286611068949</v>
      </c>
      <c r="L7" s="38">
        <f>[9]Output!L7</f>
        <v>176.54286611068949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688.95200000000068</v>
      </c>
      <c r="Q7" s="3">
        <f t="shared" si="6"/>
        <v>803.43100000000084</v>
      </c>
      <c r="R7" s="3">
        <f t="shared" si="6"/>
        <v>752.74354025921366</v>
      </c>
      <c r="S7" s="3">
        <f t="shared" si="6"/>
        <v>730.57051348321352</v>
      </c>
      <c r="T7" s="3">
        <f t="shared" si="6"/>
        <v>708.39748670721337</v>
      </c>
      <c r="U7" s="3">
        <f t="shared" si="6"/>
        <v>317.49665736204582</v>
      </c>
      <c r="V7" s="3">
        <f t="shared" si="6"/>
        <v>176.54286611068949</v>
      </c>
      <c r="W7" s="3">
        <f t="shared" si="6"/>
        <v>176.54286611068949</v>
      </c>
    </row>
    <row r="8" spans="1:23">
      <c r="A8" s="38">
        <f>[9]Output!A8</f>
        <v>6</v>
      </c>
      <c r="B8" s="38" t="str">
        <f>[9]Output!B8</f>
        <v>HET_OIL_EXS</v>
      </c>
      <c r="C8" s="38" t="str">
        <f>[9]Output!C8</f>
        <v>HET</v>
      </c>
      <c r="D8" s="38">
        <f>[9]Output!D8</f>
        <v>23.187457500000001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</row>
    <row r="9" spans="1:23">
      <c r="A9" s="38">
        <f>[9]Output!A9</f>
        <v>7</v>
      </c>
      <c r="B9" s="38" t="str">
        <f>[9]Output!B9</f>
        <v>HET_NGA_EXS</v>
      </c>
      <c r="C9" s="38" t="str">
        <f>[9]Output!C9</f>
        <v>HET</v>
      </c>
      <c r="D9" s="38">
        <f>[9]Output!D9</f>
        <v>127.52628525</v>
      </c>
      <c r="E9" s="38">
        <f>[9]Output!E9</f>
        <v>140.66475209537421</v>
      </c>
      <c r="F9" s="38">
        <f>[9]Output!F9</f>
        <v>115.67010000000001</v>
      </c>
      <c r="G9" s="38">
        <f>[9]Output!G9</f>
        <v>71.30799427206604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2267.0350000000008</v>
      </c>
      <c r="Q9" s="3">
        <f t="shared" si="7"/>
        <v>2209.2120000000004</v>
      </c>
      <c r="R9" s="3">
        <f t="shared" si="7"/>
        <v>2078.2204006009488</v>
      </c>
      <c r="S9" s="3">
        <f t="shared" si="7"/>
        <v>1964.5453568745013</v>
      </c>
      <c r="T9" s="3">
        <f t="shared" si="7"/>
        <v>960.08369124562046</v>
      </c>
      <c r="U9" s="3">
        <f t="shared" si="7"/>
        <v>582.96476751482101</v>
      </c>
      <c r="V9" s="3">
        <f t="shared" si="7"/>
        <v>545.24482299362057</v>
      </c>
      <c r="W9" s="3">
        <f t="shared" si="7"/>
        <v>545.24482299362057</v>
      </c>
    </row>
    <row r="10" spans="1:23">
      <c r="A10" s="38">
        <f>[9]Output!A10</f>
        <v>8</v>
      </c>
      <c r="B10" s="38" t="str">
        <f>[9]Output!B10</f>
        <v>HET_COA_EXS</v>
      </c>
      <c r="C10" s="38" t="str">
        <f>[9]Output!C10</f>
        <v>HET</v>
      </c>
      <c r="D10" s="38">
        <f>[9]Output!D10</f>
        <v>47.730135599999997</v>
      </c>
      <c r="E10" s="38">
        <f>[9]Output!E10</f>
        <v>29.330763600000001</v>
      </c>
      <c r="F10" s="38">
        <f>[9]Output!F10</f>
        <v>0</v>
      </c>
      <c r="G10" s="38">
        <f>[9]Output!G10</f>
        <v>21.646319999999999</v>
      </c>
      <c r="H10" s="38">
        <f>[9]Output!H10</f>
        <v>21.646319999999999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</row>
    <row r="11" spans="1:23">
      <c r="A11" s="38">
        <f>[9]Output!A11</f>
        <v>9</v>
      </c>
      <c r="B11" s="38" t="str">
        <f>[9]Output!B11</f>
        <v>HET_BIO_EXS</v>
      </c>
      <c r="C11" s="38" t="str">
        <f>[9]Output!C11</f>
        <v>HET</v>
      </c>
      <c r="D11" s="38">
        <f>[9]Output!D11</f>
        <v>59.063354399999987</v>
      </c>
      <c r="E11" s="38">
        <f>[9]Output!E11</f>
        <v>49.219461999999993</v>
      </c>
      <c r="F11" s="38">
        <f>[9]Output!F11</f>
        <v>39.375569599999992</v>
      </c>
      <c r="G11" s="38">
        <f>[9]Output!G11</f>
        <v>29.531677200000001</v>
      </c>
      <c r="H11" s="38">
        <f>[9]Output!H11</f>
        <v>19.687784799999999</v>
      </c>
      <c r="I11" s="38">
        <f>[9]Output!I11</f>
        <v>9.8438923999999979</v>
      </c>
      <c r="J11" s="38">
        <f>[9]Output!J11</f>
        <v>0</v>
      </c>
      <c r="K11" s="38">
        <f>[9]Output!K11</f>
        <v>0</v>
      </c>
      <c r="L11" s="38">
        <f>[9]Output!L11</f>
        <v>0</v>
      </c>
    </row>
    <row r="12" spans="1:23">
      <c r="A12" s="38">
        <f>[9]Output!A12</f>
        <v>10</v>
      </c>
      <c r="B12" s="38" t="str">
        <f>[9]Output!B12</f>
        <v>HET_GEO_EXS</v>
      </c>
      <c r="C12" s="38" t="str">
        <f>[9]Output!C12</f>
        <v>HET</v>
      </c>
      <c r="D12" s="38">
        <f>[9]Output!D12</f>
        <v>2.5000499999999999</v>
      </c>
      <c r="E12" s="38">
        <f>[9]Output!E12</f>
        <v>2.0833750000000002</v>
      </c>
      <c r="F12" s="38">
        <f>[9]Output!F12</f>
        <v>1.917696684748897</v>
      </c>
      <c r="G12" s="38">
        <f>[9]Output!G12</f>
        <v>1.39652793</v>
      </c>
      <c r="H12" s="38">
        <f>[9]Output!H12</f>
        <v>1.2666919999999999</v>
      </c>
      <c r="I12" s="38">
        <f>[9]Output!I12</f>
        <v>0.60674546799999995</v>
      </c>
      <c r="J12" s="38">
        <f>[9]Output!J12</f>
        <v>0</v>
      </c>
      <c r="K12" s="38">
        <f>[9]Output!K12</f>
        <v>0</v>
      </c>
      <c r="L12" s="38">
        <f>[9]Output!L12</f>
        <v>0</v>
      </c>
    </row>
    <row r="13" spans="1:23">
      <c r="A13" s="38">
        <f>[9]Output!A13</f>
        <v>11</v>
      </c>
      <c r="B13" s="38" t="str">
        <f>[9]Output!B13</f>
        <v>HET_SOL_EXS</v>
      </c>
      <c r="C13" s="38" t="str">
        <f>[9]Output!C13</f>
        <v>HET</v>
      </c>
      <c r="D13" s="38">
        <f>[9]Output!D13</f>
        <v>5.6553832499999998E-2</v>
      </c>
      <c r="E13" s="38">
        <f>[9]Output!E13</f>
        <v>4.7128193749999998E-2</v>
      </c>
      <c r="F13" s="38">
        <f>[9]Output!F13</f>
        <v>3.7702554999999999E-2</v>
      </c>
      <c r="G13" s="38">
        <f>[9]Output!G13</f>
        <v>2.8276916249999999E-2</v>
      </c>
      <c r="H13" s="38">
        <f>[9]Output!H13</f>
        <v>1.8851277499999999E-2</v>
      </c>
      <c r="I13" s="38">
        <f>[9]Output!I13</f>
        <v>9.4256387499999962E-3</v>
      </c>
      <c r="J13" s="38">
        <f>[9]Output!J13</f>
        <v>0</v>
      </c>
      <c r="K13" s="38">
        <f>[9]Output!K13</f>
        <v>0</v>
      </c>
      <c r="L13" s="38">
        <f>[9]Output!L13</f>
        <v>0</v>
      </c>
    </row>
    <row r="14" spans="1:23">
      <c r="A14" s="38">
        <f>[9]Output!A14</f>
        <v>12</v>
      </c>
      <c r="B14" s="38" t="str">
        <f>[9]Output!B14</f>
        <v>HET_OIL_NEW</v>
      </c>
      <c r="C14" s="38" t="str">
        <f>[9]Output!C14</f>
        <v>HET</v>
      </c>
      <c r="D14" s="38">
        <f>[9]Output!D14</f>
        <v>92.38326512499998</v>
      </c>
      <c r="E14" s="38">
        <f>[9]Output!E14</f>
        <v>47.894695200000001</v>
      </c>
      <c r="F14" s="38">
        <f>[9]Output!F14</f>
        <v>41.812521400000001</v>
      </c>
      <c r="G14" s="38">
        <f>[9]Output!G14</f>
        <v>67.901699866874992</v>
      </c>
      <c r="H14" s="38">
        <f>[9]Output!H14</f>
        <v>65.531210973154955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</row>
    <row r="15" spans="1:23">
      <c r="A15" s="38">
        <f>[9]Output!A15</f>
        <v>13</v>
      </c>
      <c r="B15" s="38" t="str">
        <f>[9]Output!B15</f>
        <v>HET_NGA_NEW</v>
      </c>
      <c r="C15" s="38" t="str">
        <f>[9]Output!C15</f>
        <v>HET</v>
      </c>
      <c r="D15" s="38">
        <f>[9]Output!D15</f>
        <v>288.15872050313772</v>
      </c>
      <c r="E15" s="38">
        <f>[9]Output!E15</f>
        <v>350.01653190462588</v>
      </c>
      <c r="F15" s="38">
        <f>[9]Output!F15</f>
        <v>350.01653190462588</v>
      </c>
      <c r="G15" s="38">
        <f>[9]Output!G15</f>
        <v>350.01653190462588</v>
      </c>
      <c r="H15" s="38">
        <f>[9]Output!H15</f>
        <v>350.01653190462588</v>
      </c>
      <c r="I15" s="38">
        <f>[9]Output!I15</f>
        <v>40.750475318274837</v>
      </c>
      <c r="J15" s="38">
        <f>[9]Output!J15</f>
        <v>0</v>
      </c>
      <c r="K15" s="38">
        <f>[9]Output!K15</f>
        <v>0</v>
      </c>
      <c r="L15" s="38">
        <f>[9]Output!L15</f>
        <v>0</v>
      </c>
    </row>
    <row r="16" spans="1:23">
      <c r="A16" s="38">
        <f>[9]Output!A16</f>
        <v>14</v>
      </c>
      <c r="B16" s="38" t="str">
        <f>[9]Output!B16</f>
        <v>HET_COA_NEW</v>
      </c>
      <c r="C16" s="38" t="str">
        <f>[9]Output!C16</f>
        <v>HET</v>
      </c>
      <c r="D16" s="38">
        <f>[9]Output!D16</f>
        <v>503.97208561166718</v>
      </c>
      <c r="E16" s="38">
        <f>[9]Output!E16</f>
        <v>442.09083830076958</v>
      </c>
      <c r="F16" s="38">
        <f>[9]Output!F16</f>
        <v>362.79456087999989</v>
      </c>
      <c r="G16" s="38">
        <f>[9]Output!G16</f>
        <v>503.97208561166718</v>
      </c>
      <c r="H16" s="38">
        <f>[9]Output!H16</f>
        <v>503.97208561166718</v>
      </c>
      <c r="I16" s="38">
        <f>[9]Output!I16</f>
        <v>0</v>
      </c>
      <c r="J16" s="38">
        <f>[9]Output!J16</f>
        <v>0</v>
      </c>
      <c r="K16" s="38">
        <f>[9]Output!K16</f>
        <v>0</v>
      </c>
      <c r="L16" s="38">
        <f>[9]Output!L16</f>
        <v>0</v>
      </c>
    </row>
    <row r="17" spans="1:12">
      <c r="A17" s="38">
        <f>[9]Output!A17</f>
        <v>15</v>
      </c>
      <c r="B17" s="38" t="str">
        <f>[9]Output!B17</f>
        <v>HET_BIO_NEW</v>
      </c>
      <c r="C17" s="38" t="str">
        <f>[9]Output!C17</f>
        <v>HET</v>
      </c>
      <c r="D17" s="38">
        <f>[9]Output!D17</f>
        <v>381.05693694516782</v>
      </c>
      <c r="E17" s="38">
        <f>[9]Output!E17</f>
        <v>590.41600049600117</v>
      </c>
      <c r="F17" s="38">
        <f>[9]Output!F17</f>
        <v>698.55359430721364</v>
      </c>
      <c r="G17" s="38">
        <f>[9]Output!G17</f>
        <v>698.55359430721364</v>
      </c>
      <c r="H17" s="38">
        <f>[9]Output!H17</f>
        <v>698.55359430721353</v>
      </c>
      <c r="I17" s="38">
        <f>[9]Output!I17</f>
        <v>698.55359430721342</v>
      </c>
      <c r="J17" s="38">
        <f>[9]Output!J17</f>
        <v>317.49665736204582</v>
      </c>
      <c r="K17" s="38">
        <f>[9]Output!K17</f>
        <v>0</v>
      </c>
      <c r="L17" s="38">
        <f>[9]Output!L17</f>
        <v>0</v>
      </c>
    </row>
    <row r="18" spans="1:12">
      <c r="A18" s="38">
        <f>[9]Output!A18</f>
        <v>16</v>
      </c>
      <c r="B18" s="38" t="str">
        <f>[9]Output!B18</f>
        <v>HET_GEO_NEW</v>
      </c>
      <c r="C18" s="38" t="str">
        <f>[9]Output!C18</f>
        <v>HET</v>
      </c>
      <c r="D18" s="38">
        <f>[9]Output!D18</f>
        <v>21.738382999999999</v>
      </c>
      <c r="E18" s="38">
        <f>[9]Output!E18</f>
        <v>33.808371399999999</v>
      </c>
      <c r="F18" s="38">
        <f>[9]Output!F18</f>
        <v>43.085363115251113</v>
      </c>
      <c r="G18" s="38">
        <f>[9]Output!G18</f>
        <v>43.085363115251113</v>
      </c>
      <c r="H18" s="38">
        <f>[9]Output!H18</f>
        <v>157.20841870683969</v>
      </c>
      <c r="I18" s="38">
        <f>[9]Output!I18</f>
        <v>208.52813247463229</v>
      </c>
      <c r="J18" s="38">
        <f>[9]Output!J18</f>
        <v>265.46811015277518</v>
      </c>
      <c r="K18" s="38">
        <f>[9]Output!K18</f>
        <v>368.70195688293109</v>
      </c>
      <c r="L18" s="38">
        <f>[9]Output!L18</f>
        <v>368.70195688293109</v>
      </c>
    </row>
    <row r="19" spans="1:12">
      <c r="A19" s="38">
        <f>[9]Output!A19</f>
        <v>17</v>
      </c>
      <c r="B19" s="38" t="str">
        <f>[9]Output!B19</f>
        <v>HET_SOL_NEW</v>
      </c>
      <c r="C19" s="38" t="str">
        <f>[9]Output!C19</f>
        <v>HET</v>
      </c>
      <c r="D19" s="38">
        <f>[9]Output!D19</f>
        <v>0.1494461675</v>
      </c>
      <c r="E19" s="38">
        <f>[9]Output!E19</f>
        <v>1.01487180625</v>
      </c>
      <c r="F19" s="38">
        <f>[9]Output!F19</f>
        <v>2.8062974449999989</v>
      </c>
      <c r="G19" s="38">
        <f>[9]Output!G19</f>
        <v>2.8062974449999989</v>
      </c>
      <c r="H19" s="38">
        <f>[9]Output!H19</f>
        <v>2.6568512774999991</v>
      </c>
      <c r="I19" s="38">
        <f>[9]Output!I19</f>
        <v>1.7914256387499989</v>
      </c>
      <c r="J19" s="38">
        <f>[9]Output!J19</f>
        <v>0</v>
      </c>
      <c r="K19" s="38">
        <f>[9]Output!K19</f>
        <v>0</v>
      </c>
      <c r="L19" s="38">
        <f>[9]Output!L19</f>
        <v>0</v>
      </c>
    </row>
    <row r="20" spans="1:12">
      <c r="A20" s="38">
        <f>[9]Output!A20</f>
        <v>0</v>
      </c>
      <c r="B20" s="38">
        <f>[9]Output!B20</f>
        <v>0</v>
      </c>
      <c r="C20" s="38">
        <f>[9]Output!C20</f>
        <v>0</v>
      </c>
      <c r="D20" s="38">
        <f>[9]Output!D20</f>
        <v>0</v>
      </c>
      <c r="E20" s="38">
        <f>[9]Output!E20</f>
        <v>0</v>
      </c>
      <c r="F20" s="38">
        <f>[9]Output!F20</f>
        <v>0</v>
      </c>
      <c r="G20" s="38">
        <f>[9]Output!G20</f>
        <v>0</v>
      </c>
      <c r="H20" s="38">
        <f>[9]Output!H20</f>
        <v>0</v>
      </c>
      <c r="I20" s="38">
        <f>[9]Output!I20</f>
        <v>0</v>
      </c>
      <c r="J20" s="38">
        <f>[9]Output!J20</f>
        <v>0</v>
      </c>
      <c r="K20" s="38">
        <f>[9]Output!K20</f>
        <v>0</v>
      </c>
      <c r="L20" s="38">
        <f>[9]Output!L20</f>
        <v>0</v>
      </c>
    </row>
    <row r="21" spans="1:12">
      <c r="A21" s="38">
        <f>[9]Output!A21</f>
        <v>0</v>
      </c>
      <c r="B21" s="38">
        <f>[9]Output!B21</f>
        <v>0</v>
      </c>
      <c r="C21" s="38">
        <f>[9]Output!C21</f>
        <v>0</v>
      </c>
      <c r="D21" s="38">
        <f>[9]Output!D21</f>
        <v>0</v>
      </c>
      <c r="E21" s="38">
        <f>[9]Output!E21</f>
        <v>0</v>
      </c>
      <c r="F21" s="38">
        <f>[9]Output!F21</f>
        <v>0</v>
      </c>
      <c r="G21" s="38">
        <f>[9]Output!G21</f>
        <v>0</v>
      </c>
      <c r="H21" s="38">
        <f>[9]Output!H21</f>
        <v>0</v>
      </c>
      <c r="I21" s="38">
        <f>[9]Output!I21</f>
        <v>0</v>
      </c>
      <c r="J21" s="38">
        <f>[9]Output!J21</f>
        <v>0</v>
      </c>
      <c r="K21" s="38">
        <f>[9]Output!K21</f>
        <v>0</v>
      </c>
      <c r="L21" s="38">
        <f>[9]Output!L21</f>
        <v>0</v>
      </c>
    </row>
    <row r="22" spans="1:12">
      <c r="A22" s="38">
        <f>[9]Output!A22</f>
        <v>0</v>
      </c>
      <c r="B22" s="38">
        <f>[9]Output!B22</f>
        <v>0</v>
      </c>
      <c r="C22" s="38">
        <f>[9]Output!C22</f>
        <v>0</v>
      </c>
      <c r="D22" s="38">
        <f>[9]Output!D22</f>
        <v>0</v>
      </c>
      <c r="E22" s="38">
        <f>[9]Output!E22</f>
        <v>0</v>
      </c>
      <c r="F22" s="38">
        <f>[9]Output!F22</f>
        <v>0</v>
      </c>
      <c r="G22" s="38">
        <f>[9]Output!G22</f>
        <v>0</v>
      </c>
      <c r="H22" s="38">
        <f>[9]Output!H22</f>
        <v>0</v>
      </c>
      <c r="I22" s="38">
        <f>[9]Output!I22</f>
        <v>0</v>
      </c>
      <c r="J22" s="38">
        <f>[9]Output!J22</f>
        <v>0</v>
      </c>
      <c r="K22" s="38">
        <f>[9]Output!K22</f>
        <v>0</v>
      </c>
      <c r="L22" s="38">
        <f>[9]Output!L22</f>
        <v>0</v>
      </c>
    </row>
    <row r="23" spans="1:12">
      <c r="A23" s="38">
        <f>[9]Output!A23</f>
        <v>0</v>
      </c>
      <c r="B23" s="38">
        <f>[9]Output!B23</f>
        <v>0</v>
      </c>
      <c r="C23" s="38">
        <f>[9]Output!C23</f>
        <v>0</v>
      </c>
      <c r="D23" s="38">
        <f>[9]Output!D23</f>
        <v>0</v>
      </c>
      <c r="E23" s="38">
        <f>[9]Output!E23</f>
        <v>0</v>
      </c>
      <c r="F23" s="38">
        <f>[9]Output!F23</f>
        <v>0</v>
      </c>
      <c r="G23" s="38">
        <f>[9]Output!G23</f>
        <v>0</v>
      </c>
      <c r="H23" s="38">
        <f>[9]Output!H23</f>
        <v>0</v>
      </c>
      <c r="I23" s="38">
        <f>[9]Output!I23</f>
        <v>0</v>
      </c>
      <c r="J23" s="38">
        <f>[9]Output!J23</f>
        <v>0</v>
      </c>
      <c r="K23" s="38">
        <f>[9]Output!K23</f>
        <v>0</v>
      </c>
      <c r="L23" s="38">
        <f>[9]Output!L23</f>
        <v>0</v>
      </c>
    </row>
    <row r="24" spans="1:12">
      <c r="A24" s="38">
        <f>[9]Output!A24</f>
        <v>0</v>
      </c>
      <c r="B24" s="38">
        <f>[9]Output!B24</f>
        <v>0</v>
      </c>
      <c r="C24" s="38">
        <f>[9]Output!C24</f>
        <v>0</v>
      </c>
      <c r="D24" s="38">
        <f>[9]Output!D24</f>
        <v>0</v>
      </c>
      <c r="E24" s="38">
        <f>[9]Output!E24</f>
        <v>0</v>
      </c>
      <c r="F24" s="38">
        <f>[9]Output!F24</f>
        <v>0</v>
      </c>
      <c r="G24" s="38">
        <f>[9]Output!G24</f>
        <v>0</v>
      </c>
      <c r="H24" s="38">
        <f>[9]Output!H24</f>
        <v>0</v>
      </c>
      <c r="I24" s="38">
        <f>[9]Output!I24</f>
        <v>0</v>
      </c>
      <c r="J24" s="38">
        <f>[9]Output!J24</f>
        <v>0</v>
      </c>
      <c r="K24" s="38">
        <f>[9]Output!K24</f>
        <v>0</v>
      </c>
      <c r="L24" s="38">
        <f>[9]Output!L24</f>
        <v>0</v>
      </c>
    </row>
    <row r="25" spans="1:12">
      <c r="A25" s="38">
        <f>[9]Output!A25</f>
        <v>0</v>
      </c>
      <c r="B25" s="38">
        <f>[9]Output!B25</f>
        <v>0</v>
      </c>
      <c r="C25" s="38">
        <f>[9]Output!C25</f>
        <v>0</v>
      </c>
      <c r="D25" s="38">
        <f>[9]Output!D25</f>
        <v>0</v>
      </c>
      <c r="E25" s="38">
        <f>[9]Output!E25</f>
        <v>0</v>
      </c>
      <c r="F25" s="38">
        <f>[9]Output!F25</f>
        <v>0</v>
      </c>
      <c r="G25" s="38">
        <f>[9]Output!G25</f>
        <v>0</v>
      </c>
      <c r="H25" s="38">
        <f>[9]Output!H25</f>
        <v>0</v>
      </c>
      <c r="I25" s="38">
        <f>[9]Output!I25</f>
        <v>0</v>
      </c>
      <c r="J25" s="38">
        <f>[9]Output!J25</f>
        <v>0</v>
      </c>
      <c r="K25" s="38">
        <f>[9]Output!K25</f>
        <v>0</v>
      </c>
      <c r="L25" s="38">
        <f>[9]Output!L25</f>
        <v>0</v>
      </c>
    </row>
    <row r="26" spans="1:12">
      <c r="A26" s="38">
        <f>[9]Output!A26</f>
        <v>0</v>
      </c>
      <c r="B26" s="38">
        <f>[9]Output!B26</f>
        <v>0</v>
      </c>
      <c r="C26" s="38">
        <f>[9]Output!C26</f>
        <v>0</v>
      </c>
      <c r="D26" s="38">
        <f>[9]Output!D26</f>
        <v>0</v>
      </c>
      <c r="E26" s="38">
        <f>[9]Output!E26</f>
        <v>0</v>
      </c>
      <c r="F26" s="38">
        <f>[9]Output!F26</f>
        <v>0</v>
      </c>
      <c r="G26" s="38">
        <f>[9]Output!G26</f>
        <v>0</v>
      </c>
      <c r="H26" s="38">
        <f>[9]Output!H26</f>
        <v>0</v>
      </c>
      <c r="I26" s="38">
        <f>[9]Output!I26</f>
        <v>0</v>
      </c>
      <c r="J26" s="38">
        <f>[9]Output!J26</f>
        <v>0</v>
      </c>
      <c r="K26" s="38">
        <f>[9]Output!K26</f>
        <v>0</v>
      </c>
      <c r="L26" s="38">
        <f>[9]Output!L26</f>
        <v>0</v>
      </c>
    </row>
    <row r="27" spans="1:12">
      <c r="A27" s="38">
        <f>[9]Output!A27</f>
        <v>0</v>
      </c>
      <c r="B27" s="38">
        <f>[9]Output!B27</f>
        <v>0</v>
      </c>
      <c r="C27" s="38">
        <f>[9]Output!C27</f>
        <v>0</v>
      </c>
      <c r="D27" s="38">
        <f>[9]Output!D27</f>
        <v>0</v>
      </c>
      <c r="E27" s="38">
        <f>[9]Output!E27</f>
        <v>0</v>
      </c>
      <c r="F27" s="38">
        <f>[9]Output!F27</f>
        <v>0</v>
      </c>
      <c r="G27" s="38">
        <f>[9]Output!G27</f>
        <v>0</v>
      </c>
      <c r="H27" s="38">
        <f>[9]Output!H27</f>
        <v>0</v>
      </c>
      <c r="I27" s="38">
        <f>[9]Output!I27</f>
        <v>0</v>
      </c>
      <c r="J27" s="38">
        <f>[9]Output!J27</f>
        <v>0</v>
      </c>
      <c r="K27" s="38">
        <f>[9]Output!K27</f>
        <v>0</v>
      </c>
      <c r="L27" s="38">
        <f>[9]Output!L27</f>
        <v>0</v>
      </c>
    </row>
    <row r="28" spans="1:12">
      <c r="A28" s="38">
        <f>[9]Output!A28</f>
        <v>0</v>
      </c>
      <c r="B28" s="38">
        <f>[9]Output!B28</f>
        <v>0</v>
      </c>
      <c r="C28" s="38">
        <f>[9]Output!C28</f>
        <v>0</v>
      </c>
      <c r="D28" s="38">
        <f>[9]Output!D28</f>
        <v>0</v>
      </c>
      <c r="E28" s="38">
        <f>[9]Output!E28</f>
        <v>0</v>
      </c>
      <c r="F28" s="38">
        <f>[9]Output!F28</f>
        <v>0</v>
      </c>
      <c r="G28" s="38">
        <f>[9]Output!G28</f>
        <v>0</v>
      </c>
      <c r="H28" s="38">
        <f>[9]Output!H28</f>
        <v>0</v>
      </c>
      <c r="I28" s="38">
        <f>[9]Output!I28</f>
        <v>0</v>
      </c>
      <c r="J28" s="38">
        <f>[9]Output!J28</f>
        <v>0</v>
      </c>
      <c r="K28" s="38">
        <f>[9]Output!K28</f>
        <v>0</v>
      </c>
      <c r="L28" s="38">
        <f>[9]Output!L28</f>
        <v>0</v>
      </c>
    </row>
    <row r="29" spans="1:12">
      <c r="A29" s="38">
        <f>[9]Output!A29</f>
        <v>0</v>
      </c>
      <c r="B29" s="38">
        <f>[9]Output!B29</f>
        <v>0</v>
      </c>
      <c r="C29" s="38">
        <f>[9]Output!C29</f>
        <v>0</v>
      </c>
      <c r="D29" s="38">
        <f>[9]Output!D29</f>
        <v>0</v>
      </c>
      <c r="E29" s="38">
        <f>[9]Output!E29</f>
        <v>0</v>
      </c>
      <c r="F29" s="38">
        <f>[9]Output!F29</f>
        <v>0</v>
      </c>
      <c r="G29" s="38">
        <f>[9]Output!G29</f>
        <v>0</v>
      </c>
      <c r="H29" s="38">
        <f>[9]Output!H29</f>
        <v>0</v>
      </c>
      <c r="I29" s="38">
        <f>[9]Output!I29</f>
        <v>0</v>
      </c>
      <c r="J29" s="38">
        <f>[9]Output!J29</f>
        <v>0</v>
      </c>
      <c r="K29" s="38">
        <f>[9]Output!K29</f>
        <v>0</v>
      </c>
      <c r="L29" s="38">
        <f>[9]Output!L29</f>
        <v>0</v>
      </c>
    </row>
    <row r="30" spans="1:12">
      <c r="A30" s="38">
        <f>[9]Output!A30</f>
        <v>0</v>
      </c>
      <c r="B30" s="38">
        <f>[9]Output!B30</f>
        <v>0</v>
      </c>
      <c r="C30" s="38">
        <f>[9]Output!C30</f>
        <v>0</v>
      </c>
      <c r="D30" s="38">
        <f>[9]Output!D30</f>
        <v>0</v>
      </c>
      <c r="E30" s="38">
        <f>[9]Output!E30</f>
        <v>0</v>
      </c>
      <c r="F30" s="38">
        <f>[9]Output!F30</f>
        <v>0</v>
      </c>
      <c r="G30" s="38">
        <f>[9]Output!G30</f>
        <v>0</v>
      </c>
      <c r="H30" s="38">
        <f>[9]Output!H30</f>
        <v>0</v>
      </c>
      <c r="I30" s="38">
        <f>[9]Output!I30</f>
        <v>0</v>
      </c>
      <c r="J30" s="38">
        <f>[9]Output!J30</f>
        <v>0</v>
      </c>
      <c r="K30" s="38">
        <f>[9]Output!K30</f>
        <v>0</v>
      </c>
      <c r="L30" s="38">
        <f>[9]Output!L30</f>
        <v>0</v>
      </c>
    </row>
    <row r="31" spans="1:12">
      <c r="A31" s="38">
        <f>[9]Output!A31</f>
        <v>0</v>
      </c>
      <c r="B31" s="38">
        <f>[9]Output!B31</f>
        <v>0</v>
      </c>
      <c r="C31" s="38">
        <f>[9]Output!C31</f>
        <v>0</v>
      </c>
      <c r="D31" s="38">
        <f>[9]Output!D31</f>
        <v>0</v>
      </c>
      <c r="E31" s="38">
        <f>[9]Output!E31</f>
        <v>0</v>
      </c>
      <c r="F31" s="38">
        <f>[9]Output!F31</f>
        <v>0</v>
      </c>
      <c r="G31" s="38">
        <f>[9]Output!G31</f>
        <v>0</v>
      </c>
      <c r="H31" s="38">
        <f>[9]Output!H31</f>
        <v>0</v>
      </c>
      <c r="I31" s="38">
        <f>[9]Output!I31</f>
        <v>0</v>
      </c>
      <c r="J31" s="38">
        <f>[9]Output!J31</f>
        <v>0</v>
      </c>
      <c r="K31" s="38">
        <f>[9]Output!K31</f>
        <v>0</v>
      </c>
      <c r="L31" s="38">
        <f>[9]Output!L31</f>
        <v>0</v>
      </c>
    </row>
    <row r="32" spans="1:12">
      <c r="A32" s="38">
        <f>[9]Output!A32</f>
        <v>0</v>
      </c>
      <c r="B32" s="38">
        <f>[9]Output!B32</f>
        <v>0</v>
      </c>
      <c r="C32" s="38">
        <f>[9]Output!C32</f>
        <v>0</v>
      </c>
      <c r="D32" s="38">
        <f>[9]Output!D32</f>
        <v>0</v>
      </c>
      <c r="E32" s="38">
        <f>[9]Output!E32</f>
        <v>0</v>
      </c>
      <c r="F32" s="38">
        <f>[9]Output!F32</f>
        <v>0</v>
      </c>
      <c r="G32" s="38">
        <f>[9]Output!G32</f>
        <v>0</v>
      </c>
      <c r="H32" s="38">
        <f>[9]Output!H32</f>
        <v>0</v>
      </c>
      <c r="I32" s="38">
        <f>[9]Output!I32</f>
        <v>0</v>
      </c>
      <c r="J32" s="38">
        <f>[9]Output!J32</f>
        <v>0</v>
      </c>
      <c r="K32" s="38">
        <f>[9]Output!K32</f>
        <v>0</v>
      </c>
      <c r="L32" s="38">
        <f>[9]Output!L32</f>
        <v>0</v>
      </c>
    </row>
    <row r="33" spans="1:12">
      <c r="A33" s="38">
        <f>[9]Output!A33</f>
        <v>0</v>
      </c>
      <c r="B33" s="38">
        <f>[9]Output!B33</f>
        <v>0</v>
      </c>
      <c r="C33" s="38">
        <f>[9]Output!C33</f>
        <v>0</v>
      </c>
      <c r="D33" s="38">
        <f>[9]Output!D33</f>
        <v>0</v>
      </c>
      <c r="E33" s="38">
        <f>[9]Output!E33</f>
        <v>0</v>
      </c>
      <c r="F33" s="38">
        <f>[9]Output!F33</f>
        <v>0</v>
      </c>
      <c r="G33" s="38">
        <f>[9]Output!G33</f>
        <v>0</v>
      </c>
      <c r="H33" s="38">
        <f>[9]Output!H33</f>
        <v>0</v>
      </c>
      <c r="I33" s="38">
        <f>[9]Output!I33</f>
        <v>0</v>
      </c>
      <c r="J33" s="38">
        <f>[9]Output!J33</f>
        <v>0</v>
      </c>
      <c r="K33" s="38">
        <f>[9]Output!K33</f>
        <v>0</v>
      </c>
      <c r="L33" s="38">
        <f>[9]Output!L33</f>
        <v>0</v>
      </c>
    </row>
    <row r="34" spans="1:12">
      <c r="A34" s="38">
        <f>[9]Output!A34</f>
        <v>0</v>
      </c>
      <c r="B34" s="38">
        <f>[9]Output!B34</f>
        <v>0</v>
      </c>
      <c r="C34" s="38">
        <f>[9]Output!C34</f>
        <v>0</v>
      </c>
      <c r="D34" s="38">
        <f>[9]Output!D34</f>
        <v>0</v>
      </c>
      <c r="E34" s="38">
        <f>[9]Output!E34</f>
        <v>0</v>
      </c>
      <c r="F34" s="38">
        <f>[9]Output!F34</f>
        <v>0</v>
      </c>
      <c r="G34" s="38">
        <f>[9]Output!G34</f>
        <v>0</v>
      </c>
      <c r="H34" s="38">
        <f>[9]Output!H34</f>
        <v>0</v>
      </c>
      <c r="I34" s="38">
        <f>[9]Output!I34</f>
        <v>0</v>
      </c>
      <c r="J34" s="38">
        <f>[9]Output!J34</f>
        <v>0</v>
      </c>
      <c r="K34" s="38">
        <f>[9]Output!K34</f>
        <v>0</v>
      </c>
      <c r="L34" s="38">
        <f>[9]Output!L34</f>
        <v>0</v>
      </c>
    </row>
    <row r="35" spans="1:12">
      <c r="A35" s="38">
        <f>[9]Output!A35</f>
        <v>0</v>
      </c>
      <c r="B35" s="38">
        <f>[9]Output!B35</f>
        <v>0</v>
      </c>
      <c r="C35" s="38">
        <f>[9]Output!C35</f>
        <v>0</v>
      </c>
      <c r="D35" s="38">
        <f>[9]Output!D35</f>
        <v>0</v>
      </c>
      <c r="E35" s="38">
        <f>[9]Output!E35</f>
        <v>0</v>
      </c>
      <c r="F35" s="38">
        <f>[9]Output!F35</f>
        <v>0</v>
      </c>
      <c r="G35" s="38">
        <f>[9]Output!G35</f>
        <v>0</v>
      </c>
      <c r="H35" s="38">
        <f>[9]Output!H35</f>
        <v>0</v>
      </c>
      <c r="I35" s="38">
        <f>[9]Output!I35</f>
        <v>0</v>
      </c>
      <c r="J35" s="38">
        <f>[9]Output!J35</f>
        <v>0</v>
      </c>
      <c r="K35" s="38">
        <f>[9]Output!K35</f>
        <v>0</v>
      </c>
      <c r="L35" s="38">
        <f>[9]Output!L35</f>
        <v>0</v>
      </c>
    </row>
    <row r="36" spans="1:12">
      <c r="A36" s="38">
        <f>[9]Output!A36</f>
        <v>0</v>
      </c>
      <c r="B36" s="38">
        <f>[9]Output!B36</f>
        <v>0</v>
      </c>
      <c r="C36" s="38">
        <f>[9]Output!C36</f>
        <v>0</v>
      </c>
      <c r="D36" s="38">
        <f>[9]Output!D36</f>
        <v>0</v>
      </c>
      <c r="E36" s="38">
        <f>[9]Output!E36</f>
        <v>0</v>
      </c>
      <c r="F36" s="38">
        <f>[9]Output!F36</f>
        <v>0</v>
      </c>
      <c r="G36" s="38">
        <f>[9]Output!G36</f>
        <v>0</v>
      </c>
      <c r="H36" s="38">
        <f>[9]Output!H36</f>
        <v>0</v>
      </c>
      <c r="I36" s="38">
        <f>[9]Output!I36</f>
        <v>0</v>
      </c>
      <c r="J36" s="38">
        <f>[9]Output!J36</f>
        <v>0</v>
      </c>
      <c r="K36" s="38">
        <f>[9]Output!K36</f>
        <v>0</v>
      </c>
      <c r="L36" s="38">
        <f>[9]Output!L36</f>
        <v>0</v>
      </c>
    </row>
    <row r="37" spans="1:12">
      <c r="A37" s="38">
        <f>[9]Output!A37</f>
        <v>0</v>
      </c>
      <c r="B37" s="38">
        <f>[9]Output!B37</f>
        <v>0</v>
      </c>
      <c r="C37" s="38">
        <f>[9]Output!C37</f>
        <v>0</v>
      </c>
      <c r="D37" s="38">
        <f>[9]Output!D37</f>
        <v>0</v>
      </c>
      <c r="E37" s="38">
        <f>[9]Output!E37</f>
        <v>0</v>
      </c>
      <c r="F37" s="38">
        <f>[9]Output!F37</f>
        <v>0</v>
      </c>
      <c r="G37" s="38">
        <f>[9]Output!G37</f>
        <v>0</v>
      </c>
      <c r="H37" s="38">
        <f>[9]Output!H37</f>
        <v>0</v>
      </c>
      <c r="I37" s="38">
        <f>[9]Output!I37</f>
        <v>0</v>
      </c>
      <c r="J37" s="38">
        <f>[9]Output!J37</f>
        <v>0</v>
      </c>
      <c r="K37" s="38">
        <f>[9]Output!K37</f>
        <v>0</v>
      </c>
      <c r="L37" s="38">
        <f>[9]Output!L37</f>
        <v>0</v>
      </c>
    </row>
    <row r="38" spans="1:12">
      <c r="A38" s="38">
        <f>[9]Output!A38</f>
        <v>0</v>
      </c>
      <c r="B38" s="38">
        <f>[9]Output!B38</f>
        <v>0</v>
      </c>
      <c r="C38" s="38">
        <f>[9]Output!C38</f>
        <v>0</v>
      </c>
      <c r="D38" s="38">
        <f>[9]Output!D38</f>
        <v>0</v>
      </c>
      <c r="E38" s="38">
        <f>[9]Output!E38</f>
        <v>0</v>
      </c>
      <c r="F38" s="38">
        <f>[9]Output!F38</f>
        <v>0</v>
      </c>
      <c r="G38" s="38">
        <f>[9]Output!G38</f>
        <v>0</v>
      </c>
      <c r="H38" s="38">
        <f>[9]Output!H38</f>
        <v>0</v>
      </c>
      <c r="I38" s="38">
        <f>[9]Output!I38</f>
        <v>0</v>
      </c>
      <c r="J38" s="38">
        <f>[9]Output!J38</f>
        <v>0</v>
      </c>
      <c r="K38" s="38">
        <f>[9]Output!K38</f>
        <v>0</v>
      </c>
      <c r="L38" s="38">
        <f>[9]Output!L38</f>
        <v>0</v>
      </c>
    </row>
    <row r="39" spans="1:12">
      <c r="A39" s="38">
        <f>[9]Output!A39</f>
        <v>0</v>
      </c>
      <c r="B39" s="38">
        <f>[9]Output!B39</f>
        <v>0</v>
      </c>
      <c r="C39" s="38">
        <f>[9]Output!C39</f>
        <v>0</v>
      </c>
      <c r="D39" s="38">
        <f>[9]Output!D39</f>
        <v>0</v>
      </c>
      <c r="E39" s="38">
        <f>[9]Output!E39</f>
        <v>0</v>
      </c>
      <c r="F39" s="38">
        <f>[9]Output!F39</f>
        <v>0</v>
      </c>
      <c r="G39" s="38">
        <f>[9]Output!G39</f>
        <v>0</v>
      </c>
      <c r="H39" s="38">
        <f>[9]Output!H39</f>
        <v>0</v>
      </c>
      <c r="I39" s="38">
        <f>[9]Output!I39</f>
        <v>0</v>
      </c>
      <c r="J39" s="38">
        <f>[9]Output!J39</f>
        <v>0</v>
      </c>
      <c r="K39" s="38">
        <f>[9]Output!K39</f>
        <v>0</v>
      </c>
      <c r="L39" s="38">
        <f>[9]Output!L39</f>
        <v>0</v>
      </c>
    </row>
    <row r="40" spans="1:12">
      <c r="A40" s="38">
        <f>[9]Output!A40</f>
        <v>0</v>
      </c>
      <c r="B40" s="38">
        <f>[9]Output!B40</f>
        <v>0</v>
      </c>
      <c r="C40" s="38">
        <f>[9]Output!C40</f>
        <v>0</v>
      </c>
      <c r="D40" s="38">
        <f>[9]Output!D40</f>
        <v>0</v>
      </c>
      <c r="E40" s="38">
        <f>[9]Output!E40</f>
        <v>0</v>
      </c>
      <c r="F40" s="38">
        <f>[9]Output!F40</f>
        <v>0</v>
      </c>
      <c r="G40" s="38">
        <f>[9]Output!G40</f>
        <v>0</v>
      </c>
      <c r="H40" s="38">
        <f>[9]Output!H40</f>
        <v>0</v>
      </c>
      <c r="I40" s="38">
        <f>[9]Output!I40</f>
        <v>0</v>
      </c>
      <c r="J40" s="38">
        <f>[9]Output!J40</f>
        <v>0</v>
      </c>
      <c r="K40" s="38">
        <f>[9]Output!K40</f>
        <v>0</v>
      </c>
      <c r="L40" s="38">
        <f>[9]Output!L40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11.15126186857602</v>
      </c>
      <c r="G6">
        <f>[2]Capacity_HH2!G6</f>
        <v>29.27328880324529</v>
      </c>
      <c r="H6">
        <f>[2]Capacity_HH2!H6</f>
        <v>49.667510694683358</v>
      </c>
      <c r="I6">
        <f>[2]Capacity_HH2!I6</f>
        <v>65.821246149243777</v>
      </c>
      <c r="J6">
        <f>[2]Capacity_HH2!J6</f>
        <v>151.36790490174491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728.97219876169709</v>
      </c>
      <c r="E23">
        <f>[2]Capacity_HH2!E23</f>
        <v>728.97219876169709</v>
      </c>
      <c r="F23">
        <f>[2]Capacity_HH2!F23</f>
        <v>777.40058690439616</v>
      </c>
      <c r="G23">
        <f>[2]Capacity_HH2!G23</f>
        <v>1506.372785666093</v>
      </c>
      <c r="H23">
        <f>[2]Capacity_HH2!H23</f>
        <v>1552.9688384549161</v>
      </c>
      <c r="I23">
        <f>[2]Capacity_HH2!I23</f>
        <v>1552.9688384549161</v>
      </c>
      <c r="J23">
        <f>[2]Capacity_HH2!J23</f>
        <v>2281.941093398947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7.2059001329948011E-2</v>
      </c>
      <c r="H28">
        <f>[2]Capacity_HH2!H28</f>
        <v>0.46703525630038523</v>
      </c>
      <c r="I28">
        <f>[2]Capacity_HH2!I28</f>
        <v>2.9071244012322892</v>
      </c>
      <c r="J28">
        <f>[2]Capacity_HH2!J28</f>
        <v>2.865291491064232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14.30257458825316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113.424529632773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9.5039227785613516</v>
      </c>
      <c r="H34">
        <f>[2]Capacity_HH2!H34</f>
        <v>56.689561567253612</v>
      </c>
      <c r="I34">
        <f>[2]Capacity_HH2!I34</f>
        <v>56.689561567253612</v>
      </c>
      <c r="J34">
        <f>[2]Capacity_HH2!J34</f>
        <v>696.29254499080037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240.9666527552898</v>
      </c>
      <c r="G38">
        <f>[2]Capacity_HH2!G38</f>
        <v>615.83562735314911</v>
      </c>
      <c r="H38">
        <f>[2]Capacity_HH2!H38</f>
        <v>971.70352823251596</v>
      </c>
      <c r="I38">
        <f>[2]Capacity_HH2!I38</f>
        <v>1163.970589888823</v>
      </c>
      <c r="J38">
        <f>[2]Capacity_HH2!J38</f>
        <v>1177.1974456772871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1.1901159858799799</v>
      </c>
      <c r="H41">
        <f>[2]Capacity_HH2!H41</f>
        <v>1.1901159858799799</v>
      </c>
      <c r="I41">
        <f>[2]Capacity_HH2!I41</f>
        <v>1.1901159858799799</v>
      </c>
      <c r="J41">
        <f>[2]Capacity_HH2!J41</f>
        <v>226.10186585980841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6.2060850563119869</v>
      </c>
      <c r="I42">
        <f>[2]Capacity_HH2!I42</f>
        <v>44.868045049588169</v>
      </c>
      <c r="J42">
        <f>[2]Capacity_HH2!J42</f>
        <v>44.868045049588169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0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UPS_BIO_REF_GEN1_ETHAMIDE_EXS</v>
      </c>
      <c r="C2" s="2" t="str">
        <f>[10]Output!C2</f>
        <v>RNW_BIO_ETH</v>
      </c>
      <c r="D2" s="38">
        <f>[10]Output!D2</f>
        <v>0</v>
      </c>
      <c r="E2" s="38">
        <f>[10]Output!E2</f>
        <v>0</v>
      </c>
      <c r="F2" s="38">
        <f>[10]Output!F2</f>
        <v>1294.5525412156901</v>
      </c>
      <c r="G2" s="38">
        <f>[10]Output!G2</f>
        <v>0</v>
      </c>
      <c r="H2" s="38">
        <f>[10]Output!H2</f>
        <v>0</v>
      </c>
      <c r="I2" s="38">
        <f>[10]Output!I2</f>
        <v>0</v>
      </c>
      <c r="J2" s="38">
        <f>[10]Output!J2</f>
        <v>0</v>
      </c>
      <c r="K2" s="38">
        <f>[10]Output!K2</f>
        <v>0</v>
      </c>
      <c r="L2" s="38">
        <f>[10]Output!L2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49.840272836804068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[10]Output!A3</f>
        <v>1</v>
      </c>
      <c r="B3" s="2" t="str">
        <f>[10]Output!B3</f>
        <v>UPS_BIO_REF_GEN1_ETHSUG_EXS</v>
      </c>
      <c r="C3" s="2" t="str">
        <f>[10]Output!C3</f>
        <v>RNW_BIO_ETH</v>
      </c>
      <c r="D3" s="38">
        <f>[10]Output!D3</f>
        <v>0</v>
      </c>
      <c r="E3" s="38">
        <f>[10]Output!E3</f>
        <v>0</v>
      </c>
      <c r="F3" s="38">
        <f>[10]Output!F3</f>
        <v>1281.161565855748</v>
      </c>
      <c r="G3" s="38">
        <f>[10]Output!G3</f>
        <v>0</v>
      </c>
      <c r="H3" s="38">
        <f>[10]Output!H3</f>
        <v>0</v>
      </c>
      <c r="I3" s="38">
        <f>[10]Output!I3</f>
        <v>0</v>
      </c>
      <c r="J3" s="38">
        <f>[10]Output!J3</f>
        <v>0</v>
      </c>
      <c r="K3" s="38">
        <f>[10]Output!K3</f>
        <v>0</v>
      </c>
      <c r="L3" s="38">
        <f>[10]Output!L3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34.591362278105194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[10]Output!A4</f>
        <v>2</v>
      </c>
      <c r="B4" s="2" t="str">
        <f>[10]Output!B4</f>
        <v>UPS_BIO_REF_GEN1_ETBE_EXS</v>
      </c>
      <c r="C4" s="2" t="str">
        <f>[10]Output!C4</f>
        <v>RNW_BIO_ETBE</v>
      </c>
      <c r="D4" s="38">
        <f>[10]Output!D4</f>
        <v>6544.0247629663581</v>
      </c>
      <c r="E4" s="38">
        <f>[10]Output!E4</f>
        <v>5842.1376630805044</v>
      </c>
      <c r="F4" s="38">
        <f>[10]Output!F4</f>
        <v>5207.7146031810153</v>
      </c>
      <c r="G4" s="38">
        <f>[10]Output!G4</f>
        <v>6018.2922110195996</v>
      </c>
      <c r="H4" s="38">
        <f>[10]Output!H4</f>
        <v>5329.1109816784328</v>
      </c>
      <c r="I4" s="38">
        <f>[10]Output!I4</f>
        <v>5036.7876940716687</v>
      </c>
      <c r="J4" s="38">
        <f>[10]Output!J4</f>
        <v>4575.702135922118</v>
      </c>
      <c r="K4" s="38">
        <f>[10]Output!K4</f>
        <v>4876.248880832909</v>
      </c>
      <c r="L4" s="38">
        <f>[10]Output!L4</f>
        <v>4367.7193932266518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176.68866860009166</v>
      </c>
      <c r="Q4" s="3">
        <f t="shared" si="5"/>
        <v>157.73771690317361</v>
      </c>
      <c r="R4" s="3">
        <f t="shared" si="5"/>
        <v>140.60829428588741</v>
      </c>
      <c r="S4" s="3">
        <f t="shared" si="5"/>
        <v>162.4938896975292</v>
      </c>
      <c r="T4" s="3">
        <f t="shared" si="5"/>
        <v>143.88599650531768</v>
      </c>
      <c r="U4" s="3">
        <f t="shared" si="5"/>
        <v>135.99326773993505</v>
      </c>
      <c r="V4" s="3">
        <f t="shared" si="5"/>
        <v>123.54395766989718</v>
      </c>
      <c r="W4" s="3">
        <f t="shared" si="5"/>
        <v>131.65871978248853</v>
      </c>
      <c r="X4" s="3">
        <f t="shared" si="5"/>
        <v>117.92842361711959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84.431635114909255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[10]Output!A5</f>
        <v>0</v>
      </c>
      <c r="B5" s="2">
        <f>[10]Output!B5</f>
        <v>0</v>
      </c>
      <c r="C5" s="2">
        <f>[10]Output!C5</f>
        <v>0</v>
      </c>
      <c r="D5" s="38">
        <f>[10]Output!D5</f>
        <v>0</v>
      </c>
      <c r="E5" s="38">
        <f>[10]Output!E5</f>
        <v>0</v>
      </c>
      <c r="F5" s="38">
        <f>[10]Output!F5</f>
        <v>0</v>
      </c>
      <c r="G5" s="38">
        <f>[10]Output!G5</f>
        <v>0</v>
      </c>
      <c r="H5" s="38">
        <f>[10]Output!H5</f>
        <v>0</v>
      </c>
      <c r="I5" s="38">
        <f>[10]Output!I5</f>
        <v>0</v>
      </c>
      <c r="J5" s="38">
        <f>[10]Output!J5</f>
        <v>0</v>
      </c>
      <c r="K5" s="38">
        <f>[10]Output!K5</f>
        <v>0</v>
      </c>
      <c r="L5" s="38">
        <f>[10]Output!L5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5" t="s">
        <v>224</v>
      </c>
      <c r="AA5" s="2" t="s">
        <v>137</v>
      </c>
      <c r="AB5" s="3">
        <f>SUMIF($O:$O,"*ETBE*",P:P)</f>
        <v>176.68866860009166</v>
      </c>
      <c r="AC5" s="3">
        <f t="shared" ref="AC5:AJ5" si="9">SUMIF($O:$O,"*ETBE*",Q:Q)</f>
        <v>157.73771690317361</v>
      </c>
      <c r="AD5" s="3">
        <f t="shared" si="9"/>
        <v>140.60829428588741</v>
      </c>
      <c r="AE5" s="3">
        <f t="shared" si="9"/>
        <v>162.4938896975292</v>
      </c>
      <c r="AF5" s="3">
        <f t="shared" si="9"/>
        <v>143.88599650531768</v>
      </c>
      <c r="AG5" s="3">
        <f t="shared" si="9"/>
        <v>135.99326773993505</v>
      </c>
      <c r="AH5" s="3">
        <f t="shared" si="9"/>
        <v>123.54395766989718</v>
      </c>
      <c r="AI5" s="3">
        <f t="shared" si="9"/>
        <v>131.65871978248853</v>
      </c>
      <c r="AJ5" s="3">
        <f t="shared" si="9"/>
        <v>117.92842361711959</v>
      </c>
    </row>
    <row r="6" spans="1:36">
      <c r="A6" s="2">
        <f>[10]Output!A6</f>
        <v>0</v>
      </c>
      <c r="B6" s="2">
        <f>[10]Output!B6</f>
        <v>0</v>
      </c>
      <c r="C6" s="2">
        <f>[10]Output!C6</f>
        <v>0</v>
      </c>
      <c r="D6" s="38">
        <f>[10]Output!D6</f>
        <v>0</v>
      </c>
      <c r="E6" s="38">
        <f>[10]Output!E6</f>
        <v>0</v>
      </c>
      <c r="F6" s="38">
        <f>[10]Output!F6</f>
        <v>0</v>
      </c>
      <c r="G6" s="38">
        <f>[10]Output!G6</f>
        <v>0</v>
      </c>
      <c r="H6" s="38">
        <f>[10]Output!H6</f>
        <v>0</v>
      </c>
      <c r="I6" s="38">
        <f>[10]Output!I6</f>
        <v>0</v>
      </c>
      <c r="J6" s="38">
        <f>[10]Output!J6</f>
        <v>0</v>
      </c>
      <c r="K6" s="38">
        <f>[10]Output!K6</f>
        <v>0</v>
      </c>
      <c r="L6" s="38">
        <f>[10]Output!L6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8">
        <f>[10]Output!D7</f>
        <v>0</v>
      </c>
      <c r="E7" s="38">
        <f>[10]Output!E7</f>
        <v>0</v>
      </c>
      <c r="F7" s="38">
        <f>[10]Output!F7</f>
        <v>0</v>
      </c>
      <c r="G7" s="38">
        <f>[10]Output!G7</f>
        <v>0</v>
      </c>
      <c r="H7" s="38">
        <f>[10]Output!H7</f>
        <v>0</v>
      </c>
      <c r="I7" s="38">
        <f>[10]Output!I7</f>
        <v>0</v>
      </c>
      <c r="J7" s="38">
        <f>[10]Output!J7</f>
        <v>0</v>
      </c>
      <c r="K7" s="38">
        <f>[10]Output!K7</f>
        <v>0</v>
      </c>
      <c r="L7" s="38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8">
        <f>[10]Output!D8</f>
        <v>0</v>
      </c>
      <c r="E8" s="38">
        <f>[10]Output!E8</f>
        <v>0</v>
      </c>
      <c r="F8" s="38">
        <f>[10]Output!F8</f>
        <v>0</v>
      </c>
      <c r="G8" s="38">
        <f>[10]Output!G8</f>
        <v>0</v>
      </c>
      <c r="H8" s="38">
        <f>[10]Output!H8</f>
        <v>0</v>
      </c>
      <c r="I8" s="38">
        <f>[10]Output!I8</f>
        <v>0</v>
      </c>
      <c r="J8" s="38">
        <f>[10]Output!J8</f>
        <v>0</v>
      </c>
      <c r="K8" s="38">
        <f>[10]Output!K8</f>
        <v>0</v>
      </c>
      <c r="L8" s="38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8">
        <f>[10]Output!D9</f>
        <v>0</v>
      </c>
      <c r="E9" s="38">
        <f>[10]Output!E9</f>
        <v>0</v>
      </c>
      <c r="F9" s="38">
        <f>[10]Output!F9</f>
        <v>0</v>
      </c>
      <c r="G9" s="38">
        <f>[10]Output!G9</f>
        <v>0</v>
      </c>
      <c r="H9" s="38">
        <f>[10]Output!H9</f>
        <v>0</v>
      </c>
      <c r="I9" s="38">
        <f>[10]Output!I9</f>
        <v>0</v>
      </c>
      <c r="J9" s="38">
        <f>[10]Output!J9</f>
        <v>0</v>
      </c>
      <c r="K9" s="38">
        <f>[10]Output!K9</f>
        <v>0</v>
      </c>
      <c r="L9" s="38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8">
        <f>[10]Output!D10</f>
        <v>0</v>
      </c>
      <c r="E10" s="38">
        <f>[10]Output!E10</f>
        <v>0</v>
      </c>
      <c r="F10" s="38">
        <f>[10]Output!F10</f>
        <v>0</v>
      </c>
      <c r="G10" s="38">
        <f>[10]Output!G10</f>
        <v>0</v>
      </c>
      <c r="H10" s="38">
        <f>[10]Output!H10</f>
        <v>0</v>
      </c>
      <c r="I10" s="38">
        <f>[10]Output!I10</f>
        <v>0</v>
      </c>
      <c r="J10" s="38">
        <f>[10]Output!J10</f>
        <v>0</v>
      </c>
      <c r="K10" s="38">
        <f>[10]Output!K10</f>
        <v>0</v>
      </c>
      <c r="L10" s="38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8">
        <f>[10]Output!D11</f>
        <v>0</v>
      </c>
      <c r="E11" s="38">
        <f>[10]Output!E11</f>
        <v>0</v>
      </c>
      <c r="F11" s="38">
        <f>[10]Output!F11</f>
        <v>0</v>
      </c>
      <c r="G11" s="38">
        <f>[10]Output!G11</f>
        <v>0</v>
      </c>
      <c r="H11" s="38">
        <f>[10]Output!H11</f>
        <v>0</v>
      </c>
      <c r="I11" s="38">
        <f>[10]Output!I11</f>
        <v>0</v>
      </c>
      <c r="J11" s="38">
        <f>[10]Output!J11</f>
        <v>0</v>
      </c>
      <c r="K11" s="38">
        <f>[10]Output!K11</f>
        <v>0</v>
      </c>
      <c r="L11" s="38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8">
        <f>[10]Output!D12</f>
        <v>0</v>
      </c>
      <c r="E12" s="38">
        <f>[10]Output!E12</f>
        <v>0</v>
      </c>
      <c r="F12" s="38">
        <f>[10]Output!F12</f>
        <v>0</v>
      </c>
      <c r="G12" s="38">
        <f>[10]Output!G12</f>
        <v>0</v>
      </c>
      <c r="H12" s="38">
        <f>[10]Output!H12</f>
        <v>0</v>
      </c>
      <c r="I12" s="38">
        <f>[10]Output!I12</f>
        <v>0</v>
      </c>
      <c r="J12" s="38">
        <f>[10]Output!J12</f>
        <v>0</v>
      </c>
      <c r="K12" s="38">
        <f>[10]Output!K12</f>
        <v>0</v>
      </c>
      <c r="L12" s="38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8">
        <f>[10]Output!D13</f>
        <v>0</v>
      </c>
      <c r="E13" s="38">
        <f>[10]Output!E13</f>
        <v>0</v>
      </c>
      <c r="F13" s="38">
        <f>[10]Output!F13</f>
        <v>0</v>
      </c>
      <c r="G13" s="38">
        <f>[10]Output!G13</f>
        <v>0</v>
      </c>
      <c r="H13" s="38">
        <f>[10]Output!H13</f>
        <v>0</v>
      </c>
      <c r="I13" s="38">
        <f>[10]Output!I13</f>
        <v>0</v>
      </c>
      <c r="J13" s="38">
        <f>[10]Output!J13</f>
        <v>0</v>
      </c>
      <c r="K13" s="38">
        <f>[10]Output!K13</f>
        <v>0</v>
      </c>
      <c r="L13" s="38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8">
        <f>[10]Output!D14</f>
        <v>0</v>
      </c>
      <c r="E14" s="38">
        <f>[10]Output!E14</f>
        <v>0</v>
      </c>
      <c r="F14" s="38">
        <f>[10]Output!F14</f>
        <v>0</v>
      </c>
      <c r="G14" s="38">
        <f>[10]Output!G14</f>
        <v>0</v>
      </c>
      <c r="H14" s="38">
        <f>[10]Output!H14</f>
        <v>0</v>
      </c>
      <c r="I14" s="38">
        <f>[10]Output!I14</f>
        <v>0</v>
      </c>
      <c r="J14" s="38">
        <f>[10]Output!J14</f>
        <v>0</v>
      </c>
      <c r="K14" s="38">
        <f>[10]Output!K14</f>
        <v>0</v>
      </c>
      <c r="L14" s="38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8">
        <f>[10]Output!D15</f>
        <v>0</v>
      </c>
      <c r="E15" s="38">
        <f>[10]Output!E15</f>
        <v>0</v>
      </c>
      <c r="F15" s="38">
        <f>[10]Output!F15</f>
        <v>0</v>
      </c>
      <c r="G15" s="38">
        <f>[10]Output!G15</f>
        <v>0</v>
      </c>
      <c r="H15" s="38">
        <f>[10]Output!H15</f>
        <v>0</v>
      </c>
      <c r="I15" s="38">
        <f>[10]Output!I15</f>
        <v>0</v>
      </c>
      <c r="J15" s="38">
        <f>[10]Output!J15</f>
        <v>0</v>
      </c>
      <c r="K15" s="38">
        <f>[10]Output!K15</f>
        <v>0</v>
      </c>
      <c r="L15" s="38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[11]Input!A2</f>
        <v>0</v>
      </c>
      <c r="B18" s="2" t="str">
        <f>[11]Input!B2</f>
        <v>UPS_BIO_BLD_STC</v>
      </c>
      <c r="C18" s="2" t="str">
        <f>[11]Input!C2</f>
        <v>RNW_POT_BIO_CRP_STC</v>
      </c>
      <c r="D18" s="50">
        <f>[11]Input!D2</f>
        <v>0</v>
      </c>
      <c r="E18" s="50">
        <f>[11]Input!E2</f>
        <v>0</v>
      </c>
      <c r="F18" s="50">
        <f>[11]Input!F2</f>
        <v>63.944235818248337</v>
      </c>
      <c r="G18" s="50">
        <f>[11]Input!G2</f>
        <v>0</v>
      </c>
      <c r="H18" s="50">
        <f>[11]Input!H2</f>
        <v>0</v>
      </c>
      <c r="I18" s="50">
        <f>[11]Input!I2</f>
        <v>0</v>
      </c>
      <c r="J18" s="50">
        <f>[11]Input!J2</f>
        <v>0</v>
      </c>
      <c r="K18" s="50">
        <f>[11]Input!K2</f>
        <v>0</v>
      </c>
      <c r="L18" s="50">
        <f>[11]Input!L2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63.944235818248337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[11]Input!A3</f>
        <v>0</v>
      </c>
      <c r="B19" s="2">
        <f>[11]Input!B3</f>
        <v>0</v>
      </c>
      <c r="C19" s="2">
        <f>[11]Input!C3</f>
        <v>0</v>
      </c>
      <c r="D19" s="50">
        <f>[11]Input!D3</f>
        <v>0</v>
      </c>
      <c r="E19" s="50">
        <f>[11]Input!E3</f>
        <v>0</v>
      </c>
      <c r="F19" s="50">
        <f>[11]Input!F3</f>
        <v>0</v>
      </c>
      <c r="G19" s="50">
        <f>[11]Input!G3</f>
        <v>0</v>
      </c>
      <c r="H19" s="50">
        <f>[11]Input!H3</f>
        <v>0</v>
      </c>
      <c r="I19" s="50">
        <f>[11]Input!I3</f>
        <v>0</v>
      </c>
      <c r="J19" s="50">
        <f>[11]Input!J3</f>
        <v>0</v>
      </c>
      <c r="K19" s="50">
        <f>[11]Input!K3</f>
        <v>0</v>
      </c>
      <c r="L19" s="50">
        <f>[11]Input!L3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[11]Input!A4</f>
        <v>0</v>
      </c>
      <c r="B20" s="2">
        <f>[11]Input!B4</f>
        <v>0</v>
      </c>
      <c r="C20" s="2">
        <f>[11]Input!C4</f>
        <v>0</v>
      </c>
      <c r="D20" s="50">
        <f>[11]Input!D4</f>
        <v>0</v>
      </c>
      <c r="E20" s="50">
        <f>[11]Input!E4</f>
        <v>0</v>
      </c>
      <c r="F20" s="50">
        <f>[11]Input!F4</f>
        <v>0</v>
      </c>
      <c r="G20" s="50">
        <f>[11]Input!G4</f>
        <v>0</v>
      </c>
      <c r="H20" s="50">
        <f>[11]Input!H4</f>
        <v>0</v>
      </c>
      <c r="I20" s="50">
        <f>[11]Input!I4</f>
        <v>0</v>
      </c>
      <c r="J20" s="50">
        <f>[11]Input!J4</f>
        <v>0</v>
      </c>
      <c r="K20" s="50">
        <f>[11]Input!K4</f>
        <v>0</v>
      </c>
      <c r="L20" s="50">
        <f>[11]Input!L4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[11]Input!A5</f>
        <v>0</v>
      </c>
      <c r="B21" s="2">
        <f>[11]Input!B5</f>
        <v>0</v>
      </c>
      <c r="C21" s="2">
        <f>[11]Input!C5</f>
        <v>0</v>
      </c>
      <c r="D21" s="50">
        <f>[11]Input!D5</f>
        <v>0</v>
      </c>
      <c r="E21" s="50">
        <f>[11]Input!E5</f>
        <v>0</v>
      </c>
      <c r="F21" s="50">
        <f>[11]Input!F5</f>
        <v>0</v>
      </c>
      <c r="G21" s="50">
        <f>[11]Input!G5</f>
        <v>0</v>
      </c>
      <c r="H21" s="50">
        <f>[11]Input!H5</f>
        <v>0</v>
      </c>
      <c r="I21" s="50">
        <f>[11]Input!I5</f>
        <v>0</v>
      </c>
      <c r="J21" s="50">
        <f>[11]Input!J5</f>
        <v>0</v>
      </c>
      <c r="K21" s="50">
        <f>[11]Input!K5</f>
        <v>0</v>
      </c>
      <c r="L21" s="50">
        <f>[11]Input!L5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[11]Input!A6</f>
        <v>0</v>
      </c>
      <c r="B22" s="2">
        <f>[11]Input!B6</f>
        <v>0</v>
      </c>
      <c r="C22" s="2">
        <f>[11]Input!C6</f>
        <v>0</v>
      </c>
      <c r="D22" s="50">
        <f>[11]Input!D6</f>
        <v>0</v>
      </c>
      <c r="E22" s="50">
        <f>[11]Input!E6</f>
        <v>0</v>
      </c>
      <c r="F22" s="50">
        <f>[11]Input!F6</f>
        <v>0</v>
      </c>
      <c r="G22" s="50">
        <f>[11]Input!G6</f>
        <v>0</v>
      </c>
      <c r="H22" s="50">
        <f>[11]Input!H6</f>
        <v>0</v>
      </c>
      <c r="I22" s="50">
        <f>[11]Input!I6</f>
        <v>0</v>
      </c>
      <c r="J22" s="50">
        <f>[11]Input!J6</f>
        <v>0</v>
      </c>
      <c r="K22" s="50">
        <f>[11]Input!K6</f>
        <v>0</v>
      </c>
      <c r="L22" s="50">
        <f>[11]Input!L6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[11]Input!A7</f>
        <v>0</v>
      </c>
      <c r="B23" s="2">
        <f>[11]Input!B7</f>
        <v>0</v>
      </c>
      <c r="C23" s="2">
        <f>[11]Input!C7</f>
        <v>0</v>
      </c>
      <c r="D23" s="50">
        <f>[11]Input!D7</f>
        <v>0</v>
      </c>
      <c r="E23" s="50">
        <f>[11]Input!E7</f>
        <v>0</v>
      </c>
      <c r="F23" s="50">
        <f>[11]Input!F7</f>
        <v>0</v>
      </c>
      <c r="G23" s="50">
        <f>[11]Input!G7</f>
        <v>0</v>
      </c>
      <c r="H23" s="50">
        <f>[11]Input!H7</f>
        <v>0</v>
      </c>
      <c r="I23" s="50">
        <f>[11]Input!I7</f>
        <v>0</v>
      </c>
      <c r="J23" s="50">
        <f>[11]Input!J7</f>
        <v>0</v>
      </c>
      <c r="K23" s="50">
        <f>[11]Input!K7</f>
        <v>0</v>
      </c>
      <c r="L23" s="50">
        <f>[11]Input!L7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[11]Input!A8</f>
        <v>0</v>
      </c>
      <c r="B24" s="2">
        <f>[11]Input!B8</f>
        <v>0</v>
      </c>
      <c r="C24" s="50">
        <f>[11]Input!C8</f>
        <v>0</v>
      </c>
      <c r="D24" s="50">
        <f>[11]Input!D8</f>
        <v>0</v>
      </c>
      <c r="E24" s="50">
        <f>[11]Input!E8</f>
        <v>0</v>
      </c>
      <c r="F24" s="50">
        <f>[11]Input!F8</f>
        <v>0</v>
      </c>
      <c r="G24" s="50">
        <f>[11]Input!G8</f>
        <v>0</v>
      </c>
      <c r="H24" s="50">
        <f>[11]Input!H8</f>
        <v>0</v>
      </c>
      <c r="I24" s="50">
        <f>[11]Input!I8</f>
        <v>0</v>
      </c>
      <c r="J24" s="50">
        <f>[11]Input!J8</f>
        <v>0</v>
      </c>
      <c r="K24" s="50">
        <f>[11]Input!K8</f>
        <v>0</v>
      </c>
      <c r="L24" s="50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50">
        <f>[11]Input!C9</f>
        <v>0</v>
      </c>
      <c r="D25" s="50">
        <f>[11]Input!D9</f>
        <v>0</v>
      </c>
      <c r="E25" s="50">
        <f>[11]Input!E9</f>
        <v>0</v>
      </c>
      <c r="F25" s="50">
        <f>[11]Input!F9</f>
        <v>0</v>
      </c>
      <c r="G25" s="50">
        <f>[11]Input!G9</f>
        <v>0</v>
      </c>
      <c r="H25" s="50">
        <f>[11]Input!H9</f>
        <v>0</v>
      </c>
      <c r="I25" s="50">
        <f>[11]Input!I9</f>
        <v>0</v>
      </c>
      <c r="J25" s="50">
        <f>[11]Input!J9</f>
        <v>0</v>
      </c>
      <c r="K25" s="50">
        <f>[11]Input!K9</f>
        <v>0</v>
      </c>
      <c r="L25" s="50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50">
        <f>[11]Input!C10</f>
        <v>0</v>
      </c>
      <c r="D26" s="50">
        <f>[11]Input!D10</f>
        <v>0</v>
      </c>
      <c r="E26" s="50">
        <f>[11]Input!E10</f>
        <v>0</v>
      </c>
      <c r="F26" s="50">
        <f>[11]Input!F10</f>
        <v>0</v>
      </c>
      <c r="G26" s="50">
        <f>[11]Input!G10</f>
        <v>0</v>
      </c>
      <c r="H26" s="50">
        <f>[11]Input!H10</f>
        <v>0</v>
      </c>
      <c r="I26" s="50">
        <f>[11]Input!I10</f>
        <v>0</v>
      </c>
      <c r="J26" s="50">
        <f>[11]Input!J10</f>
        <v>0</v>
      </c>
      <c r="K26" s="50">
        <f>[11]Input!K10</f>
        <v>0</v>
      </c>
      <c r="L26" s="50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50">
        <f>[11]Input!C11</f>
        <v>0</v>
      </c>
      <c r="D27" s="50">
        <f>[11]Input!D11</f>
        <v>0</v>
      </c>
      <c r="E27" s="50">
        <f>[11]Input!E11</f>
        <v>0</v>
      </c>
      <c r="F27" s="50">
        <f>[11]Input!F11</f>
        <v>0</v>
      </c>
      <c r="G27" s="50">
        <f>[11]Input!G11</f>
        <v>0</v>
      </c>
      <c r="H27" s="50">
        <f>[11]Input!H11</f>
        <v>0</v>
      </c>
      <c r="I27" s="50">
        <f>[11]Input!I11</f>
        <v>0</v>
      </c>
      <c r="J27" s="50">
        <f>[11]Input!J11</f>
        <v>0</v>
      </c>
      <c r="K27" s="50">
        <f>[11]Input!K11</f>
        <v>0</v>
      </c>
      <c r="L27" s="50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50">
        <f>[11]Input!C12</f>
        <v>0</v>
      </c>
      <c r="D28" s="50">
        <f>[11]Input!D12</f>
        <v>0</v>
      </c>
      <c r="E28" s="50">
        <f>[11]Input!E12</f>
        <v>0</v>
      </c>
      <c r="F28" s="50">
        <f>[11]Input!F12</f>
        <v>0</v>
      </c>
      <c r="G28" s="50">
        <f>[11]Input!G12</f>
        <v>0</v>
      </c>
      <c r="H28" s="50">
        <f>[11]Input!H12</f>
        <v>0</v>
      </c>
      <c r="I28" s="50">
        <f>[11]Input!I12</f>
        <v>0</v>
      </c>
      <c r="J28" s="50">
        <f>[11]Input!J12</f>
        <v>0</v>
      </c>
      <c r="K28" s="50">
        <f>[11]Input!K12</f>
        <v>0</v>
      </c>
      <c r="L28" s="50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50">
        <f>[11]Input!C13</f>
        <v>0</v>
      </c>
      <c r="D29" s="50">
        <f>[11]Input!D13</f>
        <v>0</v>
      </c>
      <c r="E29" s="50">
        <f>[11]Input!E13</f>
        <v>0</v>
      </c>
      <c r="F29" s="50">
        <f>[11]Input!F13</f>
        <v>0</v>
      </c>
      <c r="G29" s="50">
        <f>[11]Input!G13</f>
        <v>0</v>
      </c>
      <c r="H29" s="50">
        <f>[11]Input!H13</f>
        <v>0</v>
      </c>
      <c r="I29" s="50">
        <f>[11]Input!I13</f>
        <v>0</v>
      </c>
      <c r="J29" s="50">
        <f>[11]Input!J13</f>
        <v>0</v>
      </c>
      <c r="K29" s="50">
        <f>[11]Input!K13</f>
        <v>0</v>
      </c>
      <c r="L29" s="50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50">
        <f>[11]Input!C14</f>
        <v>0</v>
      </c>
      <c r="D30" s="50">
        <f>[11]Input!D14</f>
        <v>0</v>
      </c>
      <c r="E30" s="50">
        <f>[11]Input!E14</f>
        <v>0</v>
      </c>
      <c r="F30" s="50">
        <f>[11]Input!F14</f>
        <v>0</v>
      </c>
      <c r="G30" s="50">
        <f>[11]Input!G14</f>
        <v>0</v>
      </c>
      <c r="H30" s="50">
        <f>[11]Input!H14</f>
        <v>0</v>
      </c>
      <c r="I30" s="50">
        <f>[11]Input!I14</f>
        <v>0</v>
      </c>
      <c r="J30" s="50">
        <f>[11]Input!J14</f>
        <v>0</v>
      </c>
      <c r="K30" s="50">
        <f>[11]Input!K14</f>
        <v>0</v>
      </c>
      <c r="L30" s="50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50">
        <f>[11]Input!C15</f>
        <v>0</v>
      </c>
      <c r="D31" s="50">
        <f>[11]Input!D15</f>
        <v>0</v>
      </c>
      <c r="E31" s="50">
        <f>[11]Input!E15</f>
        <v>0</v>
      </c>
      <c r="F31" s="50">
        <f>[11]Input!F15</f>
        <v>0</v>
      </c>
      <c r="G31" s="50">
        <f>[11]Input!G15</f>
        <v>0</v>
      </c>
      <c r="H31" s="50">
        <f>[11]Input!H15</f>
        <v>0</v>
      </c>
      <c r="I31" s="50">
        <f>[11]Input!I15</f>
        <v>0</v>
      </c>
      <c r="J31" s="50">
        <f>[11]Input!J15</f>
        <v>0</v>
      </c>
      <c r="K31" s="50">
        <f>[11]Input!K15</f>
        <v>0</v>
      </c>
      <c r="L31" s="50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50">
        <f>[11]Input!C16</f>
        <v>0</v>
      </c>
      <c r="D32" s="50">
        <f>[11]Input!D16</f>
        <v>0</v>
      </c>
      <c r="E32" s="50">
        <f>[11]Input!E16</f>
        <v>0</v>
      </c>
      <c r="F32" s="50">
        <f>[11]Input!F16</f>
        <v>0</v>
      </c>
      <c r="G32" s="50">
        <f>[11]Input!G16</f>
        <v>0</v>
      </c>
      <c r="H32" s="50">
        <f>[11]Input!H16</f>
        <v>0</v>
      </c>
      <c r="I32" s="50">
        <f>[11]Input!I16</f>
        <v>0</v>
      </c>
      <c r="J32" s="50">
        <f>[11]Input!J16</f>
        <v>0</v>
      </c>
      <c r="K32" s="50">
        <f>[11]Input!K16</f>
        <v>0</v>
      </c>
      <c r="L32" s="50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50">
        <f>[11]Input!C17</f>
        <v>0</v>
      </c>
      <c r="D33" s="50">
        <f>[11]Input!D17</f>
        <v>0</v>
      </c>
      <c r="E33" s="50">
        <f>[11]Input!E17</f>
        <v>0</v>
      </c>
      <c r="F33" s="50">
        <f>[11]Input!F17</f>
        <v>0</v>
      </c>
      <c r="G33" s="50">
        <f>[11]Input!G17</f>
        <v>0</v>
      </c>
      <c r="H33" s="50">
        <f>[11]Input!H17</f>
        <v>0</v>
      </c>
      <c r="I33" s="50">
        <f>[11]Input!I17</f>
        <v>0</v>
      </c>
      <c r="J33" s="50">
        <f>[11]Input!J17</f>
        <v>0</v>
      </c>
      <c r="K33" s="50">
        <f>[11]Input!K17</f>
        <v>0</v>
      </c>
      <c r="L33" s="50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50">
        <f>[11]Input!C18</f>
        <v>0</v>
      </c>
      <c r="D34" s="50">
        <f>[11]Input!D18</f>
        <v>0</v>
      </c>
      <c r="E34" s="50">
        <f>[11]Input!E18</f>
        <v>0</v>
      </c>
      <c r="F34" s="50">
        <f>[11]Input!F18</f>
        <v>0</v>
      </c>
      <c r="G34" s="50">
        <f>[11]Input!G18</f>
        <v>0</v>
      </c>
      <c r="H34" s="50">
        <f>[11]Input!H18</f>
        <v>0</v>
      </c>
      <c r="I34" s="50">
        <f>[11]Input!I18</f>
        <v>0</v>
      </c>
      <c r="J34" s="50">
        <f>[11]Input!J18</f>
        <v>0</v>
      </c>
      <c r="K34" s="50">
        <f>[11]Input!K18</f>
        <v>0</v>
      </c>
      <c r="L34" s="50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50">
        <f>[11]Input!C19</f>
        <v>0</v>
      </c>
      <c r="D35" s="50">
        <f>[11]Input!D19</f>
        <v>0</v>
      </c>
      <c r="E35" s="50">
        <f>[11]Input!E19</f>
        <v>0</v>
      </c>
      <c r="F35" s="50">
        <f>[11]Input!F19</f>
        <v>0</v>
      </c>
      <c r="G35" s="50">
        <f>[11]Input!G19</f>
        <v>0</v>
      </c>
      <c r="H35" s="50">
        <f>[11]Input!H19</f>
        <v>0</v>
      </c>
      <c r="I35" s="50">
        <f>[11]Input!I19</f>
        <v>0</v>
      </c>
      <c r="J35" s="50">
        <f>[11]Input!J19</f>
        <v>0</v>
      </c>
      <c r="K35" s="50">
        <f>[11]Input!K19</f>
        <v>0</v>
      </c>
      <c r="L35" s="50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2024-06-26T13:49:31Z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