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energy_costs/3_Results_ct+_nuc+/"/>
    </mc:Choice>
  </mc:AlternateContent>
  <xr:revisionPtr revIDLastSave="0" documentId="14_{4556F336-035B-4FD5-A6E7-229BD374FFD2}" xr6:coauthVersionLast="47" xr6:coauthVersionMax="47" xr10:uidLastSave="{00000000-0000-0000-0000-000000000000}"/>
  <bookViews>
    <workbookView xWindow="-105" yWindow="-16320" windowWidth="29040" windowHeight="15720" firstSheet="3" activeTab="3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R6" i="38" l="1"/>
  <c r="P2" i="38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D6" i="33"/>
  <c r="AD8" i="33"/>
  <c r="AD11" i="33"/>
  <c r="AH6" i="33"/>
  <c r="AH11" i="33"/>
  <c r="AI9" i="33"/>
  <c r="AD10" i="33"/>
  <c r="AH9" i="33"/>
  <c r="AI6" i="33"/>
  <c r="AE5" i="33"/>
  <c r="AE6" i="33"/>
  <c r="AE7" i="33"/>
  <c r="AE8" i="33"/>
  <c r="AE9" i="33"/>
  <c r="AE10" i="33"/>
  <c r="AE11" i="33"/>
  <c r="AE12" i="33"/>
  <c r="AB5" i="33"/>
  <c r="AB12" i="33"/>
  <c r="AG6" i="33"/>
  <c r="AG7" i="33"/>
  <c r="AG9" i="33"/>
  <c r="AG10" i="33"/>
  <c r="AG12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X6" i="33"/>
  <c r="X9" i="33"/>
  <c r="R8" i="33"/>
  <c r="S11" i="33"/>
  <c r="W12" i="33"/>
  <c r="V6" i="33"/>
  <c r="V7" i="33"/>
  <c r="V8" i="33"/>
  <c r="V9" i="33"/>
  <c r="V10" i="33"/>
  <c r="V11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X13" i="33" l="1"/>
  <c r="V13" i="33"/>
  <c r="AB13" i="33"/>
  <c r="AC13" i="33"/>
  <c r="AJ13" i="33"/>
  <c r="T13" i="33"/>
  <c r="W13" i="33"/>
  <c r="P13" i="33"/>
  <c r="Q13" i="33"/>
  <c r="AG13" i="33"/>
  <c r="AE13" i="33"/>
  <c r="AD13" i="33"/>
  <c r="AI13" i="33"/>
  <c r="R13" i="33"/>
  <c r="AF13" i="33"/>
  <c r="U4" i="33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13" i="23" l="1"/>
  <c r="X13" i="23"/>
  <c r="U13" i="23"/>
  <c r="V13" i="23"/>
  <c r="W13" i="23"/>
  <c r="T6" i="22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AP6" i="23"/>
  <c r="AQ6" i="23"/>
  <c r="Q13" i="23"/>
  <c r="AK6" i="23" s="1"/>
  <c r="AK8" i="23" s="1"/>
  <c r="R13" i="23"/>
  <c r="AL6" i="23" s="1"/>
  <c r="AL8" i="23" s="1"/>
  <c r="S13" i="23"/>
  <c r="AM6" i="23" s="1"/>
  <c r="AN6" i="23"/>
  <c r="AO6" i="23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<sst xmlns="http://schemas.openxmlformats.org/spreadsheetml/2006/main" count="822" uniqueCount="232">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</sst>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79217.141867487226</c:v>
                </c:pt>
                <c:pt idx="1">
                  <c:v>70720.613816237645</c:v>
                </c:pt>
                <c:pt idx="2">
                  <c:v>63040.755722717571</c:v>
                </c:pt>
                <c:pt idx="3">
                  <c:v>72853.01097550038</c:v>
                </c:pt>
                <c:pt idx="4">
                  <c:v>61074.416645288067</c:v>
                </c:pt>
                <c:pt idx="5">
                  <c:v>60971.640507183183</c:v>
                </c:pt>
                <c:pt idx="6">
                  <c:v>55390.078487478313</c:v>
                </c:pt>
                <c:pt idx="7">
                  <c:v>59028.275925872062</c:v>
                </c:pt>
                <c:pt idx="8">
                  <c:v>52872.392654848918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6544.0247629663354</c:v>
                </c:pt>
                <c:pt idx="1">
                  <c:v>5842.1376630805034</c:v>
                </c:pt>
                <c:pt idx="2">
                  <c:v>5207.714603181018</c:v>
                </c:pt>
                <c:pt idx="3">
                  <c:v>6018.2922110195977</c:v>
                </c:pt>
                <c:pt idx="4">
                  <c:v>5329.1109816784083</c:v>
                </c:pt>
                <c:pt idx="5">
                  <c:v>5036.7876940716542</c:v>
                </c:pt>
                <c:pt idx="6">
                  <c:v>4575.7021359221217</c:v>
                </c:pt>
                <c:pt idx="7">
                  <c:v>4876.248880832909</c:v>
                </c:pt>
                <c:pt idx="8">
                  <c:v>4367.71939322665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344.42235594559662</c:v>
                </c:pt>
                <c:pt idx="1">
                  <c:v>307.48092963581593</c:v>
                </c:pt>
                <c:pt idx="2">
                  <c:v>274.09024227268497</c:v>
                </c:pt>
                <c:pt idx="3">
                  <c:v>316.75222163261037</c:v>
                </c:pt>
                <c:pt idx="4">
                  <c:v>3716.3537109073109</c:v>
                </c:pt>
                <c:pt idx="5">
                  <c:v>265.09408916166592</c:v>
                </c:pt>
                <c:pt idx="6">
                  <c:v>240.82642820642741</c:v>
                </c:pt>
                <c:pt idx="7">
                  <c:v>256.64467793857409</c:v>
                </c:pt>
                <c:pt idx="8">
                  <c:v>229.8799680645605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209055.02629194848</c:v>
                </c:pt>
                <c:pt idx="1">
                  <c:v>222979.03311282824</c:v>
                </c:pt>
                <c:pt idx="2">
                  <c:v>213443.43377966376</c:v>
                </c:pt>
                <c:pt idx="3">
                  <c:v>214498.18498586258</c:v>
                </c:pt>
                <c:pt idx="4">
                  <c:v>196129.28805342465</c:v>
                </c:pt>
                <c:pt idx="5">
                  <c:v>204991.62805475426</c:v>
                </c:pt>
                <c:pt idx="6">
                  <c:v>190971.9090317821</c:v>
                </c:pt>
                <c:pt idx="7">
                  <c:v>175691.02608722373</c:v>
                </c:pt>
                <c:pt idx="8">
                  <c:v>74670.849681220439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5592.2731215019803</c:v>
                </c:pt>
                <c:pt idx="1">
                  <c:v>0</c:v>
                </c:pt>
                <c:pt idx="2">
                  <c:v>0</c:v>
                </c:pt>
                <c:pt idx="3">
                  <c:v>9597.4</c:v>
                </c:pt>
                <c:pt idx="4">
                  <c:v>12181.8</c:v>
                </c:pt>
                <c:pt idx="5">
                  <c:v>14426.4</c:v>
                </c:pt>
                <c:pt idx="6">
                  <c:v>16671</c:v>
                </c:pt>
                <c:pt idx="7">
                  <c:v>18915.650000000001</c:v>
                </c:pt>
                <c:pt idx="8">
                  <c:v>21160.3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18.005418346774199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1812.3904259711821</c:v>
                </c:pt>
                <c:pt idx="1">
                  <c:v>1858.72</c:v>
                </c:pt>
                <c:pt idx="2">
                  <c:v>1773.2881084737621</c:v>
                </c:pt>
                <c:pt idx="3">
                  <c:v>1858.72</c:v>
                </c:pt>
                <c:pt idx="4">
                  <c:v>1742.569567082206</c:v>
                </c:pt>
                <c:pt idx="5">
                  <c:v>596.5269240232584</c:v>
                </c:pt>
                <c:pt idx="6">
                  <c:v>27.074996629529878</c:v>
                </c:pt>
                <c:pt idx="7">
                  <c:v>0.92</c:v>
                </c:pt>
                <c:pt idx="8">
                  <c:v>0.91999999999999993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8989.3661305537844</c:v>
                </c:pt>
                <c:pt idx="1">
                  <c:v>9588.0984238516139</c:v>
                </c:pt>
                <c:pt idx="2">
                  <c:v>9178.0676525255403</c:v>
                </c:pt>
                <c:pt idx="3">
                  <c:v>9223.4219543920899</c:v>
                </c:pt>
                <c:pt idx="4">
                  <c:v>8433.5593862972601</c:v>
                </c:pt>
                <c:pt idx="5">
                  <c:v>8814.6400063544315</c:v>
                </c:pt>
                <c:pt idx="6">
                  <c:v>8211.7920883666302</c:v>
                </c:pt>
                <c:pt idx="7">
                  <c:v>7554.7141217506196</c:v>
                </c:pt>
                <c:pt idx="8">
                  <c:v>3210.8465362924785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215.30251517782625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3406.3371003019506</c:v>
                </c:pt>
                <c:pt idx="1">
                  <c:v>3040.9863940982186</c:v>
                </c:pt>
                <c:pt idx="2">
                  <c:v>2710.7524960768556</c:v>
                </c:pt>
                <c:pt idx="3">
                  <c:v>3132.6794719465161</c:v>
                </c:pt>
                <c:pt idx="4">
                  <c:v>2626.1999157473865</c:v>
                </c:pt>
                <c:pt idx="5">
                  <c:v>2621.7805418088765</c:v>
                </c:pt>
                <c:pt idx="6">
                  <c:v>2381.7733749615672</c:v>
                </c:pt>
                <c:pt idx="7">
                  <c:v>2538.2158648124982</c:v>
                </c:pt>
                <c:pt idx="8">
                  <c:v>2273.5128841585033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235.58489146678806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</c:v>
                </c:pt>
                <c:pt idx="4">
                  <c:v>191.84799534042267</c:v>
                </c:pt>
                <c:pt idx="5">
                  <c:v>181.32435698657955</c:v>
                </c:pt>
                <c:pt idx="6">
                  <c:v>164.72527689319637</c:v>
                </c:pt>
                <c:pt idx="7">
                  <c:v>175.54495970998471</c:v>
                </c:pt>
                <c:pt idx="8">
                  <c:v>157.23789815615939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9.2994036105311082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100.34155019449739</c:v>
                </c:pt>
                <c:pt idx="5">
                  <c:v>7.15754040736498</c:v>
                </c:pt>
                <c:pt idx="6">
                  <c:v>6.5023135615735397</c:v>
                </c:pt>
                <c:pt idx="7">
                  <c:v>6.9294063043415006</c:v>
                </c:pt>
                <c:pt idx="8">
                  <c:v>6.2067591377431333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887.20983992409595</c:v>
                </c:pt>
                <c:pt idx="1">
                  <c:v>907.76851897033043</c:v>
                </c:pt>
                <c:pt idx="2">
                  <c:v>953.00182152137586</c:v>
                </c:pt>
                <c:pt idx="3">
                  <c:v>1094.417427358653</c:v>
                </c:pt>
                <c:pt idx="4">
                  <c:v>766.77074696153431</c:v>
                </c:pt>
                <c:pt idx="5">
                  <c:v>534.30363789542184</c:v>
                </c:pt>
                <c:pt idx="6">
                  <c:v>265.32384213404839</c:v>
                </c:pt>
                <c:pt idx="7">
                  <c:v>192.58901848493261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424.41341007590438</c:v>
                </c:pt>
                <c:pt idx="1">
                  <c:v>430.26779442966938</c:v>
                </c:pt>
                <c:pt idx="2">
                  <c:v>388.32581982056382</c:v>
                </c:pt>
                <c:pt idx="3">
                  <c:v>306.4128827747237</c:v>
                </c:pt>
                <c:pt idx="4">
                  <c:v>140.58778483008521</c:v>
                </c:pt>
                <c:pt idx="5">
                  <c:v>19.98855943919094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27.709150000000001</c:v>
                </c:pt>
                <c:pt idx="5">
                  <c:v>14.742700000000079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297.00000000000011</c:v>
                </c:pt>
                <c:pt idx="5">
                  <c:v>694.00000000000011</c:v>
                </c:pt>
                <c:pt idx="6">
                  <c:v>1023.817643641876</c:v>
                </c:pt>
                <c:pt idx="7">
                  <c:v>1417.790134938803</c:v>
                </c:pt>
                <c:pt idx="8">
                  <c:v>1629.9999999999991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297</c:v>
                </c:pt>
                <c:pt idx="5">
                  <c:v>297</c:v>
                </c:pt>
                <c:pt idx="6">
                  <c:v>297</c:v>
                </c:pt>
                <c:pt idx="7">
                  <c:v>0</c:v>
                </c:pt>
                <c:pt idx="8">
                  <c:v>2.2478675469692542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</c:v>
                </c:pt>
                <c:pt idx="1">
                  <c:v>39.586170800000033</c:v>
                </c:pt>
                <c:pt idx="2">
                  <c:v>40.199907038121083</c:v>
                </c:pt>
                <c:pt idx="3">
                  <c:v>43.050472431863192</c:v>
                </c:pt>
                <c:pt idx="4">
                  <c:v>42.508239394041702</c:v>
                </c:pt>
                <c:pt idx="5">
                  <c:v>32.270568594041549</c:v>
                </c:pt>
                <c:pt idx="6">
                  <c:v>22.949332355920632</c:v>
                </c:pt>
                <c:pt idx="7">
                  <c:v>20.098766962178601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1.4828000000000019</c:v>
                </c:pt>
                <c:pt idx="3">
                  <c:v>0.93600000000000017</c:v>
                </c:pt>
                <c:pt idx="4">
                  <c:v>0.2308000000000287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19.692236772230611</c:v>
                </c:pt>
                <c:pt idx="7">
                  <c:v>24.70574263489598</c:v>
                </c:pt>
                <c:pt idx="8">
                  <c:v>50.064803250782397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5.1527295838511202</c:v>
                </c:pt>
                <c:pt idx="6">
                  <c:v>4.9705495838511604</c:v>
                </c:pt>
                <c:pt idx="7">
                  <c:v>3.9927295838513608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216.215996388657</c:v>
                </c:pt>
                <c:pt idx="4">
                  <c:v>223.0323407693962</c:v>
                </c:pt>
                <c:pt idx="5">
                  <c:v>228.97845164630891</c:v>
                </c:pt>
                <c:pt idx="6">
                  <c:v>223.2530189377909</c:v>
                </c:pt>
                <c:pt idx="7">
                  <c:v>207.58554246620159</c:v>
                </c:pt>
                <c:pt idx="8">
                  <c:v>68.995048995169455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0.96216749999999995</c:v>
                </c:pt>
                <c:pt idx="5">
                  <c:v>0.96216749999999995</c:v>
                </c:pt>
                <c:pt idx="6">
                  <c:v>0.96216749999999995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4.4013224817742786</c:v>
                </c:pt>
                <c:pt idx="8">
                  <c:v>59.199999999999989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0.69000000000000006</c:v>
                </c:pt>
                <c:pt idx="6">
                  <c:v>4.2900000000000009</c:v>
                </c:pt>
                <c:pt idx="7">
                  <c:v>4.2900000000000009</c:v>
                </c:pt>
                <c:pt idx="8">
                  <c:v>58.091513037911298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183.93802522750701</c:v>
                </c:pt>
                <c:pt idx="5">
                  <c:v>135.37994782406091</c:v>
                </c:pt>
                <c:pt idx="6">
                  <c:v>61.753756764328557</c:v>
                </c:pt>
                <c:pt idx="7">
                  <c:v>44.923916386101183</c:v>
                </c:pt>
                <c:pt idx="8">
                  <c:v>14.1909090902458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152.68158196089539</c:v>
                </c:pt>
                <c:pt idx="8">
                  <c:v>194.79401918168679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6.4999999999999991</c:v>
                </c:pt>
                <c:pt idx="6">
                  <c:v>9.5535078064484082</c:v>
                </c:pt>
                <c:pt idx="7">
                  <c:v>9.5535078064484082</c:v>
                </c:pt>
                <c:pt idx="8">
                  <c:v>1.5267539032242039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2.4314915406320548E-3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3.9134619808427171</c:v>
                </c:pt>
                <c:pt idx="3">
                  <c:v>4.3173216559589864</c:v>
                </c:pt>
                <c:pt idx="4">
                  <c:v>4.4362907342516298</c:v>
                </c:pt>
                <c:pt idx="5">
                  <c:v>4.5609144184206878</c:v>
                </c:pt>
                <c:pt idx="6">
                  <c:v>4.6666539280100796</c:v>
                </c:pt>
                <c:pt idx="7">
                  <c:v>4.7828123187954317</c:v>
                </c:pt>
                <c:pt idx="8">
                  <c:v>4.9070513362058454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165.52377800491831</c:v>
                </c:pt>
                <c:pt idx="3">
                  <c:v>179.02073633008371</c:v>
                </c:pt>
                <c:pt idx="4">
                  <c:v>183.32065370867571</c:v>
                </c:pt>
                <c:pt idx="5">
                  <c:v>180.63176851530079</c:v>
                </c:pt>
                <c:pt idx="6">
                  <c:v>131.15841082019429</c:v>
                </c:pt>
                <c:pt idx="7">
                  <c:v>117.6614524950288</c:v>
                </c:pt>
                <c:pt idx="8">
                  <c:v>24.709587587754569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1.475195</c:v>
                </c:pt>
                <c:pt idx="3">
                  <c:v>1.475195</c:v>
                </c:pt>
                <c:pt idx="4">
                  <c:v>1.475195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45.753683700547548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6.2600000000000007</c:v>
                </c:pt>
                <c:pt idx="6">
                  <c:v>36.899999999999977</c:v>
                </c:pt>
                <c:pt idx="7">
                  <c:v>36.051999999999992</c:v>
                </c:pt>
                <c:pt idx="8">
                  <c:v>75.98573886157817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0.35324539866407739</c:v>
                </c:pt>
                <c:pt idx="1">
                  <c:v>0.45356322756703088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0.39006923133594185</c:v>
                </c:pt>
                <c:pt idx="1">
                  <c:v>0.33003622409989491</c:v>
                </c:pt>
                <c:pt idx="2">
                  <c:v>0.50681309402801589</c:v>
                </c:pt>
                <c:pt idx="3">
                  <c:v>0.66617149584534041</c:v>
                </c:pt>
                <c:pt idx="4">
                  <c:v>0.76255502371974015</c:v>
                </c:pt>
                <c:pt idx="5">
                  <c:v>0.85558484726806616</c:v>
                </c:pt>
                <c:pt idx="6">
                  <c:v>0.87419168015905302</c:v>
                </c:pt>
                <c:pt idx="7">
                  <c:v>0.89075360898535383</c:v>
                </c:pt>
                <c:pt idx="8">
                  <c:v>0.90516962845537519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0.1450597971590076</c:v>
                </c:pt>
                <c:pt idx="3">
                  <c:v>0.1744655154081457</c:v>
                </c:pt>
                <c:pt idx="4">
                  <c:v>0.32830580785210528</c:v>
                </c:pt>
                <c:pt idx="5">
                  <c:v>0.3440120841408813</c:v>
                </c:pt>
                <c:pt idx="6">
                  <c:v>0.34795031810942367</c:v>
                </c:pt>
                <c:pt idx="7">
                  <c:v>0.34395347053069042</c:v>
                </c:pt>
                <c:pt idx="8">
                  <c:v>0.29244424549126502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0.12996281444357974</c:v>
                </c:pt>
                <c:pt idx="2">
                  <c:v>0.14688221503123891</c:v>
                </c:pt>
                <c:pt idx="3">
                  <c:v>0.1502804951487707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9.2699999999999998E-4</c:v>
                </c:pt>
                <c:pt idx="7">
                  <c:v>9.2699999999999998E-4</c:v>
                </c:pt>
                <c:pt idx="8">
                  <c:v>9.2699999999999998E-4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3.2650626856335081E-2</c:v>
                </c:pt>
                <c:pt idx="4">
                  <c:v>6.2430860664102569E-2</c:v>
                </c:pt>
                <c:pt idx="5">
                  <c:v>0.29448819935470699</c:v>
                </c:pt>
                <c:pt idx="6">
                  <c:v>0.40715456463682292</c:v>
                </c:pt>
                <c:pt idx="7">
                  <c:v>0.40715456463682292</c:v>
                </c:pt>
                <c:pt idx="8">
                  <c:v>0.34619549456171389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0.34137832875838464</c:v>
                </c:pt>
                <c:pt idx="5">
                  <c:v>0.1181529016608244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1.0423017093340529E-2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6.8500000000000011E-3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2.8500000000000002E-5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5548.6360000000013</c:v>
                </c:pt>
                <c:pt idx="7">
                  <c:v>5059.5320648282132</c:v>
                </c:pt>
                <c:pt idx="8">
                  <c:v>4596.1942291506612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6539.5989999999983</c:v>
                </c:pt>
                <c:pt idx="4">
                  <c:v>5558.6589999999987</c:v>
                </c:pt>
                <c:pt idx="5">
                  <c:v>4724.8599999999988</c:v>
                </c:pt>
                <c:pt idx="6">
                  <c:v>4016.1310000000003</c:v>
                </c:pt>
                <c:pt idx="7">
                  <c:v>3413.7120000000004</c:v>
                </c:pt>
                <c:pt idx="8">
                  <c:v>2450.951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2191.1299253258858</c:v>
                </c:pt>
                <c:pt idx="6">
                  <c:v>2205.4880000000003</c:v>
                </c:pt>
                <c:pt idx="7">
                  <c:v>1892.5301949438299</c:v>
                </c:pt>
                <c:pt idx="8">
                  <c:v>557.23315358908303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5948.2265775185197</c:v>
                </c:pt>
                <c:pt idx="2">
                  <c:v>6776.6340000000018</c:v>
                </c:pt>
                <c:pt idx="3">
                  <c:v>6580.4159273081186</c:v>
                </c:pt>
                <c:pt idx="4">
                  <c:v>5998.7331805603953</c:v>
                </c:pt>
                <c:pt idx="5">
                  <c:v>5668.6297424962613</c:v>
                </c:pt>
                <c:pt idx="6">
                  <c:v>4923.1115783811765</c:v>
                </c:pt>
                <c:pt idx="7">
                  <c:v>5335.346721033412</c:v>
                </c:pt>
                <c:pt idx="8">
                  <c:v>5063.6000000000004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2231.0100000000011</c:v>
                </c:pt>
                <c:pt idx="3">
                  <c:v>2298.4833239750842</c:v>
                </c:pt>
                <c:pt idx="4">
                  <c:v>2324.4009620461402</c:v>
                </c:pt>
                <c:pt idx="5">
                  <c:v>1871.7014567310471</c:v>
                </c:pt>
                <c:pt idx="6">
                  <c:v>1567.771508052376</c:v>
                </c:pt>
                <c:pt idx="7">
                  <c:v>1288.1550461226909</c:v>
                </c:pt>
                <c:pt idx="8">
                  <c:v>1231.1428200849709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226.50834135578509</c:v>
                </c:pt>
                <c:pt idx="1">
                  <c:v>269.3751169360724</c:v>
                </c:pt>
                <c:pt idx="2">
                  <c:v>277.47165120645178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431.51665864421489</c:v>
                </c:pt>
                <c:pt idx="1">
                  <c:v>973.91688306392746</c:v>
                </c:pt>
                <c:pt idx="2">
                  <c:v>1479.0373487935481</c:v>
                </c:pt>
                <c:pt idx="3">
                  <c:v>2590.5121666644527</c:v>
                </c:pt>
                <c:pt idx="4">
                  <c:v>3412.8255717171728</c:v>
                </c:pt>
                <c:pt idx="5">
                  <c:v>3910.8830354947513</c:v>
                </c:pt>
                <c:pt idx="6">
                  <c:v>3884.0512879829753</c:v>
                </c:pt>
                <c:pt idx="7">
                  <c:v>3881.6190143834651</c:v>
                </c:pt>
                <c:pt idx="8">
                  <c:v>4030.0204896068594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3392.7124249766312</c:v>
                </c:pt>
                <c:pt idx="4">
                  <c:v>5098.3434128678437</c:v>
                </c:pt>
                <c:pt idx="5">
                  <c:v>7345.4270883245772</c:v>
                </c:pt>
                <c:pt idx="6">
                  <c:v>9126.0319388770477</c:v>
                </c:pt>
                <c:pt idx="7">
                  <c:v>10011.859074848078</c:v>
                </c:pt>
                <c:pt idx="8">
                  <c:v>11141.140973422003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63.944235818290437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882.5</c:v>
                </c:pt>
                <c:pt idx="5">
                  <c:v>708.07974249626136</c:v>
                </c:pt>
                <c:pt idx="6">
                  <c:v>221.01157838117649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762.77657751851928</c:v>
                </c:pt>
                <c:pt idx="2">
                  <c:v>1296.8897641817109</c:v>
                </c:pt>
                <c:pt idx="3">
                  <c:v>936.46592730811858</c:v>
                </c:pt>
                <c:pt idx="4">
                  <c:v>200.23318056039679</c:v>
                </c:pt>
                <c:pt idx="5">
                  <c:v>0</c:v>
                </c:pt>
                <c:pt idx="6">
                  <c:v>0</c:v>
                </c:pt>
                <c:pt idx="7">
                  <c:v>300.99672103341169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0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946.90000000000009</c:v>
                </c:pt>
                <c:pt idx="5">
                  <c:v>945.4</c:v>
                </c:pt>
                <c:pt idx="6">
                  <c:v>943.89999999999986</c:v>
                </c:pt>
                <c:pt idx="7">
                  <c:v>923.15</c:v>
                </c:pt>
                <c:pt idx="8">
                  <c:v>902.4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447.64999999999992</c:v>
                </c:pt>
                <c:pt idx="2">
                  <c:v>471</c:v>
                </c:pt>
                <c:pt idx="3">
                  <c:v>518</c:v>
                </c:pt>
                <c:pt idx="4">
                  <c:v>565</c:v>
                </c:pt>
                <c:pt idx="5">
                  <c:v>610.15000000000009</c:v>
                </c:pt>
                <c:pt idx="6">
                  <c:v>655.30000000000007</c:v>
                </c:pt>
                <c:pt idx="7">
                  <c:v>707.09999999999991</c:v>
                </c:pt>
                <c:pt idx="8">
                  <c:v>758.89999999999986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43</c:v>
                </c:pt>
                <c:pt idx="7">
                  <c:v>48.3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</c:v>
                </c:pt>
                <c:pt idx="3">
                  <c:v>71.400000000000006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1.2150225985458873</c:v>
                </c:pt>
                <c:pt idx="2">
                  <c:v>0.86264157587461054</c:v>
                </c:pt>
                <c:pt idx="3">
                  <c:v>0.42461302365288678</c:v>
                </c:pt>
                <c:pt idx="4">
                  <c:v>0.24081182889618147</c:v>
                </c:pt>
                <c:pt idx="5">
                  <c:v>9.2713281493067186E-3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0.21364997982228667</c:v>
                </c:pt>
                <c:pt idx="1">
                  <c:v>0.24954390198382276</c:v>
                </c:pt>
                <c:pt idx="2">
                  <c:v>0.22583579636633011</c:v>
                </c:pt>
                <c:pt idx="3">
                  <c:v>0.19935178565179218</c:v>
                </c:pt>
                <c:pt idx="4" formatCode="0.0">
                  <c:v>0.27326406322790453</c:v>
                </c:pt>
                <c:pt idx="5" formatCode="0.0">
                  <c:v>0.41079514726870126</c:v>
                </c:pt>
                <c:pt idx="6" formatCode="0.0">
                  <c:v>0.43211068274335257</c:v>
                </c:pt>
                <c:pt idx="7" formatCode="0.0">
                  <c:v>0.45895180630537891</c:v>
                </c:pt>
                <c:pt idx="8" formatCode="0.0">
                  <c:v>0.36227486756574145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1.2150225985458873</c:v>
                </c:pt>
                <c:pt idx="2">
                  <c:v>0.86264157587461054</c:v>
                </c:pt>
                <c:pt idx="3">
                  <c:v>0.42461302365288678</c:v>
                </c:pt>
                <c:pt idx="4">
                  <c:v>0.24081182889618147</c:v>
                </c:pt>
                <c:pt idx="5">
                  <c:v>9.2713281493067186E-3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6.6120612048726449E-2</c:v>
                </c:pt>
                <c:pt idx="1">
                  <c:v>6.5002154273157614E-2</c:v>
                </c:pt>
                <c:pt idx="2">
                  <c:v>6.7052467622828002E-2</c:v>
                </c:pt>
                <c:pt idx="3">
                  <c:v>6.2873132642431565E-2</c:v>
                </c:pt>
                <c:pt idx="4">
                  <c:v>6.0276058294438307E-2</c:v>
                </c:pt>
                <c:pt idx="5">
                  <c:v>6.1138987127282302E-2</c:v>
                </c:pt>
                <c:pt idx="6">
                  <c:v>6.179482404786589E-2</c:v>
                </c:pt>
                <c:pt idx="7">
                  <c:v>6.1677271388683126E-2</c:v>
                </c:pt>
                <c:pt idx="8">
                  <c:v>6.4871107533439748E-2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0.45390226945668199</c:v>
                </c:pt>
                <c:pt idx="2">
                  <c:v>0.4347216247033186</c:v>
                </c:pt>
                <c:pt idx="3">
                  <c:v>0.42747144793198166</c:v>
                </c:pt>
                <c:pt idx="4">
                  <c:v>0.38084167402823715</c:v>
                </c:pt>
                <c:pt idx="5">
                  <c:v>0.43581496954863402</c:v>
                </c:pt>
                <c:pt idx="6">
                  <c:v>0.4234218923078536</c:v>
                </c:pt>
                <c:pt idx="7">
                  <c:v>0.35473644345438959</c:v>
                </c:pt>
                <c:pt idx="8">
                  <c:v>0.33774603614005166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0.19100440380145103</c:v>
                </c:pt>
                <c:pt idx="2">
                  <c:v>0.17472881303309085</c:v>
                </c:pt>
                <c:pt idx="3">
                  <c:v>0.20899687554325347</c:v>
                </c:pt>
                <c:pt idx="4">
                  <c:v>0.15701255001619724</c:v>
                </c:pt>
                <c:pt idx="5">
                  <c:v>0.17086305658296763</c:v>
                </c:pt>
                <c:pt idx="6">
                  <c:v>0.15770921418580552</c:v>
                </c:pt>
                <c:pt idx="7">
                  <c:v>0.15436826761106337</c:v>
                </c:pt>
                <c:pt idx="8">
                  <c:v>0.14803361670912291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1.0079411139148322</c:v>
                </c:pt>
                <c:pt idx="2">
                  <c:v>0.94447853755116462</c:v>
                </c:pt>
                <c:pt idx="3">
                  <c:v>0.98340867229145412</c:v>
                </c:pt>
                <c:pt idx="4">
                  <c:v>0.86518771766982683</c:v>
                </c:pt>
                <c:pt idx="5">
                  <c:v>0.80047631376991712</c:v>
                </c:pt>
                <c:pt idx="6">
                  <c:v>0.74082098127307994</c:v>
                </c:pt>
                <c:pt idx="7">
                  <c:v>0.65183363547407747</c:v>
                </c:pt>
                <c:pt idx="8">
                  <c:v>0.37995182409363404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0.60327023591761064</c:v>
                </c:pt>
                <c:pt idx="1">
                  <c:v>0.56303529552367082</c:v>
                </c:pt>
                <c:pt idx="2">
                  <c:v>0.54663587136631786</c:v>
                </c:pt>
                <c:pt idx="3">
                  <c:v>0.63402373777427523</c:v>
                </c:pt>
                <c:pt idx="4">
                  <c:v>0.60094803920523165</c:v>
                </c:pt>
                <c:pt idx="5">
                  <c:v>0.46835262460333738</c:v>
                </c:pt>
                <c:pt idx="6">
                  <c:v>0.42831638700832114</c:v>
                </c:pt>
                <c:pt idx="7">
                  <c:v>0.39947163062788782</c:v>
                </c:pt>
                <c:pt idx="8" formatCode="0.000">
                  <c:v>0.3913802184094789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0.16010312070684174</c:v>
                </c:pt>
                <c:pt idx="4" formatCode="0.0">
                  <c:v>0.16226326683756781</c:v>
                </c:pt>
                <c:pt idx="5" formatCode="0.0">
                  <c:v>0.16189021045801991</c:v>
                </c:pt>
                <c:pt idx="6" formatCode="0.0">
                  <c:v>0.11134443073821389</c:v>
                </c:pt>
                <c:pt idx="7" formatCode="0.0">
                  <c:v>0.15989484309806604</c:v>
                </c:pt>
                <c:pt idx="8" formatCode="0.0">
                  <c:v>7.318191325891546E-2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4.0439138735280364</c:v>
                </c:pt>
                <c:pt idx="1">
                  <c:v>3.7445239190912218</c:v>
                </c:pt>
                <c:pt idx="2">
                  <c:v>3.2511401351312599</c:v>
                </c:pt>
                <c:pt idx="3">
                  <c:v>2.9133518610266909</c:v>
                </c:pt>
                <c:pt idx="4">
                  <c:v>2.5427466453212171</c:v>
                </c:pt>
                <c:pt idx="5">
                  <c:v>2.3127814166092198</c:v>
                </c:pt>
                <c:pt idx="6">
                  <c:v>2.1777304371579307</c:v>
                </c:pt>
                <c:pt idx="7">
                  <c:v>2.0107755713848308</c:v>
                </c:pt>
                <c:pt idx="8">
                  <c:v>1.6053650728133204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-9.2781840828148887E-4</c:v>
                </c:pt>
                <c:pt idx="2">
                  <c:v>-4.9545513864006629E-3</c:v>
                </c:pt>
                <c:pt idx="3">
                  <c:v>-2.7386814461384024E-2</c:v>
                </c:pt>
                <c:pt idx="4">
                  <c:v>-3.5595286016799843E-2</c:v>
                </c:pt>
                <c:pt idx="5">
                  <c:v>-4.393101044092651E-2</c:v>
                </c:pt>
                <c:pt idx="6">
                  <c:v>-6.6443544408347766E-2</c:v>
                </c:pt>
                <c:pt idx="7">
                  <c:v>-7.0263483476649569E-2</c:v>
                </c:pt>
                <c:pt idx="8">
                  <c:v>-7.8892597638148265E-2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3.8399307621489595E-3</c:v>
                </c:pt>
                <c:pt idx="1">
                  <c:v>7.3624114868599934E-3</c:v>
                </c:pt>
                <c:pt idx="2">
                  <c:v>7.0553016057081693E-3</c:v>
                </c:pt>
                <c:pt idx="3">
                  <c:v>9.6246948101400241E-3</c:v>
                </c:pt>
                <c:pt idx="4">
                  <c:v>1.7387710067748641E-2</c:v>
                </c:pt>
                <c:pt idx="5">
                  <c:v>2.6570237704411505E-2</c:v>
                </c:pt>
                <c:pt idx="6">
                  <c:v>2.6990667660188213E-2</c:v>
                </c:pt>
                <c:pt idx="7">
                  <c:v>3.1721670907739058E-2</c:v>
                </c:pt>
                <c:pt idx="8">
                  <c:v>2.0659963459220877E-2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0.20347866235382844</c:v>
                </c:pt>
                <c:pt idx="1">
                  <c:v>0.21479998580376414</c:v>
                </c:pt>
                <c:pt idx="2">
                  <c:v>0.18927401289496273</c:v>
                </c:pt>
                <c:pt idx="3">
                  <c:v>0.13969044306578202</c:v>
                </c:pt>
                <c:pt idx="4">
                  <c:v>9.8137454445421768E-2</c:v>
                </c:pt>
                <c:pt idx="5">
                  <c:v>5.5454477996486014E-2</c:v>
                </c:pt>
                <c:pt idx="6">
                  <c:v>2.0116235363769538E-2</c:v>
                </c:pt>
                <c:pt idx="7">
                  <c:v>4.0600831082860382E-2</c:v>
                </c:pt>
                <c:pt idx="8">
                  <c:v>3.3099941694684519E-2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2.5148708604011451E-3</c:v>
                </c:pt>
                <c:pt idx="1">
                  <c:v>2.5020080647009486E-3</c:v>
                </c:pt>
                <c:pt idx="2">
                  <c:v>2.6364205839901921E-3</c:v>
                </c:pt>
                <c:pt idx="3">
                  <c:v>2.4288586024587785E-3</c:v>
                </c:pt>
                <c:pt idx="4">
                  <c:v>2.3560434171375159E-3</c:v>
                </c:pt>
                <c:pt idx="5">
                  <c:v>2.3915194319479248E-3</c:v>
                </c:pt>
                <c:pt idx="6">
                  <c:v>2.4717183338789405E-3</c:v>
                </c:pt>
                <c:pt idx="7">
                  <c:v>2.4163870289753021E-3</c:v>
                </c:pt>
                <c:pt idx="8">
                  <c:v>2.5735444967523121E-3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6.0425423613444613E-2</c:v>
                </c:pt>
                <c:pt idx="2">
                  <c:v>5.7483443319426245E-2</c:v>
                </c:pt>
                <c:pt idx="3">
                  <c:v>5.6607586449270934E-2</c:v>
                </c:pt>
                <c:pt idx="4">
                  <c:v>5.9636317246508891E-2</c:v>
                </c:pt>
                <c:pt idx="5">
                  <c:v>6.6061402549015033E-2</c:v>
                </c:pt>
                <c:pt idx="6">
                  <c:v>6.550875973249011E-2</c:v>
                </c:pt>
                <c:pt idx="7">
                  <c:v>5.8452953128942317E-2</c:v>
                </c:pt>
                <c:pt idx="8">
                  <c:v>5.7153438583649706E-2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1.2324229266214006E-2</c:v>
                </c:pt>
                <c:pt idx="1">
                  <c:v>1.2354632596332338E-2</c:v>
                </c:pt>
                <c:pt idx="2">
                  <c:v>1.2147322597067845E-2</c:v>
                </c:pt>
                <c:pt idx="3">
                  <c:v>9.6098920739543462E-3</c:v>
                </c:pt>
                <c:pt idx="4">
                  <c:v>1.302370182606801E-2</c:v>
                </c:pt>
                <c:pt idx="5">
                  <c:v>1.301981493589317E-2</c:v>
                </c:pt>
                <c:pt idx="6">
                  <c:v>1.2146202179787062E-2</c:v>
                </c:pt>
                <c:pt idx="7">
                  <c:v>1.1308344088511522E-2</c:v>
                </c:pt>
                <c:pt idx="8">
                  <c:v>1.0252538552459514E-2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4.0722369399733435E-2</c:v>
                </c:pt>
                <c:pt idx="1">
                  <c:v>4.1828921053296816E-2</c:v>
                </c:pt>
                <c:pt idx="2">
                  <c:v>3.9167279801945586E-2</c:v>
                </c:pt>
                <c:pt idx="3">
                  <c:v>4.0807454117044624E-2</c:v>
                </c:pt>
                <c:pt idx="4">
                  <c:v>3.5876905438367496E-2</c:v>
                </c:pt>
                <c:pt idx="5">
                  <c:v>3.3174517994236249E-2</c:v>
                </c:pt>
                <c:pt idx="6">
                  <c:v>3.0731585889723002E-2</c:v>
                </c:pt>
                <c:pt idx="7">
                  <c:v>2.705204329637936E-2</c:v>
                </c:pt>
                <c:pt idx="8">
                  <c:v>1.5880833171771594E-2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4.8899220935515353E-2</c:v>
                </c:pt>
                <c:pt idx="1">
                  <c:v>5.2422208633551556E-2</c:v>
                </c:pt>
                <c:pt idx="2">
                  <c:v>4.4404633242485829E-2</c:v>
                </c:pt>
                <c:pt idx="3">
                  <c:v>5.9951521919776124E-2</c:v>
                </c:pt>
                <c:pt idx="4">
                  <c:v>5.7795239504586961E-2</c:v>
                </c:pt>
                <c:pt idx="5">
                  <c:v>6.8370537151469499E-2</c:v>
                </c:pt>
                <c:pt idx="6">
                  <c:v>7.8396859516631667E-2</c:v>
                </c:pt>
                <c:pt idx="7">
                  <c:v>7.6040275250445655E-2</c:v>
                </c:pt>
                <c:pt idx="8">
                  <c:v>7.4227599273765155E-2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1.2438602762148961E-3</c:v>
                </c:pt>
                <c:pt idx="1">
                  <c:v>1.7393835181132421E-3</c:v>
                </c:pt>
                <c:pt idx="2">
                  <c:v>1.7086725299980598E-3</c:v>
                </c:pt>
                <c:pt idx="3">
                  <c:v>2.4510856582981855E-3</c:v>
                </c:pt>
                <c:pt idx="4">
                  <c:v>3.8880810316714622E-3</c:v>
                </c:pt>
                <c:pt idx="5">
                  <c:v>5.4438526600463569E-3</c:v>
                </c:pt>
                <c:pt idx="6">
                  <c:v>5.4774303630325564E-3</c:v>
                </c:pt>
                <c:pt idx="7">
                  <c:v>6.7328742047187834E-3</c:v>
                </c:pt>
                <c:pt idx="8">
                  <c:v>5.3716733951866252E-3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2.8186346401334952E-2</c:v>
                </c:pt>
                <c:pt idx="1">
                  <c:v>2.9614097959075873E-2</c:v>
                </c:pt>
                <c:pt idx="2">
                  <c:v>2.5564333872729644E-2</c:v>
                </c:pt>
                <c:pt idx="3">
                  <c:v>1.8828137865731696E-2</c:v>
                </c:pt>
                <c:pt idx="4">
                  <c:v>1.3163138006414041E-2</c:v>
                </c:pt>
                <c:pt idx="5">
                  <c:v>7.2960148210337956E-3</c:v>
                </c:pt>
                <c:pt idx="6">
                  <c:v>2.6402558914947519E-3</c:v>
                </c:pt>
                <c:pt idx="7">
                  <c:v>5.3288590796254261E-3</c:v>
                </c:pt>
                <c:pt idx="8">
                  <c:v>4.255622650677424E-3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7.3901816632070746E-4</c:v>
                </c:pt>
                <c:pt idx="1">
                  <c:v>7.4228516821258066E-4</c:v>
                </c:pt>
                <c:pt idx="2">
                  <c:v>7.0600978392955588E-4</c:v>
                </c:pt>
                <c:pt idx="3">
                  <c:v>5.9553187469348122E-4</c:v>
                </c:pt>
                <c:pt idx="4">
                  <c:v>4.7012724966675746E-4</c:v>
                </c:pt>
                <c:pt idx="5">
                  <c:v>4.6802833431660375E-4</c:v>
                </c:pt>
                <c:pt idx="6">
                  <c:v>4.8735646336697612E-4</c:v>
                </c:pt>
                <c:pt idx="7">
                  <c:v>4.7324508624785533E-4</c:v>
                </c:pt>
                <c:pt idx="8">
                  <c:v>5.0594211864216413E-4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1.0997709506E-2</c:v>
                </c:pt>
                <c:pt idx="1">
                  <c:v>9.6318307847791992E-3</c:v>
                </c:pt>
                <c:pt idx="2">
                  <c:v>9.2076520276044658E-3</c:v>
                </c:pt>
                <c:pt idx="3">
                  <c:v>9.0809430687523261E-3</c:v>
                </c:pt>
                <c:pt idx="4">
                  <c:v>9.4301290020857385E-3</c:v>
                </c:pt>
                <c:pt idx="5">
                  <c:v>1.0253102290360113E-2</c:v>
                </c:pt>
                <c:pt idx="6">
                  <c:v>1.0135212354642167E-2</c:v>
                </c:pt>
                <c:pt idx="7">
                  <c:v>9.0696654598452584E-3</c:v>
                </c:pt>
                <c:pt idx="8">
                  <c:v>8.8721944925865531E-3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1.7679026584084033E-3</c:v>
                </c:pt>
                <c:pt idx="1">
                  <c:v>1.7475614374808329E-3</c:v>
                </c:pt>
                <c:pt idx="2">
                  <c:v>1.7121158976229035E-3</c:v>
                </c:pt>
                <c:pt idx="3">
                  <c:v>1.4877101774887511E-3</c:v>
                </c:pt>
                <c:pt idx="4">
                  <c:v>1.9650236100373143E-3</c:v>
                </c:pt>
                <c:pt idx="5">
                  <c:v>1.9157128815468303E-3</c:v>
                </c:pt>
                <c:pt idx="6">
                  <c:v>1.7632733234993711E-3</c:v>
                </c:pt>
                <c:pt idx="7">
                  <c:v>1.6516906348332547E-3</c:v>
                </c:pt>
                <c:pt idx="8">
                  <c:v>1.5083879464735848E-3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8.1961302960780694E-3</c:v>
                </c:pt>
                <c:pt idx="1">
                  <c:v>8.3899671065591173E-3</c:v>
                </c:pt>
                <c:pt idx="2">
                  <c:v>7.8558379941189097E-3</c:v>
                </c:pt>
                <c:pt idx="3">
                  <c:v>8.222716615357591E-3</c:v>
                </c:pt>
                <c:pt idx="4">
                  <c:v>7.256242921925735E-3</c:v>
                </c:pt>
                <c:pt idx="5">
                  <c:v>6.7138027815973169E-3</c:v>
                </c:pt>
                <c:pt idx="6">
                  <c:v>6.1525436138168757E-3</c:v>
                </c:pt>
                <c:pt idx="7">
                  <c:v>5.516098514978085E-3</c:v>
                </c:pt>
                <c:pt idx="8">
                  <c:v>3.195134386833276E-3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7.0862459158154501E-3</c:v>
                </c:pt>
                <c:pt idx="1">
                  <c:v>7.4818341696134792E-3</c:v>
                </c:pt>
                <c:pt idx="2">
                  <c:v>6.4053365096382571E-3</c:v>
                </c:pt>
                <c:pt idx="3">
                  <c:v>8.5902578126050028E-3</c:v>
                </c:pt>
                <c:pt idx="4">
                  <c:v>8.2343408774872961E-3</c:v>
                </c:pt>
                <c:pt idx="5">
                  <c:v>9.5764435592351968E-3</c:v>
                </c:pt>
                <c:pt idx="6">
                  <c:v>1.0889659652717374E-2</c:v>
                </c:pt>
                <c:pt idx="7">
                  <c:v>1.0510425642364846E-2</c:v>
                </c:pt>
                <c:pt idx="8">
                  <c:v>1.0336460207041261E-2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8.368056946352849E-3</c:v>
                </c:pt>
                <c:pt idx="1">
                  <c:v>8.7445718120958416E-3</c:v>
                </c:pt>
                <c:pt idx="2">
                  <c:v>7.816984141794955E-3</c:v>
                </c:pt>
                <c:pt idx="3">
                  <c:v>7.0555417226296898E-3</c:v>
                </c:pt>
                <c:pt idx="4">
                  <c:v>6.3091442594020598E-3</c:v>
                </c:pt>
                <c:pt idx="5">
                  <c:v>5.9322535617133097E-3</c:v>
                </c:pt>
                <c:pt idx="6">
                  <c:v>5.1459728777961088E-3</c:v>
                </c:pt>
                <c:pt idx="7">
                  <c:v>5.4514016273021519E-3</c:v>
                </c:pt>
                <c:pt idx="8" formatCode="0E+00">
                  <c:v>4.4878870792124754E-3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3.9048323981107588E-3</c:v>
                </c:pt>
                <c:pt idx="1">
                  <c:v>4.6828100707724642E-3</c:v>
                </c:pt>
                <c:pt idx="2">
                  <c:v>5.2336543253077815E-3</c:v>
                </c:pt>
                <c:pt idx="3">
                  <c:v>4.7742855409012019E-3</c:v>
                </c:pt>
                <c:pt idx="4">
                  <c:v>3.7834330904901281E-3</c:v>
                </c:pt>
                <c:pt idx="5">
                  <c:v>2.8422013405248548E-3</c:v>
                </c:pt>
                <c:pt idx="6">
                  <c:v>2.026254918519702E-3</c:v>
                </c:pt>
                <c:pt idx="7">
                  <c:v>3.0931309149176524E-3</c:v>
                </c:pt>
                <c:pt idx="8" formatCode="0E+00">
                  <c:v>2.3288452004806624E-3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4.0439138735280364</c:v>
                </c:pt>
                <c:pt idx="1">
                  <c:v>3.7445239190912218</c:v>
                </c:pt>
                <c:pt idx="2">
                  <c:v>3.2511401351312599</c:v>
                </c:pt>
                <c:pt idx="3">
                  <c:v>2.9133518610266909</c:v>
                </c:pt>
                <c:pt idx="4">
                  <c:v>2.5427466453212171</c:v>
                </c:pt>
                <c:pt idx="5">
                  <c:v>2.3127814166092198</c:v>
                </c:pt>
                <c:pt idx="6">
                  <c:v>2.1777304371579307</c:v>
                </c:pt>
                <c:pt idx="7">
                  <c:v>2.0107755713848308</c:v>
                </c:pt>
                <c:pt idx="8">
                  <c:v>1.6053650728133204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2.3926722084525869</c:v>
                </c:pt>
                <c:pt idx="1">
                  <c:v>2.2808852369697936</c:v>
                </c:pt>
                <c:pt idx="2">
                  <c:v>2.1676173142767201</c:v>
                </c:pt>
                <c:pt idx="3">
                  <c:v>2.3167738661833961</c:v>
                </c:pt>
                <c:pt idx="4">
                  <c:v>2.0642660392139311</c:v>
                </c:pt>
                <c:pt idx="5">
                  <c:v>1.9366459516321384</c:v>
                </c:pt>
                <c:pt idx="6">
                  <c:v>1.8120632988229262</c:v>
                </c:pt>
                <c:pt idx="7">
                  <c:v>1.6220872485561013</c:v>
                </c:pt>
                <c:pt idx="8">
                  <c:v>1.3219828028857272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0.60327023591761064</c:v>
                </c:pt>
                <c:pt idx="1">
                  <c:v>0.56303529552367082</c:v>
                </c:pt>
                <c:pt idx="2">
                  <c:v>0.54663587136631786</c:v>
                </c:pt>
                <c:pt idx="3">
                  <c:v>0.63402373777427523</c:v>
                </c:pt>
                <c:pt idx="4">
                  <c:v>0.60094803920523165</c:v>
                </c:pt>
                <c:pt idx="5">
                  <c:v>0.46835262460333738</c:v>
                </c:pt>
                <c:pt idx="6">
                  <c:v>0.42831638700832114</c:v>
                </c:pt>
                <c:pt idx="7">
                  <c:v>0.39947163062788782</c:v>
                </c:pt>
                <c:pt idx="8" formatCode="0.000">
                  <c:v>0.3913802184094789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1.0079411139148322</c:v>
                </c:pt>
                <c:pt idx="2">
                  <c:v>0.94447853755116462</c:v>
                </c:pt>
                <c:pt idx="3">
                  <c:v>0.98340867229145412</c:v>
                </c:pt>
                <c:pt idx="4">
                  <c:v>0.86518771766982683</c:v>
                </c:pt>
                <c:pt idx="5">
                  <c:v>0.80047631376991712</c:v>
                </c:pt>
                <c:pt idx="6">
                  <c:v>0.74082098127307994</c:v>
                </c:pt>
                <c:pt idx="7">
                  <c:v>0.65183363547407747</c:v>
                </c:pt>
                <c:pt idx="8">
                  <c:v>0.37995182409363404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0.45390226945668199</c:v>
                </c:pt>
                <c:pt idx="2">
                  <c:v>0.4347216247033186</c:v>
                </c:pt>
                <c:pt idx="3">
                  <c:v>0.42747144793198166</c:v>
                </c:pt>
                <c:pt idx="4">
                  <c:v>0.38084167402823715</c:v>
                </c:pt>
                <c:pt idx="5">
                  <c:v>0.43581496954863402</c:v>
                </c:pt>
                <c:pt idx="6">
                  <c:v>0.4234218923078536</c:v>
                </c:pt>
                <c:pt idx="7">
                  <c:v>0.35473644345438959</c:v>
                </c:pt>
                <c:pt idx="8">
                  <c:v>0.33774603614005166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0.19100440380145103</c:v>
                </c:pt>
                <c:pt idx="2">
                  <c:v>0.17472881303309085</c:v>
                </c:pt>
                <c:pt idx="3">
                  <c:v>0.20899687554325347</c:v>
                </c:pt>
                <c:pt idx="4">
                  <c:v>0.15701255001619724</c:v>
                </c:pt>
                <c:pt idx="5">
                  <c:v>0.17086305658296763</c:v>
                </c:pt>
                <c:pt idx="6">
                  <c:v>0.15770921418580552</c:v>
                </c:pt>
                <c:pt idx="7">
                  <c:v>0.15436826761106337</c:v>
                </c:pt>
                <c:pt idx="8">
                  <c:v>0.14803361670912291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6.6120612048726449E-2</c:v>
                </c:pt>
                <c:pt idx="1">
                  <c:v>6.5002154273157614E-2</c:v>
                </c:pt>
                <c:pt idx="2">
                  <c:v>6.7052467622828002E-2</c:v>
                </c:pt>
                <c:pt idx="3">
                  <c:v>6.2873132642431565E-2</c:v>
                </c:pt>
                <c:pt idx="4">
                  <c:v>6.0276058294438307E-2</c:v>
                </c:pt>
                <c:pt idx="5">
                  <c:v>6.1138987127282302E-2</c:v>
                </c:pt>
                <c:pt idx="6">
                  <c:v>6.179482404786589E-2</c:v>
                </c:pt>
                <c:pt idx="7">
                  <c:v>6.1677271388683126E-2</c:v>
                </c:pt>
                <c:pt idx="8">
                  <c:v>6.4871107533439748E-2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1.2150225985458873</c:v>
                </c:pt>
                <c:pt idx="2">
                  <c:v>0.86264157587461054</c:v>
                </c:pt>
                <c:pt idx="3">
                  <c:v>0.42461302365288678</c:v>
                </c:pt>
                <c:pt idx="4">
                  <c:v>0.24081182889618147</c:v>
                </c:pt>
                <c:pt idx="5">
                  <c:v>9.2713281493067186E-3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0.21364997982228667</c:v>
                </c:pt>
                <c:pt idx="1">
                  <c:v>0.24954390198382276</c:v>
                </c:pt>
                <c:pt idx="2">
                  <c:v>0.22583579636633011</c:v>
                </c:pt>
                <c:pt idx="3">
                  <c:v>0.19935178565179218</c:v>
                </c:pt>
                <c:pt idx="4" formatCode="0.0">
                  <c:v>0.27326406322790453</c:v>
                </c:pt>
                <c:pt idx="5" formatCode="0.0">
                  <c:v>0.41079514726870126</c:v>
                </c:pt>
                <c:pt idx="6" formatCode="0.0">
                  <c:v>0.43211068274335257</c:v>
                </c:pt>
                <c:pt idx="7" formatCode="0.0">
                  <c:v>0.45895180630537891</c:v>
                </c:pt>
                <c:pt idx="8" formatCode="0.0">
                  <c:v>0.36227486756574145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0.16010312070684174</c:v>
                </c:pt>
                <c:pt idx="4" formatCode="0.0">
                  <c:v>0.16226326683756781</c:v>
                </c:pt>
                <c:pt idx="5" formatCode="0.0">
                  <c:v>0.16189021045801991</c:v>
                </c:pt>
                <c:pt idx="6" formatCode="0.0">
                  <c:v>0.11134443073821389</c:v>
                </c:pt>
                <c:pt idx="7" formatCode="0.0">
                  <c:v>0.15989484309806604</c:v>
                </c:pt>
                <c:pt idx="8" formatCode="0.0">
                  <c:v>7.318191325891546E-2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-9.2781840828148887E-4</c:v>
                </c:pt>
                <c:pt idx="2">
                  <c:v>-4.9545513864006629E-3</c:v>
                </c:pt>
                <c:pt idx="3">
                  <c:v>-2.7386814461384024E-2</c:v>
                </c:pt>
                <c:pt idx="4">
                  <c:v>-3.5595286016799843E-2</c:v>
                </c:pt>
                <c:pt idx="5">
                  <c:v>-4.393101044092651E-2</c:v>
                </c:pt>
                <c:pt idx="6">
                  <c:v>-6.6443544408347766E-2</c:v>
                </c:pt>
                <c:pt idx="7">
                  <c:v>-7.0263483476649569E-2</c:v>
                </c:pt>
                <c:pt idx="8">
                  <c:v>-7.8892597638148265E-2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1.89</c:v>
                </c:pt>
                <c:pt idx="5">
                  <c:v>1.4175</c:v>
                </c:pt>
                <c:pt idx="6">
                  <c:v>0.94499999999999995</c:v>
                </c:pt>
                <c:pt idx="7">
                  <c:v>0.47249999999999998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4.070805920571595</c:v>
                </c:pt>
                <c:pt idx="1">
                  <c:v>3.7719477600646703</c:v>
                </c:pt>
                <c:pt idx="2">
                  <c:v>3.2754979578366945</c:v>
                </c:pt>
                <c:pt idx="3">
                  <c:v>2.9344060178036502</c:v>
                </c:pt>
                <c:pt idx="4">
                  <c:v>2.5610157968911853</c:v>
                </c:pt>
                <c:pt idx="5">
                  <c:v>2.3292701040730828</c:v>
                </c:pt>
                <c:pt idx="6">
                  <c:v>2.1909651191423603</c:v>
                </c:pt>
                <c:pt idx="7">
                  <c:v>2.0245865896253248</c:v>
                </c:pt>
                <c:pt idx="8">
                  <c:v>1.6162700240905146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328.69508300038046</c:v>
                </c:pt>
                <c:pt idx="1">
                  <c:v>292.50947668455524</c:v>
                </c:pt>
                <c:pt idx="2">
                  <c:v>246.53440262070239</c:v>
                </c:pt>
                <c:pt idx="3">
                  <c:v>190.85701715714293</c:v>
                </c:pt>
                <c:pt idx="4">
                  <c:v>130.8846140664304</c:v>
                </c:pt>
                <c:pt idx="5">
                  <c:v>67.21494664597671</c:v>
                </c:pt>
                <c:pt idx="6">
                  <c:v>3.7598216837837342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0.30320590684119714</c:v>
                </c:pt>
                <c:pt idx="1">
                  <c:v>0.33610856909093045</c:v>
                </c:pt>
                <c:pt idx="2">
                  <c:v>0.21815221858771655</c:v>
                </c:pt>
                <c:pt idx="3">
                  <c:v>0.13233039122564097</c:v>
                </c:pt>
                <c:pt idx="4">
                  <c:v>8.112238798009809E-2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311.93570052650563</c:v>
                </c:pt>
                <c:pt idx="4">
                  <c:v>265.20698232457045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</c:v>
                </c:pt>
                <c:pt idx="3">
                  <c:v>5.7182220972676251E-2</c:v>
                </c:pt>
                <c:pt idx="4">
                  <c:v>3.3628783074314737E-2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0.18728772377951133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0.11171271272157776</c:v>
                </c:pt>
                <c:pt idx="4">
                  <c:v>9.1734206565642129E-2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170.11141428571429</c:v>
                </c:pt>
                <c:pt idx="8">
                  <c:v>164.24188776181273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0.46644210774540695</c:v>
                </c:pt>
                <c:pt idx="1">
                  <c:v>0.42886382805456175</c:v>
                </c:pt>
                <c:pt idx="2">
                  <c:v>0.42362193421376432</c:v>
                </c:pt>
                <c:pt idx="3">
                  <c:v>0.42379595349111376</c:v>
                </c:pt>
                <c:pt idx="4">
                  <c:v>0.41573845672821569</c:v>
                </c:pt>
                <c:pt idx="5">
                  <c:v>0.3247497474756546</c:v>
                </c:pt>
                <c:pt idx="6">
                  <c:v>0.26387318682809857</c:v>
                </c:pt>
                <c:pt idx="7">
                  <c:v>0.24011985748811374</c:v>
                </c:pt>
                <c:pt idx="8">
                  <c:v>0.23769382621694771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110.67</c:v>
                </c:pt>
                <c:pt idx="4">
                  <c:v>96.472672222222229</c:v>
                </c:pt>
                <c:pt idx="5">
                  <c:v>82.275344444444443</c:v>
                </c:pt>
                <c:pt idx="6">
                  <c:v>68.07801666666667</c:v>
                </c:pt>
                <c:pt idx="7">
                  <c:v>53.880688888888898</c:v>
                </c:pt>
                <c:pt idx="8">
                  <c:v>39.683361111111125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0.73757133383592799</c:v>
                </c:pt>
                <c:pt idx="3">
                  <c:v>0.81151442727628686</c:v>
                </c:pt>
                <c:pt idx="4">
                  <c:v>0.81320893924998117</c:v>
                </c:pt>
                <c:pt idx="5">
                  <c:v>0.8154882568437879</c:v>
                </c:pt>
                <c:pt idx="6">
                  <c:v>0.81871825486494554</c:v>
                </c:pt>
                <c:pt idx="7">
                  <c:v>0.82365043381858905</c:v>
                </c:pt>
                <c:pt idx="8">
                  <c:v>0.83211173728703802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37.289051765771973</c:v>
                </c:pt>
                <c:pt idx="1">
                  <c:v>45.691749328424315</c:v>
                </c:pt>
                <c:pt idx="2">
                  <c:v>53.621749328424315</c:v>
                </c:pt>
                <c:pt idx="3">
                  <c:v>50.127999497862838</c:v>
                </c:pt>
                <c:pt idx="4">
                  <c:v>48.251331980240273</c:v>
                </c:pt>
                <c:pt idx="5">
                  <c:v>31.545555982016523</c:v>
                </c:pt>
                <c:pt idx="6">
                  <c:v>8.5570588235294114</c:v>
                </c:pt>
                <c:pt idx="7">
                  <c:v>19.678425644338503</c:v>
                </c:pt>
                <c:pt idx="8">
                  <c:v>14.09755106181654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0.44619337489170474</c:v>
                </c:pt>
                <c:pt idx="1">
                  <c:v>0.51030060101194219</c:v>
                </c:pt>
                <c:pt idx="2">
                  <c:v>0.49493928738247001</c:v>
                </c:pt>
                <c:pt idx="3">
                  <c:v>0.41799849427628688</c:v>
                </c:pt>
                <c:pt idx="4">
                  <c:v>0.30621426748574226</c:v>
                </c:pt>
                <c:pt idx="5">
                  <c:v>0.25241025129784067</c:v>
                </c:pt>
                <c:pt idx="6">
                  <c:v>0.20475000000000004</c:v>
                </c:pt>
                <c:pt idx="7">
                  <c:v>0.2073967072276714</c:v>
                </c:pt>
                <c:pt idx="8">
                  <c:v>0.15290000000000004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3.3951892511495054</c:v>
                </c:pt>
                <c:pt idx="4">
                  <c:v>3.1898857167771979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0.69814929325051311</c:v>
                </c:pt>
                <c:pt idx="2">
                  <c:v>0.71806852111964237</c:v>
                </c:pt>
                <c:pt idx="3">
                  <c:v>0.73356521507776107</c:v>
                </c:pt>
                <c:pt idx="4">
                  <c:v>0.44781185138182633</c:v>
                </c:pt>
                <c:pt idx="5">
                  <c:v>0.42946489443025265</c:v>
                </c:pt>
                <c:pt idx="6">
                  <c:v>0.16443301258348053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0.28984586453912886</c:v>
                </c:pt>
                <c:pt idx="4">
                  <c:v>0.29855712226470654</c:v>
                </c:pt>
                <c:pt idx="5">
                  <c:v>0.30140764441599255</c:v>
                </c:pt>
                <c:pt idx="6">
                  <c:v>0.30673283956851233</c:v>
                </c:pt>
                <c:pt idx="7">
                  <c:v>0.31466967346724367</c:v>
                </c:pt>
                <c:pt idx="8">
                  <c:v>0.3395029245842594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410.46449970651457</c:v>
                </c:pt>
                <c:pt idx="7">
                  <c:v>453.45314575323209</c:v>
                </c:pt>
                <c:pt idx="8">
                  <c:v>480.91970813087789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0.3322935286728208</c:v>
                </c:pt>
                <c:pt idx="3">
                  <c:v>0.43908998018597239</c:v>
                </c:pt>
                <c:pt idx="4">
                  <c:v>0.41986098426551871</c:v>
                </c:pt>
                <c:pt idx="5">
                  <c:v>0.44302814281988601</c:v>
                </c:pt>
                <c:pt idx="6">
                  <c:v>0.45663562460874624</c:v>
                </c:pt>
                <c:pt idx="7">
                  <c:v>0.46947311880157694</c:v>
                </c:pt>
                <c:pt idx="8">
                  <c:v>0.499957220697345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485.49798988405303</c:v>
                </c:pt>
                <c:pt idx="5">
                  <c:v>596.32336590111015</c:v>
                </c:pt>
                <c:pt idx="6">
                  <c:v>607.90393862638859</c:v>
                </c:pt>
                <c:pt idx="7">
                  <c:v>630.44747810132935</c:v>
                </c:pt>
                <c:pt idx="8">
                  <c:v>659.91012200730654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0.11861410243756307</c:v>
                </c:pt>
                <c:pt idx="2">
                  <c:v>0.11545362974913422</c:v>
                </c:pt>
                <c:pt idx="3">
                  <c:v>0.14603695936350145</c:v>
                </c:pt>
                <c:pt idx="4">
                  <c:v>0.14701022803846872</c:v>
                </c:pt>
                <c:pt idx="5">
                  <c:v>0.1463985540853405</c:v>
                </c:pt>
                <c:pt idx="6">
                  <c:v>0.14264786190475798</c:v>
                </c:pt>
                <c:pt idx="7">
                  <c:v>0.137432809630846</c:v>
                </c:pt>
                <c:pt idx="8">
                  <c:v>0.13877323310980547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1.1080241783940192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2.3200000000000003</c:v>
                </c:pt>
                <c:pt idx="4">
                  <c:v>2.3200000000000003</c:v>
                </c:pt>
                <c:pt idx="5">
                  <c:v>1.7217799715534521</c:v>
                </c:pt>
                <c:pt idx="6">
                  <c:v>0.51980414994747115</c:v>
                </c:pt>
                <c:pt idx="7">
                  <c:v>0.51980414994750634</c:v>
                </c:pt>
                <c:pt idx="8">
                  <c:v>9.9999999999997886E-3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0.27632818728709141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0.45686761985064928</c:v>
                </c:pt>
                <c:pt idx="7">
                  <c:v>0.4470599999999999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0.27632818728709141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0.45686761985064928</c:v>
                </c:pt>
                <c:pt idx="7">
                  <c:v>0.4470599999999999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1416.2065035744015</c:v>
                </c:pt>
                <c:pt idx="1">
                  <c:v>2040.3964134234932</c:v>
                </c:pt>
                <c:pt idx="2">
                  <c:v>2535.008871910291</c:v>
                </c:pt>
                <c:pt idx="3">
                  <c:v>2781.0719652355779</c:v>
                </c:pt>
                <c:pt idx="4">
                  <c:v>3094.7613815061118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1243.3277777777773</c:v>
                </c:pt>
                <c:pt idx="3">
                  <c:v>408.61690954852816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650.46758999307917</c:v>
                </c:pt>
                <c:pt idx="4">
                  <c:v>657.66693390170542</c:v>
                </c:pt>
                <c:pt idx="5">
                  <c:v>531.91707131417957</c:v>
                </c:pt>
                <c:pt idx="6">
                  <c:v>447.49208557010468</c:v>
                </c:pt>
                <c:pt idx="7">
                  <c:v>369.82084614519181</c:v>
                </c:pt>
                <c:pt idx="8">
                  <c:v>353.98411669026973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786.73824260000015</c:v>
                </c:pt>
                <c:pt idx="4">
                  <c:v>687.24336953333352</c:v>
                </c:pt>
                <c:pt idx="5">
                  <c:v>587.74849646666667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204.25277777777777</c:v>
                </c:pt>
                <c:pt idx="2">
                  <c:v>232.48611111111111</c:v>
                </c:pt>
                <c:pt idx="3">
                  <c:v>183.55203200601679</c:v>
                </c:pt>
                <c:pt idx="4">
                  <c:v>129.43115739125605</c:v>
                </c:pt>
                <c:pt idx="5">
                  <c:v>69.750814203697828</c:v>
                </c:pt>
                <c:pt idx="6">
                  <c:v>15.348026276470589</c:v>
                </c:pt>
                <c:pt idx="7">
                  <c:v>35.751668374848869</c:v>
                </c:pt>
                <c:pt idx="8">
                  <c:v>18.882316282401327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12.513385185891623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942.42011804906417</c:v>
                </c:pt>
                <c:pt idx="4">
                  <c:v>1416.2065035744015</c:v>
                </c:pt>
                <c:pt idx="5">
                  <c:v>2040.3964134234932</c:v>
                </c:pt>
                <c:pt idx="6">
                  <c:v>2535.008871910291</c:v>
                </c:pt>
                <c:pt idx="7">
                  <c:v>2781.0719652355779</c:v>
                </c:pt>
                <c:pt idx="8">
                  <c:v>3094.7613815061118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630.05960592977112</c:v>
                </c:pt>
                <c:pt idx="5">
                  <c:v>768.65695951006501</c:v>
                </c:pt>
                <c:pt idx="6">
                  <c:v>761.71422605420025</c:v>
                </c:pt>
                <c:pt idx="7">
                  <c:v>761.03859449878109</c:v>
                </c:pt>
                <c:pt idx="8">
                  <c:v>802.26122650527952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36.464262120000001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37.487579907798995</c:v>
                </c:pt>
                <c:pt idx="7">
                  <c:v>30.44216413416255</c:v>
                </c:pt>
                <c:pt idx="8">
                  <c:v>60.465430358946932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1243.3277777777773</c:v>
                </c:pt>
                <c:pt idx="3">
                  <c:v>408.61690954852816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650.46758999307917</c:v>
                </c:pt>
                <c:pt idx="4">
                  <c:v>657.66693390170542</c:v>
                </c:pt>
                <c:pt idx="5">
                  <c:v>531.91707131417957</c:v>
                </c:pt>
                <c:pt idx="6">
                  <c:v>447.49208557010468</c:v>
                </c:pt>
                <c:pt idx="7">
                  <c:v>369.82084614519181</c:v>
                </c:pt>
                <c:pt idx="8">
                  <c:v>353.98411669026973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786.73824260000015</c:v>
                </c:pt>
                <c:pt idx="4">
                  <c:v>687.24336953333352</c:v>
                </c:pt>
                <c:pt idx="5">
                  <c:v>587.74849646666667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204.25277777777777</c:v>
                </c:pt>
                <c:pt idx="2">
                  <c:v>232.48611111111111</c:v>
                </c:pt>
                <c:pt idx="3">
                  <c:v>183.55203200601679</c:v>
                </c:pt>
                <c:pt idx="4">
                  <c:v>129.43115739125605</c:v>
                </c:pt>
                <c:pt idx="5">
                  <c:v>69.750814203697828</c:v>
                </c:pt>
                <c:pt idx="6">
                  <c:v>15.348026276470589</c:v>
                </c:pt>
                <c:pt idx="7">
                  <c:v>35.751668374848869</c:v>
                </c:pt>
                <c:pt idx="8">
                  <c:v>18.882316282401327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12.513385185891623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942.42011804906417</c:v>
                </c:pt>
                <c:pt idx="4">
                  <c:v>1416.2065035744015</c:v>
                </c:pt>
                <c:pt idx="5">
                  <c:v>2040.3964134234932</c:v>
                </c:pt>
                <c:pt idx="6">
                  <c:v>2535.008871910291</c:v>
                </c:pt>
                <c:pt idx="7">
                  <c:v>2781.0719652355779</c:v>
                </c:pt>
                <c:pt idx="8">
                  <c:v>3094.7613815061118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630.05960592977112</c:v>
                </c:pt>
                <c:pt idx="5">
                  <c:v>768.65695951006501</c:v>
                </c:pt>
                <c:pt idx="6">
                  <c:v>761.71422605420025</c:v>
                </c:pt>
                <c:pt idx="7">
                  <c:v>761.03859449878109</c:v>
                </c:pt>
                <c:pt idx="8">
                  <c:v>802.26122650527952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36.464262120000001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37.487579907798995</c:v>
                </c:pt>
                <c:pt idx="7">
                  <c:v>30.44216413416255</c:v>
                </c:pt>
                <c:pt idx="8">
                  <c:v>60.465430358946932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873.04166666666686</c:v>
                </c:pt>
                <c:pt idx="1">
                  <c:v>471.13055555555542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80.900000000000034</c:v>
                </c:pt>
                <c:pt idx="1">
                  <c:v>44.594444444444441</c:v>
                </c:pt>
                <c:pt idx="2">
                  <c:v>19.785581388888897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727.60277777777753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592.21666666666658</c:v>
                </c:pt>
                <c:pt idx="1">
                  <c:v>631.72500000000025</c:v>
                </c:pt>
                <c:pt idx="2">
                  <c:v>657.66693390170542</c:v>
                </c:pt>
                <c:pt idx="3">
                  <c:v>447.49208557010468</c:v>
                </c:pt>
                <c:pt idx="4">
                  <c:v>353.98411669026973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687.24336953333352</c:v>
                </c:pt>
                <c:pt idx="3">
                  <c:v>488.25362340000004</c:v>
                </c:pt>
                <c:pt idx="4">
                  <c:v>289.26387726666673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232.48611111111111</c:v>
                </c:pt>
                <c:pt idx="2">
                  <c:v>129.43115739125605</c:v>
                </c:pt>
                <c:pt idx="3">
                  <c:v>15.348026276470589</c:v>
                </c:pt>
                <c:pt idx="4">
                  <c:v>18.882316282401327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837.25532198326039</c:v>
                </c:pt>
                <c:pt idx="3">
                  <c:v>893.09830425025143</c:v>
                </c:pt>
                <c:pt idx="4">
                  <c:v>988.51328296224938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72.102777777777746</c:v>
                </c:pt>
                <c:pt idx="2">
                  <c:v>578.95118159114111</c:v>
                </c:pt>
                <c:pt idx="3">
                  <c:v>1641.9105676600393</c:v>
                </c:pt>
                <c:pt idx="4">
                  <c:v>2106.2480985438624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</c:v>
                </c:pt>
                <c:pt idx="2">
                  <c:v>625.22897099643785</c:v>
                </c:pt>
                <c:pt idx="3">
                  <c:v>759.63388649557135</c:v>
                </c:pt>
                <c:pt idx="4">
                  <c:v>802.22206404927942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12.731579265891623</c:v>
                </c:pt>
                <c:pt idx="3">
                  <c:v>4.1273887057767844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38.841866280000005</c:v>
                </c:pt>
                <c:pt idx="3">
                  <c:v>37.487579907798995</c:v>
                </c:pt>
                <c:pt idx="4">
                  <c:v>60.465430358946932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687.24336953333352</c:v>
                </c:pt>
                <c:pt idx="1">
                  <c:v>587.74849646666667</c:v>
                </c:pt>
                <c:pt idx="2">
                  <c:v>488.25362340000004</c:v>
                </c:pt>
                <c:pt idx="3">
                  <c:v>388.7587503333333</c:v>
                </c:pt>
                <c:pt idx="4">
                  <c:v>289.26387726666673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1243.3277777777773</c:v>
                </c:pt>
                <c:pt idx="3">
                  <c:v>408.61690954852816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650.46758999307917</c:v>
                </c:pt>
                <c:pt idx="4">
                  <c:v>657.66693390170542</c:v>
                </c:pt>
                <c:pt idx="5">
                  <c:v>531.91707131417957</c:v>
                </c:pt>
                <c:pt idx="6">
                  <c:v>447.49208557010468</c:v>
                </c:pt>
                <c:pt idx="7">
                  <c:v>369.82084614519181</c:v>
                </c:pt>
                <c:pt idx="8">
                  <c:v>353.98411669026973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786.73824260000015</c:v>
                </c:pt>
                <c:pt idx="4">
                  <c:v>687.24336953333352</c:v>
                </c:pt>
                <c:pt idx="5">
                  <c:v>587.74849646666667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204.25277777777777</c:v>
                </c:pt>
                <c:pt idx="2">
                  <c:v>232.48611111111111</c:v>
                </c:pt>
                <c:pt idx="3">
                  <c:v>183.55203200601679</c:v>
                </c:pt>
                <c:pt idx="4">
                  <c:v>129.43115739125605</c:v>
                </c:pt>
                <c:pt idx="5">
                  <c:v>69.750814203697828</c:v>
                </c:pt>
                <c:pt idx="6">
                  <c:v>15.348026276470589</c:v>
                </c:pt>
                <c:pt idx="7">
                  <c:v>35.751668374848869</c:v>
                </c:pt>
                <c:pt idx="8">
                  <c:v>18.882316282401327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12.513385185891623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942.42011804906417</c:v>
                </c:pt>
                <c:pt idx="4">
                  <c:v>1416.2065035744015</c:v>
                </c:pt>
                <c:pt idx="5">
                  <c:v>2040.3964134234932</c:v>
                </c:pt>
                <c:pt idx="6">
                  <c:v>2535.008871910291</c:v>
                </c:pt>
                <c:pt idx="7">
                  <c:v>2781.0719652355779</c:v>
                </c:pt>
                <c:pt idx="8">
                  <c:v>3094.7613815061118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630.05960592977112</c:v>
                </c:pt>
                <c:pt idx="5">
                  <c:v>768.65695951006501</c:v>
                </c:pt>
                <c:pt idx="6">
                  <c:v>761.71422605420025</c:v>
                </c:pt>
                <c:pt idx="7">
                  <c:v>761.03859449878109</c:v>
                </c:pt>
                <c:pt idx="8">
                  <c:v>802.26122650527952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36.464262120000001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37.487579907798995</c:v>
                </c:pt>
                <c:pt idx="7">
                  <c:v>30.44216413416255</c:v>
                </c:pt>
                <c:pt idx="8">
                  <c:v>60.465430358946932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2201.160425427212</c:v>
                </c:pt>
                <c:pt idx="1">
                  <c:v>2901.6186656708273</c:v>
                </c:pt>
                <c:pt idx="2">
                  <c:v>3320.3259016525153</c:v>
                </c:pt>
                <c:pt idx="3">
                  <c:v>3577.862228109208</c:v>
                </c:pt>
                <c:pt idx="4">
                  <c:v>3915.9049242937926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3724.2623731519152</c:v>
                </c:pt>
                <c:pt idx="1">
                  <c:v>4018.329080184888</c:v>
                </c:pt>
                <c:pt idx="2">
                  <c:v>4251.9442219168432</c:v>
                </c:pt>
                <c:pt idx="3">
                  <c:v>4336.4418245877332</c:v>
                </c:pt>
                <c:pt idx="4">
                  <c:v>4559.1529182507293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625.22897099643785</c:v>
                </c:pt>
                <c:pt idx="1">
                  <c:v>764.7556959685794</c:v>
                </c:pt>
                <c:pt idx="2">
                  <c:v>759.63388649557135</c:v>
                </c:pt>
                <c:pt idx="3">
                  <c:v>759.0029137836874</c:v>
                </c:pt>
                <c:pt idx="4">
                  <c:v>802.22206404927942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675.28567772356189</c:v>
                </c:pt>
                <c:pt idx="4">
                  <c:v>837.25532198326039</c:v>
                </c:pt>
                <c:pt idx="5">
                  <c:v>877.59320617465141</c:v>
                </c:pt>
                <c:pt idx="6">
                  <c:v>893.09830425025143</c:v>
                </c:pt>
                <c:pt idx="7">
                  <c:v>916.20757714729177</c:v>
                </c:pt>
                <c:pt idx="8">
                  <c:v>988.51328296224938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C-4907-BD91-17597982D3F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72.102777777777746</c:v>
                </c:pt>
                <c:pt idx="3">
                  <c:v>267.13444032550223</c:v>
                </c:pt>
                <c:pt idx="4">
                  <c:v>578.95118159114111</c:v>
                </c:pt>
                <c:pt idx="5">
                  <c:v>1162.8032072488415</c:v>
                </c:pt>
                <c:pt idx="6">
                  <c:v>1641.9105676600393</c:v>
                </c:pt>
                <c:pt idx="7">
                  <c:v>1864.864388088286</c:v>
                </c:pt>
                <c:pt idx="8">
                  <c:v>2106.2480985438624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C-4907-BD91-17597982D3F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100.46666666666664</c:v>
                </c:pt>
                <c:pt idx="2">
                  <c:v>162.1333333333333</c:v>
                </c:pt>
                <c:pt idx="3">
                  <c:v>396.34769577000009</c:v>
                </c:pt>
                <c:pt idx="4">
                  <c:v>625.22897099643785</c:v>
                </c:pt>
                <c:pt idx="5">
                  <c:v>764.7556959685794</c:v>
                </c:pt>
                <c:pt idx="6">
                  <c:v>759.63388649557135</c:v>
                </c:pt>
                <c:pt idx="7">
                  <c:v>759.0029137836874</c:v>
                </c:pt>
                <c:pt idx="8">
                  <c:v>802.22206404927942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'[4]Electricity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1.2724776000000002</c:v>
                </c:pt>
                <c:pt idx="4">
                  <c:v>1.3860071999999999</c:v>
                </c:pt>
                <c:pt idx="5">
                  <c:v>1.3860071999999999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147.3089406</c:v>
                </c:pt>
                <c:pt idx="5">
                  <c:v>134.595001</c:v>
                </c:pt>
                <c:pt idx="6">
                  <c:v>134.595001</c:v>
                </c:pt>
                <c:pt idx="7">
                  <c:v>134.595001</c:v>
                </c:pt>
                <c:pt idx="8">
                  <c:v>134.595001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210.4185403729654</c:v>
                </c:pt>
                <c:pt idx="4">
                  <c:v>55.285627028563418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335.54483870000001</c:v>
                </c:pt>
                <c:pt idx="5">
                  <c:v>248.45255023803068</c:v>
                </c:pt>
                <c:pt idx="6">
                  <c:v>157.22356561903726</c:v>
                </c:pt>
                <c:pt idx="7">
                  <c:v>129.00957353102592</c:v>
                </c:pt>
                <c:pt idx="8">
                  <c:v>37.88023621661528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132.61240040000004</c:v>
                </c:pt>
                <c:pt idx="7">
                  <c:v>120.9228163493943</c:v>
                </c:pt>
                <c:pt idx="8">
                  <c:v>109.84904207670081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8.1277777777777747</c:v>
                </c:pt>
                <c:pt idx="3">
                  <c:v>5.1071763600000004</c:v>
                </c:pt>
                <c:pt idx="4">
                  <c:v>6.7853646000000003</c:v>
                </c:pt>
                <c:pt idx="5">
                  <c:v>4.7077028400000005</c:v>
                </c:pt>
                <c:pt idx="6">
                  <c:v>12.856044600000001</c:v>
                </c:pt>
                <c:pt idx="7">
                  <c:v>7.6177748400000027</c:v>
                </c:pt>
                <c:pt idx="8">
                  <c:v>12.421320840000007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19.404652680000002</c:v>
                </c:pt>
                <c:pt idx="5">
                  <c:v>13.367018904</c:v>
                </c:pt>
                <c:pt idx="6">
                  <c:v>15.908581063840629</c:v>
                </c:pt>
                <c:pt idx="7">
                  <c:v>15.965878694162546</c:v>
                </c:pt>
                <c:pt idx="8">
                  <c:v>38.513121634424863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16.479005399999998</c:v>
                </c:pt>
                <c:pt idx="4">
                  <c:v>12.651849000000002</c:v>
                </c:pt>
                <c:pt idx="5">
                  <c:v>6.3294066000000022</c:v>
                </c:pt>
                <c:pt idx="6">
                  <c:v>8.7229542439583643</c:v>
                </c:pt>
                <c:pt idx="7">
                  <c:v>6.8585105999999989</c:v>
                </c:pt>
                <c:pt idx="8">
                  <c:v>8.2082278845220671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615.53547600000002</c:v>
                </c:pt>
                <c:pt idx="5">
                  <c:v>500.48211600000002</c:v>
                </c:pt>
                <c:pt idx="6">
                  <c:v>615.53547600000002</c:v>
                </c:pt>
                <c:pt idx="7">
                  <c:v>500.48211600000002</c:v>
                </c:pt>
                <c:pt idx="8">
                  <c:v>500.48211600000002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868.65286800000013</c:v>
                </c:pt>
                <c:pt idx="5">
                  <c:v>803.81151138934058</c:v>
                </c:pt>
                <c:pt idx="6">
                  <c:v>868.65286800000013</c:v>
                </c:pt>
                <c:pt idx="7">
                  <c:v>868.65286800000013</c:v>
                </c:pt>
                <c:pt idx="8">
                  <c:v>868.65286800000013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2191.1299253258858</c:v>
                </c:pt>
                <c:pt idx="6">
                  <c:v>2205.4880000000003</c:v>
                </c:pt>
                <c:pt idx="7">
                  <c:v>1892.5301949438299</c:v>
                </c:pt>
                <c:pt idx="8">
                  <c:v>557.23315358908303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14.039999999999994</c:v>
                </c:pt>
                <c:pt idx="4">
                  <c:v>20</c:v>
                </c:pt>
                <c:pt idx="5">
                  <c:v>17.776314214576558</c:v>
                </c:pt>
                <c:pt idx="6">
                  <c:v>14.314491756869954</c:v>
                </c:pt>
                <c:pt idx="7">
                  <c:v>3.2664242667861187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25.609330856159399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12.221220090647048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8.2891468343463082</c:v>
                </c:pt>
                <c:pt idx="1">
                  <c:v>0</c:v>
                </c:pt>
                <c:pt idx="2">
                  <c:v>0</c:v>
                </c:pt>
                <c:pt idx="3">
                  <c:v>14.225746150000001</c:v>
                </c:pt>
                <c:pt idx="4">
                  <c:v>18.05647304999999</c:v>
                </c:pt>
                <c:pt idx="5">
                  <c:v>21.383531399999999</c:v>
                </c:pt>
                <c:pt idx="6">
                  <c:v>24.710589749999997</c:v>
                </c:pt>
                <c:pt idx="7">
                  <c:v>28.037722212499993</c:v>
                </c:pt>
                <c:pt idx="8">
                  <c:v>31.364854675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2.1934760690366804</c:v>
                </c:pt>
                <c:pt idx="1">
                  <c:v>1.9582122042851569</c:v>
                </c:pt>
                <c:pt idx="2">
                  <c:v>0</c:v>
                </c:pt>
                <c:pt idx="3">
                  <c:v>2.0172570275173412</c:v>
                </c:pt>
                <c:pt idx="4">
                  <c:v>4.1147439487928787</c:v>
                </c:pt>
                <c:pt idx="5">
                  <c:v>1.6882688669345196</c:v>
                </c:pt>
                <c:pt idx="6">
                  <c:v>1.5337186972433878</c:v>
                </c:pt>
                <c:pt idx="7">
                  <c:v>1.6344582446117653</c:v>
                </c:pt>
                <c:pt idx="8">
                  <c:v>1.4640054572420869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517</c:v>
                </c:pt>
                <c:pt idx="5">
                  <c:v>624</c:v>
                </c:pt>
                <c:pt idx="6">
                  <c:v>621.21389790959961</c:v>
                </c:pt>
                <c:pt idx="7">
                  <c:v>822.5</c:v>
                </c:pt>
                <c:pt idx="8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7.5000770877087708E-4</c:v>
                </c:pt>
                <c:pt idx="4">
                  <c:v>1.4078858443699407</c:v>
                </c:pt>
                <c:pt idx="5">
                  <c:v>3.6720596888060792</c:v>
                </c:pt>
                <c:pt idx="6">
                  <c:v>6.5732013110025127</c:v>
                </c:pt>
                <c:pt idx="7">
                  <c:v>7.8165368312652479</c:v>
                </c:pt>
                <c:pt idx="8">
                  <c:v>15.98819547617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5.548636000000001</c:v>
                </c:pt>
                <c:pt idx="7">
                  <c:v>5.0595320648282129</c:v>
                </c:pt>
                <c:pt idx="8">
                  <c:v>4.5961942291506608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29.007210028157548</c:v>
                </c:pt>
                <c:pt idx="4">
                  <c:v>22.516293151822733</c:v>
                </c:pt>
                <c:pt idx="5">
                  <c:v>16.02709419405986</c:v>
                </c:pt>
                <c:pt idx="6">
                  <c:v>12.209981866905323</c:v>
                </c:pt>
                <c:pt idx="7">
                  <c:v>11.029480105900666</c:v>
                </c:pt>
                <c:pt idx="8">
                  <c:v>7.2165371220341124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-12.431661440638941</c:v>
                </c:pt>
                <c:pt idx="4">
                  <c:v>-7.1104083637334972</c:v>
                </c:pt>
                <c:pt idx="5">
                  <c:v>-3.5181426279643579</c:v>
                </c:pt>
                <c:pt idx="6">
                  <c:v>-1.6649975273052708</c:v>
                </c:pt>
                <c:pt idx="7">
                  <c:v>-0.70400936846174456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6.5395989999999982</c:v>
                </c:pt>
                <c:pt idx="4">
                  <c:v>5.5586589999999987</c:v>
                </c:pt>
                <c:pt idx="5">
                  <c:v>4.7248599999999987</c:v>
                </c:pt>
                <c:pt idx="6">
                  <c:v>4.0161310000000006</c:v>
                </c:pt>
                <c:pt idx="7">
                  <c:v>3.4137120000000003</c:v>
                </c:pt>
                <c:pt idx="8">
                  <c:v>2.4509509999999999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15.173271399999999</c:v>
                </c:pt>
                <c:pt idx="3">
                  <c:v>9.385311595000001</c:v>
                </c:pt>
                <c:pt idx="4">
                  <c:v>3.8686999999999996</c:v>
                </c:pt>
                <c:pt idx="5">
                  <c:v>3.7739036011232217</c:v>
                </c:pt>
                <c:pt idx="6">
                  <c:v>3.331095329317209</c:v>
                </c:pt>
                <c:pt idx="7">
                  <c:v>2.8933101414628672</c:v>
                </c:pt>
                <c:pt idx="8">
                  <c:v>2.3201559999999999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2.4511803105880561</c:v>
                </c:pt>
                <c:pt idx="4">
                  <c:v>3.9518349999999995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4.8525151662111261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-5.0727822452520268</c:v>
                </c:pt>
                <c:pt idx="4">
                  <c:v>-2.4696426315789473</c:v>
                </c:pt>
                <c:pt idx="5">
                  <c:v>-1.6958938392709511</c:v>
                </c:pt>
                <c:pt idx="6">
                  <c:v>-0.99312686308871045</c:v>
                </c:pt>
                <c:pt idx="7">
                  <c:v>-0.43692415796571499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10.263044999999989</c:v>
                </c:pt>
                <c:pt idx="1">
                  <c:v>9.25394399999999</c:v>
                </c:pt>
                <c:pt idx="2">
                  <c:v>11.367604</c:v>
                </c:pt>
                <c:pt idx="3">
                  <c:v>6.7637096603360298</c:v>
                </c:pt>
                <c:pt idx="4">
                  <c:v>5.3508923684210519</c:v>
                </c:pt>
                <c:pt idx="5">
                  <c:v>6.0298447618522699</c:v>
                </c:pt>
                <c:pt idx="6">
                  <c:v>6.2898034662284985</c:v>
                </c:pt>
                <c:pt idx="7">
                  <c:v>6.4082209834971522</c:v>
                </c:pt>
                <c:pt idx="8">
                  <c:v>7.172671166211126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2.1911299253258858</c:v>
                </c:pt>
                <c:pt idx="6">
                  <c:v>2.2054880000000003</c:v>
                </c:pt>
                <c:pt idx="7">
                  <c:v>1.8925301949438298</c:v>
                </c:pt>
                <c:pt idx="8">
                  <c:v>0.55723315358908299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2.5944532680000001</c:v>
                </c:pt>
                <c:pt idx="5">
                  <c:v>2.4145585513893413</c:v>
                </c:pt>
                <c:pt idx="6">
                  <c:v>2.5944532680000001</c:v>
                </c:pt>
                <c:pt idx="7">
                  <c:v>2.4793999080000004</c:v>
                </c:pt>
                <c:pt idx="8">
                  <c:v>2.4793999080000004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-0.225604632</c:v>
                </c:pt>
                <c:pt idx="5">
                  <c:v>-0.15412075859931959</c:v>
                </c:pt>
                <c:pt idx="6">
                  <c:v>-0.1081022195</c:v>
                </c:pt>
                <c:pt idx="7">
                  <c:v>-5.0599998122448989E-2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36.469363969999272</c:v>
                </c:pt>
                <c:pt idx="2">
                  <c:v>92.475812064953061</c:v>
                </c:pt>
                <c:pt idx="3">
                  <c:v>64.140593620509406</c:v>
                </c:pt>
                <c:pt idx="4">
                  <c:v>107.35122873096893</c:v>
                </c:pt>
                <c:pt idx="5">
                  <c:v>108.29760237189656</c:v>
                </c:pt>
                <c:pt idx="6">
                  <c:v>109.90284469712877</c:v>
                </c:pt>
                <c:pt idx="7">
                  <c:v>110.48298209851865</c:v>
                </c:pt>
                <c:pt idx="8">
                  <c:v>135.86931293417726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69.6952035993192</c:v>
                </c:pt>
                <c:pt idx="4">
                  <c:v>112.36380437873186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137.97313523489126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727.98352573215766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241.64809784257093</c:v>
                </c:pt>
                <c:pt idx="6">
                  <c:v>208.90606566156407</c:v>
                </c:pt>
                <c:pt idx="7">
                  <c:v>179.32960311239316</c:v>
                </c:pt>
                <c:pt idx="8">
                  <c:v>135.65843048052318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14.039999999999994</c:v>
                </c:pt>
                <c:pt idx="4">
                  <c:v>20</c:v>
                </c:pt>
                <c:pt idx="5">
                  <c:v>17.776314214576558</c:v>
                </c:pt>
                <c:pt idx="6">
                  <c:v>14.314491756869954</c:v>
                </c:pt>
                <c:pt idx="7">
                  <c:v>3.2664242667861187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10.999999999999991</c:v>
                </c:pt>
                <c:pt idx="5">
                  <c:v>10.528309075819275</c:v>
                </c:pt>
                <c:pt idx="6">
                  <c:v>1.3996205353452669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25.609330856159399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12.221220090647048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-17.799559999999989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17.838475999999989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-8.5845319999999976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63.760909414867847</c:v>
                </c:pt>
                <c:pt idx="1">
                  <c:v>60.508617508650339</c:v>
                </c:pt>
                <c:pt idx="2">
                  <c:v>57.719207786185507</c:v>
                </c:pt>
                <c:pt idx="3">
                  <c:v>56.367102878802982</c:v>
                </c:pt>
                <c:pt idx="4">
                  <c:v>51.340166929616792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23.359879000000031</c:v>
                </c:pt>
                <c:pt idx="3">
                  <c:v>23.533473187518574</c:v>
                </c:pt>
                <c:pt idx="4">
                  <c:v>21.553957788089239</c:v>
                </c:pt>
                <c:pt idx="5">
                  <c:v>18.349620566095503</c:v>
                </c:pt>
                <c:pt idx="6">
                  <c:v>16.093620339600054</c:v>
                </c:pt>
                <c:pt idx="7">
                  <c:v>15.385002802267135</c:v>
                </c:pt>
                <c:pt idx="8">
                  <c:v>11.812731351184771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</c:v>
                </c:pt>
                <c:pt idx="2">
                  <c:v>19.061249999999994</c:v>
                </c:pt>
                <c:pt idx="3">
                  <c:v>12.873488349747975</c:v>
                </c:pt>
                <c:pt idx="4">
                  <c:v>10.909551368421052</c:v>
                </c:pt>
                <c:pt idx="5">
                  <c:v>10.754704761852269</c:v>
                </c:pt>
                <c:pt idx="6">
                  <c:v>10.3059344662285</c:v>
                </c:pt>
                <c:pt idx="7">
                  <c:v>9.8219329834971525</c:v>
                </c:pt>
                <c:pt idx="8">
                  <c:v>9.6236221662111259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4.4515677181159079</c:v>
                </c:pt>
                <c:pt idx="6">
                  <c:v>4.6918390485000012</c:v>
                </c:pt>
                <c:pt idx="7">
                  <c:v>4.3213301048213815</c:v>
                </c:pt>
                <c:pt idx="8">
                  <c:v>3.0366330615890837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  <c:pt idx="3">
                  <c:v>7.4302846331853036</c:v>
                </c:pt>
                <c:pt idx="4">
                  <c:v>7.1486665024246534</c:v>
                </c:pt>
                <c:pt idx="5">
                  <c:v>6.9153078503422583</c:v>
                </c:pt>
                <c:pt idx="6">
                  <c:v>6.2472633068582413</c:v>
                </c:pt>
                <c:pt idx="7">
                  <c:v>6.9512171043844786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2.2984833239750841</c:v>
                </c:pt>
                <c:pt idx="4">
                  <c:v>2.3244009620461403</c:v>
                </c:pt>
                <c:pt idx="5">
                  <c:v>1.871701456731047</c:v>
                </c:pt>
                <c:pt idx="6">
                  <c:v>1.567771508052376</c:v>
                </c:pt>
                <c:pt idx="7">
                  <c:v>1.2881550461226909</c:v>
                </c:pt>
                <c:pt idx="8">
                  <c:v>1.231142820084971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0.26937511693607241</c:v>
                </c:pt>
                <c:pt idx="2">
                  <c:v>0.27747165120645179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0.43151665864421479</c:v>
                </c:pt>
                <c:pt idx="1">
                  <c:v>0.97391688306392765</c:v>
                </c:pt>
                <c:pt idx="2">
                  <c:v>1.4790373487935484</c:v>
                </c:pt>
                <c:pt idx="3">
                  <c:v>2.5905121666644528</c:v>
                </c:pt>
                <c:pt idx="4">
                  <c:v>3.4128255717171729</c:v>
                </c:pt>
                <c:pt idx="5">
                  <c:v>3.9108830354947499</c:v>
                </c:pt>
                <c:pt idx="6">
                  <c:v>3.8840512879829752</c:v>
                </c:pt>
                <c:pt idx="7">
                  <c:v>3.8816190143834652</c:v>
                </c:pt>
                <c:pt idx="8">
                  <c:v>4.0300204896068594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3.3927124249766312</c:v>
                </c:pt>
                <c:pt idx="4">
                  <c:v>5.0983434128678438</c:v>
                </c:pt>
                <c:pt idx="5">
                  <c:v>7.345427088324576</c:v>
                </c:pt>
                <c:pt idx="6">
                  <c:v>9.1260319388770501</c:v>
                </c:pt>
                <c:pt idx="7">
                  <c:v>10.011859074848079</c:v>
                </c:pt>
                <c:pt idx="8">
                  <c:v>11.141140973422003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7.7561141733017465</c:v>
                </c:pt>
                <c:pt idx="5">
                  <c:v>6.6044050316940286</c:v>
                </c:pt>
                <c:pt idx="6">
                  <c:v>5.4526958900863089</c:v>
                </c:pt>
                <c:pt idx="7">
                  <c:v>4.300986748478592</c:v>
                </c:pt>
                <c:pt idx="8">
                  <c:v>3.1492776068708759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23.359879000000031</c:v>
                </c:pt>
                <c:pt idx="3">
                  <c:v>23.533473187518574</c:v>
                </c:pt>
                <c:pt idx="4">
                  <c:v>21.553957788089239</c:v>
                </c:pt>
                <c:pt idx="5">
                  <c:v>18.349620566095503</c:v>
                </c:pt>
                <c:pt idx="6">
                  <c:v>16.093620339600054</c:v>
                </c:pt>
                <c:pt idx="7">
                  <c:v>15.385002802267135</c:v>
                </c:pt>
                <c:pt idx="8">
                  <c:v>11.812731351184771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</c:v>
                </c:pt>
                <c:pt idx="2">
                  <c:v>19.061249999999994</c:v>
                </c:pt>
                <c:pt idx="3">
                  <c:v>12.873488349747975</c:v>
                </c:pt>
                <c:pt idx="4">
                  <c:v>10.909551368421052</c:v>
                </c:pt>
                <c:pt idx="5">
                  <c:v>10.754704761852269</c:v>
                </c:pt>
                <c:pt idx="6">
                  <c:v>10.3059344662285</c:v>
                </c:pt>
                <c:pt idx="7">
                  <c:v>9.8219329834971525</c:v>
                </c:pt>
                <c:pt idx="8">
                  <c:v>9.6236221662111259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4.4515677181159079</c:v>
                </c:pt>
                <c:pt idx="6">
                  <c:v>4.6918390485000012</c:v>
                </c:pt>
                <c:pt idx="7">
                  <c:v>4.3213301048213815</c:v>
                </c:pt>
                <c:pt idx="8">
                  <c:v>3.0366330615890837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  <c:pt idx="3">
                  <c:v>7.4302846331853036</c:v>
                </c:pt>
                <c:pt idx="4">
                  <c:v>7.1486665024246534</c:v>
                </c:pt>
                <c:pt idx="5">
                  <c:v>6.9153078503422583</c:v>
                </c:pt>
                <c:pt idx="6">
                  <c:v>6.2472633068582413</c:v>
                </c:pt>
                <c:pt idx="7">
                  <c:v>6.9512171043844786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2.2984833239750841</c:v>
                </c:pt>
                <c:pt idx="4">
                  <c:v>2.3244009620461403</c:v>
                </c:pt>
                <c:pt idx="5">
                  <c:v>1.871701456731047</c:v>
                </c:pt>
                <c:pt idx="6">
                  <c:v>1.567771508052376</c:v>
                </c:pt>
                <c:pt idx="7">
                  <c:v>1.2881550461226909</c:v>
                </c:pt>
                <c:pt idx="8">
                  <c:v>1.231142820084971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0.26937511693607241</c:v>
                </c:pt>
                <c:pt idx="2">
                  <c:v>0.27747165120645179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0.43151665864421479</c:v>
                </c:pt>
                <c:pt idx="1">
                  <c:v>0.97391688306392765</c:v>
                </c:pt>
                <c:pt idx="2">
                  <c:v>1.4790373487935484</c:v>
                </c:pt>
                <c:pt idx="3">
                  <c:v>2.5905121666644528</c:v>
                </c:pt>
                <c:pt idx="4">
                  <c:v>3.4128255717171729</c:v>
                </c:pt>
                <c:pt idx="5">
                  <c:v>3.9108830354947499</c:v>
                </c:pt>
                <c:pt idx="6">
                  <c:v>3.8840512879829752</c:v>
                </c:pt>
                <c:pt idx="7">
                  <c:v>3.8816190143834652</c:v>
                </c:pt>
                <c:pt idx="8">
                  <c:v>4.0300204896068594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3.3927124249766312</c:v>
                </c:pt>
                <c:pt idx="4">
                  <c:v>5.0983434128678438</c:v>
                </c:pt>
                <c:pt idx="5">
                  <c:v>7.345427088324576</c:v>
                </c:pt>
                <c:pt idx="6">
                  <c:v>9.1260319388770501</c:v>
                </c:pt>
                <c:pt idx="7">
                  <c:v>10.011859074848079</c:v>
                </c:pt>
                <c:pt idx="8">
                  <c:v>11.141140973422003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7.7561141733017465</c:v>
                </c:pt>
                <c:pt idx="5">
                  <c:v>6.6044050316940286</c:v>
                </c:pt>
                <c:pt idx="6">
                  <c:v>5.4526958900863089</c:v>
                </c:pt>
                <c:pt idx="7">
                  <c:v>4.300986748478592</c:v>
                </c:pt>
                <c:pt idx="8">
                  <c:v>3.1492776068708759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18.249236449055811</c:v>
                </c:pt>
                <c:pt idx="1">
                  <c:v>20.34831943089263</c:v>
                </c:pt>
                <c:pt idx="2">
                  <c:v>21.175118041770641</c:v>
                </c:pt>
                <c:pt idx="3">
                  <c:v>22.537850239738713</c:v>
                </c:pt>
                <c:pt idx="4">
                  <c:v>23.717902743760931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63.760909414867847</c:v>
                </c:pt>
                <c:pt idx="1">
                  <c:v>60.508617508650339</c:v>
                </c:pt>
                <c:pt idx="2">
                  <c:v>57.719207786185507</c:v>
                </c:pt>
                <c:pt idx="3">
                  <c:v>56.367102878802982</c:v>
                </c:pt>
                <c:pt idx="4">
                  <c:v>51.340166929616792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23.359879000000031</c:v>
                </c:pt>
                <c:pt idx="3">
                  <c:v>23.533473187518574</c:v>
                </c:pt>
                <c:pt idx="4">
                  <c:v>21.553957788089239</c:v>
                </c:pt>
                <c:pt idx="5">
                  <c:v>18.349620566095503</c:v>
                </c:pt>
                <c:pt idx="6">
                  <c:v>16.093620339600054</c:v>
                </c:pt>
                <c:pt idx="7">
                  <c:v>15.385002802267135</c:v>
                </c:pt>
                <c:pt idx="8">
                  <c:v>11.812731351184771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</c:v>
                </c:pt>
                <c:pt idx="2">
                  <c:v>19.061249999999994</c:v>
                </c:pt>
                <c:pt idx="3">
                  <c:v>12.873488349747975</c:v>
                </c:pt>
                <c:pt idx="4">
                  <c:v>10.909551368421052</c:v>
                </c:pt>
                <c:pt idx="5">
                  <c:v>10.754704761852269</c:v>
                </c:pt>
                <c:pt idx="6">
                  <c:v>10.3059344662285</c:v>
                </c:pt>
                <c:pt idx="7">
                  <c:v>9.8219329834971525</c:v>
                </c:pt>
                <c:pt idx="8">
                  <c:v>9.6236221662111259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4.4515677181159079</c:v>
                </c:pt>
                <c:pt idx="6">
                  <c:v>4.6918390485000012</c:v>
                </c:pt>
                <c:pt idx="7">
                  <c:v>4.3213301048213815</c:v>
                </c:pt>
                <c:pt idx="8">
                  <c:v>3.0366330615890837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  <c:pt idx="3">
                  <c:v>7.4302846331853036</c:v>
                </c:pt>
                <c:pt idx="4">
                  <c:v>7.1486665024246534</c:v>
                </c:pt>
                <c:pt idx="5">
                  <c:v>6.9153078503422583</c:v>
                </c:pt>
                <c:pt idx="6">
                  <c:v>6.2472633068582413</c:v>
                </c:pt>
                <c:pt idx="7">
                  <c:v>6.9512171043844786</c:v>
                </c:pt>
                <c:pt idx="8">
                  <c:v>6.8505984606470953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2.2984833239750841</c:v>
                </c:pt>
                <c:pt idx="4">
                  <c:v>2.3244009620461403</c:v>
                </c:pt>
                <c:pt idx="5">
                  <c:v>1.871701456731047</c:v>
                </c:pt>
                <c:pt idx="6">
                  <c:v>1.567771508052376</c:v>
                </c:pt>
                <c:pt idx="7">
                  <c:v>1.2881550461226909</c:v>
                </c:pt>
                <c:pt idx="8">
                  <c:v>1.231142820084971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0.26937511693607241</c:v>
                </c:pt>
                <c:pt idx="2">
                  <c:v>0.27747165120645179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0.43151665864421479</c:v>
                </c:pt>
                <c:pt idx="1">
                  <c:v>0.97391688306392765</c:v>
                </c:pt>
                <c:pt idx="2">
                  <c:v>1.4790373487935484</c:v>
                </c:pt>
                <c:pt idx="3">
                  <c:v>2.5905121666644528</c:v>
                </c:pt>
                <c:pt idx="4">
                  <c:v>3.4128255717171729</c:v>
                </c:pt>
                <c:pt idx="5">
                  <c:v>3.9108830354947499</c:v>
                </c:pt>
                <c:pt idx="6">
                  <c:v>3.8840512879829752</c:v>
                </c:pt>
                <c:pt idx="7">
                  <c:v>3.8816190143834652</c:v>
                </c:pt>
                <c:pt idx="8">
                  <c:v>4.0300204896068594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3.3927124249766312</c:v>
                </c:pt>
                <c:pt idx="4">
                  <c:v>5.0983434128678438</c:v>
                </c:pt>
                <c:pt idx="5">
                  <c:v>7.345427088324576</c:v>
                </c:pt>
                <c:pt idx="6">
                  <c:v>9.1260319388770501</c:v>
                </c:pt>
                <c:pt idx="7">
                  <c:v>10.011859074848079</c:v>
                </c:pt>
                <c:pt idx="8">
                  <c:v>11.141140973422003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7.7561141733017465</c:v>
                </c:pt>
                <c:pt idx="5">
                  <c:v>6.6044050316940286</c:v>
                </c:pt>
                <c:pt idx="6">
                  <c:v>5.4526958900863089</c:v>
                </c:pt>
                <c:pt idx="7">
                  <c:v>4.300986748478592</c:v>
                </c:pt>
                <c:pt idx="8">
                  <c:v>3.1492776068708759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7.4999999999993659E-4</c:v>
                </c:pt>
                <c:pt idx="1">
                  <c:v>7.5000000000000002E-4</c:v>
                </c:pt>
                <c:pt idx="2">
                  <c:v>-7.7087708770849492E-9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7.5000770877087697E-4</c:v>
                </c:pt>
                <c:pt idx="3">
                  <c:v>1.4078858443699409</c:v>
                </c:pt>
                <c:pt idx="4">
                  <c:v>3.6720596888060797</c:v>
                </c:pt>
                <c:pt idx="5">
                  <c:v>6.5732013110025109</c:v>
                </c:pt>
                <c:pt idx="6">
                  <c:v>7.816536831265247</c:v>
                </c:pt>
                <c:pt idx="7">
                  <c:v>15.988195476170006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8.9999999999992392E-2</c:v>
                </c:pt>
                <c:pt idx="1">
                  <c:v>0.09</c:v>
                </c:pt>
                <c:pt idx="2">
                  <c:v>-9.2505250525019386E-7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9.0000925052505232E-2</c:v>
                </c:pt>
                <c:pt idx="3">
                  <c:v>168.94630132439292</c:v>
                </c:pt>
                <c:pt idx="4">
                  <c:v>440.64716265672956</c:v>
                </c:pt>
                <c:pt idx="5">
                  <c:v>788.78415732030135</c:v>
                </c:pt>
                <c:pt idx="6">
                  <c:v>937.98441975182959</c:v>
                </c:pt>
                <c:pt idx="7">
                  <c:v>1918.5834571404007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1508.6518434877576</c:v>
                </c:pt>
                <c:pt idx="2">
                  <c:v>1644.8595773086968</c:v>
                </c:pt>
                <c:pt idx="3">
                  <c:v>1687.1908809712804</c:v>
                </c:pt>
                <c:pt idx="4">
                  <c:v>1971.6516377252738</c:v>
                </c:pt>
                <c:pt idx="5">
                  <c:v>2187.4181970618429</c:v>
                </c:pt>
                <c:pt idx="6">
                  <c:v>2416.3428819128717</c:v>
                </c:pt>
                <c:pt idx="7">
                  <c:v>2540.707772410693</c:v>
                </c:pt>
                <c:pt idx="8">
                  <c:v>2603.3842406344957</c:v>
                </c:pt>
                <c:pt idx="9">
                  <c:v>2394.1114316139701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1864.1646908751422</c:v>
                </c:pt>
                <c:pt idx="2">
                  <c:v>1678.5693611664381</c:v>
                </c:pt>
                <c:pt idx="3">
                  <c:v>1535.503720497785</c:v>
                </c:pt>
                <c:pt idx="4">
                  <c:v>1525.7598166868561</c:v>
                </c:pt>
                <c:pt idx="5">
                  <c:v>1352.048074026643</c:v>
                </c:pt>
                <c:pt idx="6">
                  <c:v>1330.6582119870159</c:v>
                </c:pt>
                <c:pt idx="7">
                  <c:v>1295.131871230247</c:v>
                </c:pt>
                <c:pt idx="8">
                  <c:v>1186.6424322911907</c:v>
                </c:pt>
                <c:pt idx="9">
                  <c:v>1117.753879708735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332.31056434058308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231.37748281149868</c:v>
                </c:pt>
                <c:pt idx="6">
                  <c:v>223.83211551930614</c:v>
                </c:pt>
                <c:pt idx="7">
                  <c:v>208.32362152594737</c:v>
                </c:pt>
                <c:pt idx="8">
                  <c:v>206.81652079862292</c:v>
                </c:pt>
                <c:pt idx="9">
                  <c:v>186.62738849884337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1605.4810946512168</c:v>
                </c:pt>
                <c:pt idx="2">
                  <c:v>1639.6876164113728</c:v>
                </c:pt>
                <c:pt idx="3">
                  <c:v>1615.9441272691079</c:v>
                </c:pt>
                <c:pt idx="4">
                  <c:v>1652.3215204736198</c:v>
                </c:pt>
                <c:pt idx="5">
                  <c:v>1635.6096155445148</c:v>
                </c:pt>
                <c:pt idx="6">
                  <c:v>1639.2617203407831</c:v>
                </c:pt>
                <c:pt idx="7">
                  <c:v>1661.0657515693624</c:v>
                </c:pt>
                <c:pt idx="8">
                  <c:v>1675.2668539618865</c:v>
                </c:pt>
                <c:pt idx="9">
                  <c:v>1683.187098946195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1035.8743374377038</c:v>
                </c:pt>
                <c:pt idx="2">
                  <c:v>966.81489165042785</c:v>
                </c:pt>
                <c:pt idx="3">
                  <c:v>833.3138857894063</c:v>
                </c:pt>
                <c:pt idx="4">
                  <c:v>777.43039329292503</c:v>
                </c:pt>
                <c:pt idx="5">
                  <c:v>611.95035952841909</c:v>
                </c:pt>
                <c:pt idx="6">
                  <c:v>501.7176223878194</c:v>
                </c:pt>
                <c:pt idx="7">
                  <c:v>684.26510773070822</c:v>
                </c:pt>
                <c:pt idx="8">
                  <c:v>693.40045672648262</c:v>
                </c:pt>
                <c:pt idx="9">
                  <c:v>708.84398891936166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4586.9146996792142</c:v>
                </c:pt>
                <c:pt idx="2">
                  <c:v>4523.7375510839311</c:v>
                </c:pt>
                <c:pt idx="3">
                  <c:v>4397.1109456912764</c:v>
                </c:pt>
                <c:pt idx="4">
                  <c:v>4657.7616090498195</c:v>
                </c:pt>
                <c:pt idx="5">
                  <c:v>4639.681564586328</c:v>
                </c:pt>
                <c:pt idx="6">
                  <c:v>4556.9342301771676</c:v>
                </c:pt>
                <c:pt idx="7">
                  <c:v>4576.053249337815</c:v>
                </c:pt>
                <c:pt idx="8">
                  <c:v>4626.8414665341306</c:v>
                </c:pt>
                <c:pt idx="9">
                  <c:v>4666.694696157173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237.34900000000005</c:v>
                </c:pt>
                <c:pt idx="5">
                  <c:v>237.34899999999996</c:v>
                </c:pt>
                <c:pt idx="6">
                  <c:v>197.44671417708636</c:v>
                </c:pt>
                <c:pt idx="7">
                  <c:v>106.40015124482288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3261.1999999999989</c:v>
                </c:pt>
                <c:pt idx="2">
                  <c:v>3036.045000000001</c:v>
                </c:pt>
                <c:pt idx="3">
                  <c:v>3416.36331791373</c:v>
                </c:pt>
                <c:pt idx="4">
                  <c:v>4140.2383474262479</c:v>
                </c:pt>
                <c:pt idx="5">
                  <c:v>3998.5619914719732</c:v>
                </c:pt>
                <c:pt idx="6">
                  <c:v>4101.0789059510917</c:v>
                </c:pt>
                <c:pt idx="7">
                  <c:v>4007.6252746783862</c:v>
                </c:pt>
                <c:pt idx="8">
                  <c:v>3900.1636513124499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0.33227235939510869</c:v>
                </c:pt>
                <c:pt idx="7">
                  <c:v>0.39850130693383301</c:v>
                </c:pt>
                <c:pt idx="8">
                  <c:v>0.45597053978819702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241.93917690762319</c:v>
                </c:pt>
                <c:pt idx="4">
                  <c:v>388.60611756531961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2048.9758546632438</c:v>
                </c:pt>
                <c:pt idx="3">
                  <c:v>1966.8212457444829</c:v>
                </c:pt>
                <c:pt idx="4">
                  <c:v>1038.354652628673</c:v>
                </c:pt>
                <c:pt idx="5">
                  <c:v>1501.4850971686531</c:v>
                </c:pt>
                <c:pt idx="6">
                  <c:v>1529.967390269577</c:v>
                </c:pt>
                <c:pt idx="7">
                  <c:v>1544.7961115961509</c:v>
                </c:pt>
                <c:pt idx="8">
                  <c:v>1541.0346073557921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835.7118300116382</c:v>
                </c:pt>
                <c:pt idx="6">
                  <c:v>696.33803131163938</c:v>
                </c:pt>
                <c:pt idx="7">
                  <c:v>760.25584483305965</c:v>
                </c:pt>
                <c:pt idx="8">
                  <c:v>819.00390495659735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181.72953676117459</c:v>
                </c:pt>
                <c:pt idx="1">
                  <c:v>479.06459551940799</c:v>
                </c:pt>
                <c:pt idx="2">
                  <c:v>737.18010514944501</c:v>
                </c:pt>
                <c:pt idx="3">
                  <c:v>1007.066086265179</c:v>
                </c:pt>
                <c:pt idx="4">
                  <c:v>1007.066086265179</c:v>
                </c:pt>
                <c:pt idx="5">
                  <c:v>1007.066086265179</c:v>
                </c:pt>
                <c:pt idx="6">
                  <c:v>1007.066086265179</c:v>
                </c:pt>
                <c:pt idx="7">
                  <c:v>1007.066086265179</c:v>
                </c:pt>
                <c:pt idx="8">
                  <c:v>1007.066086265179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227.64539200910869</c:v>
                </c:pt>
                <c:pt idx="4">
                  <c:v>404.4241625631891</c:v>
                </c:pt>
                <c:pt idx="5">
                  <c:v>537.37935227296532</c:v>
                </c:pt>
                <c:pt idx="6">
                  <c:v>838.42398697795443</c:v>
                </c:pt>
                <c:pt idx="7">
                  <c:v>940.62816585558369</c:v>
                </c:pt>
                <c:pt idx="8">
                  <c:v>1773.2936959351464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0.17964438613836639</c:v>
                </c:pt>
                <c:pt idx="5">
                  <c:v>9.6124615887832707</c:v>
                </c:pt>
                <c:pt idx="6">
                  <c:v>108.59168755753922</c:v>
                </c:pt>
                <c:pt idx="7">
                  <c:v>123.20500626782953</c:v>
                </c:pt>
                <c:pt idx="8">
                  <c:v>1015.1480744233605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18.005418346774199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14503.242549904051</c:v>
                </c:pt>
                <c:pt idx="1">
                  <c:v>14873.533737783062</c:v>
                </c:pt>
                <c:pt idx="2">
                  <c:v>14016.179991326446</c:v>
                </c:pt>
                <c:pt idx="3">
                  <c:v>14522.24880338251</c:v>
                </c:pt>
                <c:pt idx="4">
                  <c:v>12957.306578046711</c:v>
                </c:pt>
                <c:pt idx="5">
                  <c:v>11166.331537396047</c:v>
                </c:pt>
                <c:pt idx="6">
                  <c:v>9503.2597786213864</c:v>
                </c:pt>
                <c:pt idx="7">
                  <c:v>9372.8970568859677</c:v>
                </c:pt>
                <c:pt idx="8">
                  <c:v>5484.3594204509673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630.62068353084794</c:v>
                </c:pt>
                <c:pt idx="1">
                  <c:v>600.04117545190547</c:v>
                </c:pt>
                <c:pt idx="2">
                  <c:v>546.76105515408528</c:v>
                </c:pt>
                <c:pt idx="3">
                  <c:v>847.71784002683012</c:v>
                </c:pt>
                <c:pt idx="4">
                  <c:v>868.94758097325712</c:v>
                </c:pt>
                <c:pt idx="5">
                  <c:v>898.65919191031799</c:v>
                </c:pt>
                <c:pt idx="6">
                  <c:v>898.65919191031776</c:v>
                </c:pt>
                <c:pt idx="7">
                  <c:v>856.64584173895662</c:v>
                </c:pt>
                <c:pt idx="8">
                  <c:v>834.08618496638906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4218.843974574721</c:v>
                </c:pt>
                <c:pt idx="4">
                  <c:v>4316.0718623933144</c:v>
                </c:pt>
                <c:pt idx="5">
                  <c:v>5515.7016891573767</c:v>
                </c:pt>
                <c:pt idx="6">
                  <c:v>5934.547763620586</c:v>
                </c:pt>
                <c:pt idx="7">
                  <c:v>6063.8336528799628</c:v>
                </c:pt>
                <c:pt idx="8">
                  <c:v>6110.476307404022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137.58660664019769</c:v>
                </c:pt>
                <c:pt idx="2">
                  <c:v>137.58660664019769</c:v>
                </c:pt>
                <c:pt idx="3">
                  <c:v>177.71001474243945</c:v>
                </c:pt>
                <c:pt idx="4">
                  <c:v>224.59550466451759</c:v>
                </c:pt>
                <c:pt idx="5">
                  <c:v>249.03349025722451</c:v>
                </c:pt>
                <c:pt idx="6">
                  <c:v>249.03349025722449</c:v>
                </c:pt>
                <c:pt idx="7">
                  <c:v>249.03349025722457</c:v>
                </c:pt>
                <c:pt idx="8">
                  <c:v>79.836317453821579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32.68817800854027</c:v>
                </c:pt>
                <c:pt idx="2">
                  <c:v>31.364397646740411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1037.1865614954761</c:v>
                </c:pt>
                <c:pt idx="1">
                  <c:v>1012.0430789473691</c:v>
                </c:pt>
                <c:pt idx="2">
                  <c:v>967.35785450411481</c:v>
                </c:pt>
                <c:pt idx="3">
                  <c:v>999.36232542606376</c:v>
                </c:pt>
                <c:pt idx="4">
                  <c:v>856.74912623714999</c:v>
                </c:pt>
                <c:pt idx="5">
                  <c:v>861.35164038439473</c:v>
                </c:pt>
                <c:pt idx="6">
                  <c:v>777.97376024398523</c:v>
                </c:pt>
                <c:pt idx="7">
                  <c:v>773.34846266220006</c:v>
                </c:pt>
                <c:pt idx="8">
                  <c:v>749.23384082560665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8.9999999999992392E-2</c:v>
                </c:pt>
                <c:pt idx="2">
                  <c:v>0.09</c:v>
                </c:pt>
                <c:pt idx="3">
                  <c:v>8.9999999999999983E-2</c:v>
                </c:pt>
                <c:pt idx="4">
                  <c:v>168.76665693825461</c:v>
                </c:pt>
                <c:pt idx="5">
                  <c:v>431.03470106794617</c:v>
                </c:pt>
                <c:pt idx="6">
                  <c:v>680.19246976276202</c:v>
                </c:pt>
                <c:pt idx="7">
                  <c:v>814.77941348399997</c:v>
                </c:pt>
                <c:pt idx="8">
                  <c:v>903.43538271703949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119.99776430120809</c:v>
                </c:pt>
                <c:pt idx="3">
                  <c:v>119.99776430120809</c:v>
                </c:pt>
                <c:pt idx="4">
                  <c:v>119.99776430120809</c:v>
                </c:pt>
                <c:pt idx="5">
                  <c:v>84.60734845723745</c:v>
                </c:pt>
                <c:pt idx="6">
                  <c:v>84.469798256434487</c:v>
                </c:pt>
                <c:pt idx="7">
                  <c:v>3.57198307660894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3283.178823951414</c:v>
                </c:pt>
                <c:pt idx="2">
                  <c:v>3281.917735241736</c:v>
                </c:pt>
                <c:pt idx="3">
                  <c:v>3062.584497361961</c:v>
                </c:pt>
                <c:pt idx="4">
                  <c:v>3153.6956818810199</c:v>
                </c:pt>
                <c:pt idx="5">
                  <c:v>1522.4267606665251</c:v>
                </c:pt>
                <c:pt idx="6">
                  <c:v>993.12811366299525</c:v>
                </c:pt>
                <c:pt idx="7">
                  <c:v>1021.013698234676</c:v>
                </c:pt>
                <c:pt idx="8">
                  <c:v>1055.546664222305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991.76358356566789</c:v>
                </c:pt>
                <c:pt idx="1">
                  <c:v>852.08587528870657</c:v>
                </c:pt>
                <c:pt idx="2">
                  <c:v>849.04939985186013</c:v>
                </c:pt>
                <c:pt idx="3">
                  <c:v>1057.4556107137992</c:v>
                </c:pt>
                <c:pt idx="4">
                  <c:v>666.42531941281186</c:v>
                </c:pt>
                <c:pt idx="5">
                  <c:v>406.71863236425548</c:v>
                </c:pt>
                <c:pt idx="6">
                  <c:v>313.04176537025216</c:v>
                </c:pt>
                <c:pt idx="7">
                  <c:v>288.2200187048698</c:v>
                </c:pt>
                <c:pt idx="8">
                  <c:v>202.61208591872258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346.48099999999999</c:v>
                </c:pt>
                <c:pt idx="3">
                  <c:v>204.10663989350695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641.87599999999998</c:v>
                </c:pt>
                <c:pt idx="7">
                  <c:v>86.71666784417765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2978.331736797114</c:v>
                </c:pt>
                <c:pt idx="4">
                  <c:v>3112.9203822478789</c:v>
                </c:pt>
                <c:pt idx="5">
                  <c:v>2975.1459335641439</c:v>
                </c:pt>
                <c:pt idx="6">
                  <c:v>3000.7729511788489</c:v>
                </c:pt>
                <c:pt idx="7">
                  <c:v>3152.967176826171</c:v>
                </c:pt>
                <c:pt idx="8">
                  <c:v>3265.867600040604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2.3656327428811532</c:v>
                </c:pt>
                <c:pt idx="6">
                  <c:v>2.973990608839467</c:v>
                </c:pt>
                <c:pt idx="7">
                  <c:v>3.5615444451114802</c:v>
                </c:pt>
                <c:pt idx="8">
                  <c:v>3.666583356548057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829.32143653038008</c:v>
                </c:pt>
                <c:pt idx="4">
                  <c:v>753.06573329378534</c:v>
                </c:pt>
                <c:pt idx="5">
                  <c:v>156.6162523934594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5281.9961470516755</c:v>
                </c:pt>
                <c:pt idx="2">
                  <c:v>5270.8117902409776</c:v>
                </c:pt>
                <c:pt idx="3">
                  <c:v>5343.9183940376333</c:v>
                </c:pt>
                <c:pt idx="4">
                  <c:v>5030.6508278099964</c:v>
                </c:pt>
                <c:pt idx="5">
                  <c:v>5560.9943824871252</c:v>
                </c:pt>
                <c:pt idx="6">
                  <c:v>5616.7393775394848</c:v>
                </c:pt>
                <c:pt idx="7">
                  <c:v>5673.3661753855913</c:v>
                </c:pt>
                <c:pt idx="8">
                  <c:v>5615.1552930232874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1511.0493675304087</c:v>
                </c:pt>
                <c:pt idx="2">
                  <c:v>1428.1778250745144</c:v>
                </c:pt>
                <c:pt idx="3">
                  <c:v>1491.4381440939385</c:v>
                </c:pt>
                <c:pt idx="4">
                  <c:v>1376.6099188862504</c:v>
                </c:pt>
                <c:pt idx="5">
                  <c:v>875.9520529623037</c:v>
                </c:pt>
                <c:pt idx="6">
                  <c:v>675.12023930926432</c:v>
                </c:pt>
                <c:pt idx="7">
                  <c:v>462.92736699049271</c:v>
                </c:pt>
                <c:pt idx="8">
                  <c:v>397.267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134.8139879226741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0.14286614375722079</c:v>
                </c:pt>
                <c:pt idx="2">
                  <c:v>0.14286614375723289</c:v>
                </c:pt>
                <c:pt idx="3">
                  <c:v>7.5247524752473404E-6</c:v>
                </c:pt>
                <c:pt idx="4">
                  <c:v>11.15126264587184</c:v>
                </c:pt>
                <c:pt idx="5">
                  <c:v>29.269968162612031</c:v>
                </c:pt>
                <c:pt idx="6">
                  <c:v>49.667510694683443</c:v>
                </c:pt>
                <c:pt idx="7">
                  <c:v>65.821246149243734</c:v>
                </c:pt>
                <c:pt idx="8">
                  <c:v>151.36790490174499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300.60095250703239</c:v>
                </c:pt>
                <c:pt idx="4">
                  <c:v>311.5817416163494</c:v>
                </c:pt>
                <c:pt idx="5">
                  <c:v>318.75634827162912</c:v>
                </c:pt>
                <c:pt idx="6">
                  <c:v>322.0556658683218</c:v>
                </c:pt>
                <c:pt idx="7">
                  <c:v>326.26069522441111</c:v>
                </c:pt>
                <c:pt idx="8">
                  <c:v>326.26069522441111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13.173670131724959</c:v>
                </c:pt>
                <c:pt idx="3">
                  <c:v>8.1254201317249546</c:v>
                </c:pt>
                <c:pt idx="4">
                  <c:v>2.0141701317249519</c:v>
                </c:pt>
                <c:pt idx="5">
                  <c:v>2.0141701317249519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2.5519222216240558</c:v>
                </c:pt>
                <c:pt idx="1">
                  <c:v>2.5519222216240571</c:v>
                </c:pt>
                <c:pt idx="2">
                  <c:v>2.5519222216240571</c:v>
                </c:pt>
                <c:pt idx="3">
                  <c:v>0.18802083333334441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170.8961693548373</c:v>
                </c:pt>
                <c:pt idx="1">
                  <c:v>144.08232640142751</c:v>
                </c:pt>
                <c:pt idx="2">
                  <c:v>108.9114541736092</c:v>
                </c:pt>
                <c:pt idx="3">
                  <c:v>129.22331475591261</c:v>
                </c:pt>
                <c:pt idx="4">
                  <c:v>98.194866010714478</c:v>
                </c:pt>
                <c:pt idx="5">
                  <c:v>98.080107180992826</c:v>
                </c:pt>
                <c:pt idx="6">
                  <c:v>66.657326216075177</c:v>
                </c:pt>
                <c:pt idx="7">
                  <c:v>95.768417609748752</c:v>
                </c:pt>
                <c:pt idx="8">
                  <c:v>83.718615418355625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730.9461218627805</c:v>
                </c:pt>
                <c:pt idx="4">
                  <c:v>709.72077369887415</c:v>
                </c:pt>
                <c:pt idx="5">
                  <c:v>720.3816007315038</c:v>
                </c:pt>
                <c:pt idx="6">
                  <c:v>756.55610606417463</c:v>
                </c:pt>
                <c:pt idx="7">
                  <c:v>730.98247703734569</c:v>
                </c:pt>
                <c:pt idx="8">
                  <c:v>787.38078490837313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241.93917690762319</c:v>
                </c:pt>
                <c:pt idx="4">
                  <c:v>388.60611756531961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3261.1999999999989</c:v>
                </c:pt>
                <c:pt idx="2">
                  <c:v>3036.045000000001</c:v>
                </c:pt>
                <c:pt idx="3">
                  <c:v>3416.36331791373</c:v>
                </c:pt>
                <c:pt idx="4">
                  <c:v>4140.2383474262479</c:v>
                </c:pt>
                <c:pt idx="5">
                  <c:v>3998.5619914719732</c:v>
                </c:pt>
                <c:pt idx="6">
                  <c:v>4101.0789059510917</c:v>
                </c:pt>
                <c:pt idx="7">
                  <c:v>4007.6252746783862</c:v>
                </c:pt>
                <c:pt idx="8">
                  <c:v>3900.1636513124499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181.72953676117459</c:v>
                </c:pt>
                <c:pt idx="1">
                  <c:v>479.06459551940799</c:v>
                </c:pt>
                <c:pt idx="2">
                  <c:v>737.18010514944501</c:v>
                </c:pt>
                <c:pt idx="3">
                  <c:v>1007.066086265179</c:v>
                </c:pt>
                <c:pt idx="4">
                  <c:v>1007.066086265179</c:v>
                </c:pt>
                <c:pt idx="5">
                  <c:v>1007.066086265179</c:v>
                </c:pt>
                <c:pt idx="6">
                  <c:v>1007.066086265179</c:v>
                </c:pt>
                <c:pt idx="7">
                  <c:v>1007.066086265179</c:v>
                </c:pt>
                <c:pt idx="8">
                  <c:v>1007.066086265179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0.33227235939510869</c:v>
                </c:pt>
                <c:pt idx="7">
                  <c:v>0.39850130693383301</c:v>
                </c:pt>
                <c:pt idx="8">
                  <c:v>0.45597053978819702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2048.9758546632438</c:v>
                </c:pt>
                <c:pt idx="3">
                  <c:v>1966.8212457444829</c:v>
                </c:pt>
                <c:pt idx="4">
                  <c:v>1038.354652628673</c:v>
                </c:pt>
                <c:pt idx="5">
                  <c:v>1501.4850971686531</c:v>
                </c:pt>
                <c:pt idx="6">
                  <c:v>1529.967390269577</c:v>
                </c:pt>
                <c:pt idx="7">
                  <c:v>1544.7961115961509</c:v>
                </c:pt>
                <c:pt idx="8">
                  <c:v>1541.0346073557921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835.7118300116382</c:v>
                </c:pt>
                <c:pt idx="6">
                  <c:v>696.33803131163938</c:v>
                </c:pt>
                <c:pt idx="7">
                  <c:v>760.25584483305965</c:v>
                </c:pt>
                <c:pt idx="8">
                  <c:v>819.00390495659735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237.34900000000005</c:v>
                </c:pt>
                <c:pt idx="5">
                  <c:v>237.34899999999996</c:v>
                </c:pt>
                <c:pt idx="6">
                  <c:v>197.44671417708636</c:v>
                </c:pt>
                <c:pt idx="7">
                  <c:v>106.40015124482288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227.64539200910869</c:v>
                </c:pt>
                <c:pt idx="4">
                  <c:v>404.4241625631891</c:v>
                </c:pt>
                <c:pt idx="5">
                  <c:v>537.37935227296532</c:v>
                </c:pt>
                <c:pt idx="6">
                  <c:v>838.42398697795443</c:v>
                </c:pt>
                <c:pt idx="7">
                  <c:v>940.62816585558369</c:v>
                </c:pt>
                <c:pt idx="8">
                  <c:v>1773.2936959351464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0.17964438613836639</c:v>
                </c:pt>
                <c:pt idx="5">
                  <c:v>9.6124615887832707</c:v>
                </c:pt>
                <c:pt idx="6">
                  <c:v>108.59168755753922</c:v>
                </c:pt>
                <c:pt idx="7">
                  <c:v>123.20500626782953</c:v>
                </c:pt>
                <c:pt idx="8">
                  <c:v>1015.1480744233605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18.005418346774199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14503.242549904051</c:v>
                </c:pt>
                <c:pt idx="1">
                  <c:v>14873.533737783062</c:v>
                </c:pt>
                <c:pt idx="2">
                  <c:v>14016.179991326446</c:v>
                </c:pt>
                <c:pt idx="3">
                  <c:v>14522.24880338251</c:v>
                </c:pt>
                <c:pt idx="4">
                  <c:v>12957.306578046711</c:v>
                </c:pt>
                <c:pt idx="5">
                  <c:v>11166.331537396047</c:v>
                </c:pt>
                <c:pt idx="6">
                  <c:v>9503.2597786213864</c:v>
                </c:pt>
                <c:pt idx="7">
                  <c:v>9372.8970568859677</c:v>
                </c:pt>
                <c:pt idx="8">
                  <c:v>5484.3594204509673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991.76358356566789</c:v>
                </c:pt>
                <c:pt idx="1">
                  <c:v>852.08587528870657</c:v>
                </c:pt>
                <c:pt idx="2">
                  <c:v>849.04939985186013</c:v>
                </c:pt>
                <c:pt idx="3">
                  <c:v>1057.4556107137992</c:v>
                </c:pt>
                <c:pt idx="4">
                  <c:v>666.42531941281186</c:v>
                </c:pt>
                <c:pt idx="5">
                  <c:v>406.71863236425548</c:v>
                </c:pt>
                <c:pt idx="6">
                  <c:v>313.04176537025216</c:v>
                </c:pt>
                <c:pt idx="7">
                  <c:v>288.2200187048698</c:v>
                </c:pt>
                <c:pt idx="8">
                  <c:v>202.61208591872258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137.58660664019769</c:v>
                </c:pt>
                <c:pt idx="2">
                  <c:v>137.58660664019769</c:v>
                </c:pt>
                <c:pt idx="3">
                  <c:v>177.71001474243945</c:v>
                </c:pt>
                <c:pt idx="4">
                  <c:v>224.59550466451759</c:v>
                </c:pt>
                <c:pt idx="5">
                  <c:v>249.03349025722451</c:v>
                </c:pt>
                <c:pt idx="6">
                  <c:v>249.03349025722449</c:v>
                </c:pt>
                <c:pt idx="7">
                  <c:v>249.03349025722457</c:v>
                </c:pt>
                <c:pt idx="8">
                  <c:v>79.836317453821579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119.99776430120809</c:v>
                </c:pt>
                <c:pt idx="3">
                  <c:v>119.99776430120809</c:v>
                </c:pt>
                <c:pt idx="4">
                  <c:v>119.99776430120809</c:v>
                </c:pt>
                <c:pt idx="5">
                  <c:v>84.60734845723745</c:v>
                </c:pt>
                <c:pt idx="6">
                  <c:v>84.469798256434487</c:v>
                </c:pt>
                <c:pt idx="7">
                  <c:v>3.57198307660894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1037.1865614954761</c:v>
                </c:pt>
                <c:pt idx="1">
                  <c:v>1012.0430789473691</c:v>
                </c:pt>
                <c:pt idx="2">
                  <c:v>967.35785450411481</c:v>
                </c:pt>
                <c:pt idx="3">
                  <c:v>999.36232542606376</c:v>
                </c:pt>
                <c:pt idx="4">
                  <c:v>856.74912623714999</c:v>
                </c:pt>
                <c:pt idx="5">
                  <c:v>861.35164038439473</c:v>
                </c:pt>
                <c:pt idx="6">
                  <c:v>777.97376024398523</c:v>
                </c:pt>
                <c:pt idx="7">
                  <c:v>773.34846266220006</c:v>
                </c:pt>
                <c:pt idx="8">
                  <c:v>749.23384082560665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4218.843974574721</c:v>
                </c:pt>
                <c:pt idx="4">
                  <c:v>4316.0718623933144</c:v>
                </c:pt>
                <c:pt idx="5">
                  <c:v>5515.7016891573767</c:v>
                </c:pt>
                <c:pt idx="6">
                  <c:v>5934.547763620586</c:v>
                </c:pt>
                <c:pt idx="7">
                  <c:v>6063.8336528799628</c:v>
                </c:pt>
                <c:pt idx="8">
                  <c:v>6110.476307404022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3283.178823951414</c:v>
                </c:pt>
                <c:pt idx="2">
                  <c:v>3281.917735241736</c:v>
                </c:pt>
                <c:pt idx="3">
                  <c:v>3062.584497361961</c:v>
                </c:pt>
                <c:pt idx="4">
                  <c:v>3153.6956818810199</c:v>
                </c:pt>
                <c:pt idx="5">
                  <c:v>1522.4267606665251</c:v>
                </c:pt>
                <c:pt idx="6">
                  <c:v>993.12811366299525</c:v>
                </c:pt>
                <c:pt idx="7">
                  <c:v>1021.013698234676</c:v>
                </c:pt>
                <c:pt idx="8">
                  <c:v>1055.546664222305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630.62068353084794</c:v>
                </c:pt>
                <c:pt idx="1">
                  <c:v>600.04117545190547</c:v>
                </c:pt>
                <c:pt idx="2">
                  <c:v>546.76105515408528</c:v>
                </c:pt>
                <c:pt idx="3">
                  <c:v>847.71784002683012</c:v>
                </c:pt>
                <c:pt idx="4">
                  <c:v>868.94758097325712</c:v>
                </c:pt>
                <c:pt idx="5">
                  <c:v>898.65919191031799</c:v>
                </c:pt>
                <c:pt idx="6">
                  <c:v>898.65919191031776</c:v>
                </c:pt>
                <c:pt idx="7">
                  <c:v>856.64584173895662</c:v>
                </c:pt>
                <c:pt idx="8">
                  <c:v>834.08618496638906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32.68817800854027</c:v>
                </c:pt>
                <c:pt idx="2">
                  <c:v>31.364397646740411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8.9999999999992392E-2</c:v>
                </c:pt>
                <c:pt idx="2">
                  <c:v>0.09</c:v>
                </c:pt>
                <c:pt idx="3">
                  <c:v>8.9999999999999983E-2</c:v>
                </c:pt>
                <c:pt idx="4">
                  <c:v>168.76665693825461</c:v>
                </c:pt>
                <c:pt idx="5">
                  <c:v>431.03470106794617</c:v>
                </c:pt>
                <c:pt idx="6">
                  <c:v>680.19246976276202</c:v>
                </c:pt>
                <c:pt idx="7">
                  <c:v>814.77941348399997</c:v>
                </c:pt>
                <c:pt idx="8">
                  <c:v>903.43538271703949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829.32143653038008</c:v>
                </c:pt>
                <c:pt idx="4">
                  <c:v>753.06573329378534</c:v>
                </c:pt>
                <c:pt idx="5">
                  <c:v>156.6162523934594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2978.331736797114</c:v>
                </c:pt>
                <c:pt idx="4">
                  <c:v>3112.9203822478789</c:v>
                </c:pt>
                <c:pt idx="5">
                  <c:v>2975.1459335641439</c:v>
                </c:pt>
                <c:pt idx="6">
                  <c:v>3000.7729511788489</c:v>
                </c:pt>
                <c:pt idx="7">
                  <c:v>3152.967176826171</c:v>
                </c:pt>
                <c:pt idx="8">
                  <c:v>3265.867600040604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134.8139879226741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2.3656327428811532</c:v>
                </c:pt>
                <c:pt idx="6">
                  <c:v>2.973990608839467</c:v>
                </c:pt>
                <c:pt idx="7">
                  <c:v>3.5615444451114802</c:v>
                </c:pt>
                <c:pt idx="8">
                  <c:v>3.666583356548057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5281.9961470516755</c:v>
                </c:pt>
                <c:pt idx="2">
                  <c:v>5270.8117902409776</c:v>
                </c:pt>
                <c:pt idx="3">
                  <c:v>5343.9183940376333</c:v>
                </c:pt>
                <c:pt idx="4">
                  <c:v>5030.6508278099964</c:v>
                </c:pt>
                <c:pt idx="5">
                  <c:v>5560.9943824871252</c:v>
                </c:pt>
                <c:pt idx="6">
                  <c:v>5616.7393775394848</c:v>
                </c:pt>
                <c:pt idx="7">
                  <c:v>5673.3661753855913</c:v>
                </c:pt>
                <c:pt idx="8">
                  <c:v>5615.1552930232874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1511.0493675304087</c:v>
                </c:pt>
                <c:pt idx="2">
                  <c:v>1428.1778250745144</c:v>
                </c:pt>
                <c:pt idx="3">
                  <c:v>1491.4381440939385</c:v>
                </c:pt>
                <c:pt idx="4">
                  <c:v>1376.6099188862504</c:v>
                </c:pt>
                <c:pt idx="5">
                  <c:v>875.9520529623037</c:v>
                </c:pt>
                <c:pt idx="6">
                  <c:v>675.12023930926432</c:v>
                </c:pt>
                <c:pt idx="7">
                  <c:v>462.92736699049271</c:v>
                </c:pt>
                <c:pt idx="8">
                  <c:v>397.267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346.48099999999999</c:v>
                </c:pt>
                <c:pt idx="3">
                  <c:v>204.10663989350695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641.87599999999998</c:v>
                </c:pt>
                <c:pt idx="7">
                  <c:v>86.71666784417765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0.14286614375722079</c:v>
                </c:pt>
                <c:pt idx="2">
                  <c:v>0.14286614375723289</c:v>
                </c:pt>
                <c:pt idx="3">
                  <c:v>7.5247524752473404E-6</c:v>
                </c:pt>
                <c:pt idx="4">
                  <c:v>11.15126264587184</c:v>
                </c:pt>
                <c:pt idx="5">
                  <c:v>29.269968162612031</c:v>
                </c:pt>
                <c:pt idx="6">
                  <c:v>49.667510694683443</c:v>
                </c:pt>
                <c:pt idx="7">
                  <c:v>65.821246149243734</c:v>
                </c:pt>
                <c:pt idx="8">
                  <c:v>151.36790490174499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300.60095250703239</c:v>
                </c:pt>
                <c:pt idx="4">
                  <c:v>311.5817416163494</c:v>
                </c:pt>
                <c:pt idx="5">
                  <c:v>318.75634827162912</c:v>
                </c:pt>
                <c:pt idx="6">
                  <c:v>322.0556658683218</c:v>
                </c:pt>
                <c:pt idx="7">
                  <c:v>326.26069522441111</c:v>
                </c:pt>
                <c:pt idx="8">
                  <c:v>326.26069522441111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13.173670131724959</c:v>
                </c:pt>
                <c:pt idx="3">
                  <c:v>8.1254201317249546</c:v>
                </c:pt>
                <c:pt idx="4">
                  <c:v>2.0141701317249519</c:v>
                </c:pt>
                <c:pt idx="5">
                  <c:v>2.0141701317249519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2.5519222216240558</c:v>
                </c:pt>
                <c:pt idx="1">
                  <c:v>2.5519222216240571</c:v>
                </c:pt>
                <c:pt idx="2">
                  <c:v>2.5519222216240571</c:v>
                </c:pt>
                <c:pt idx="3">
                  <c:v>0.18802083333334441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170.8961693548373</c:v>
                </c:pt>
                <c:pt idx="1">
                  <c:v>144.08232640142751</c:v>
                </c:pt>
                <c:pt idx="2">
                  <c:v>108.9114541736092</c:v>
                </c:pt>
                <c:pt idx="3">
                  <c:v>129.22331475591261</c:v>
                </c:pt>
                <c:pt idx="4">
                  <c:v>98.194866010714478</c:v>
                </c:pt>
                <c:pt idx="5">
                  <c:v>98.080107180992826</c:v>
                </c:pt>
                <c:pt idx="6">
                  <c:v>66.657326216075177</c:v>
                </c:pt>
                <c:pt idx="7">
                  <c:v>95.768417609748752</c:v>
                </c:pt>
                <c:pt idx="8">
                  <c:v>83.718615418355625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730.9461218627805</c:v>
                </c:pt>
                <c:pt idx="4">
                  <c:v>709.72077369887415</c:v>
                </c:pt>
                <c:pt idx="5">
                  <c:v>720.3816007315038</c:v>
                </c:pt>
                <c:pt idx="6">
                  <c:v>756.55610606417463</c:v>
                </c:pt>
                <c:pt idx="7">
                  <c:v>730.98247703734569</c:v>
                </c:pt>
                <c:pt idx="8">
                  <c:v>787.38078490837313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2180.4852132718624</c:v>
                </c:pt>
                <c:pt idx="1">
                  <c:v>1907.7312925248457</c:v>
                </c:pt>
                <c:pt idx="2">
                  <c:v>2060.9804118198699</c:v>
                </c:pt>
                <c:pt idx="3">
                  <c:v>1384.0992689648203</c:v>
                </c:pt>
                <c:pt idx="4">
                  <c:v>1599.0246793272293</c:v>
                </c:pt>
                <c:pt idx="5">
                  <c:v>924.69929655597616</c:v>
                </c:pt>
                <c:pt idx="6">
                  <c:v>374.84847386318188</c:v>
                </c:pt>
                <c:pt idx="7">
                  <c:v>901.58457595358266</c:v>
                </c:pt>
                <c:pt idx="8">
                  <c:v>980.39855444624027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9182.4168197215622</c:v>
                </c:pt>
                <c:pt idx="1">
                  <c:v>8680.7372516979358</c:v>
                </c:pt>
                <c:pt idx="2">
                  <c:v>4859.0099841332049</c:v>
                </c:pt>
                <c:pt idx="3">
                  <c:v>2830.7106060098677</c:v>
                </c:pt>
                <c:pt idx="4">
                  <c:v>1559.2535585562489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200.6982414823855</c:v>
                </c:pt>
                <c:pt idx="3">
                  <c:v>176.24007243215789</c:v>
                </c:pt>
                <c:pt idx="4">
                  <c:v>262.74573866089372</c:v>
                </c:pt>
                <c:pt idx="5">
                  <c:v>302.21326602105728</c:v>
                </c:pt>
                <c:pt idx="6">
                  <c:v>346.69373703176541</c:v>
                </c:pt>
                <c:pt idx="7">
                  <c:v>401.03995424795471</c:v>
                </c:pt>
                <c:pt idx="8">
                  <c:v>460.87744610366371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7902.5004361916026</c:v>
                </c:pt>
                <c:pt idx="1">
                  <c:v>5208.6007156640126</c:v>
                </c:pt>
                <c:pt idx="2">
                  <c:v>6013.8353423594581</c:v>
                </c:pt>
                <c:pt idx="3">
                  <c:v>1955.9966710722381</c:v>
                </c:pt>
                <c:pt idx="4">
                  <c:v>864.03961279327996</c:v>
                </c:pt>
                <c:pt idx="5">
                  <c:v>43.059348408854831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285.40999833780995</c:v>
                </c:pt>
                <c:pt idx="5">
                  <c:v>87.435372413793132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1448.6320924765994</c:v>
                </c:pt>
                <c:pt idx="4">
                  <c:v>2270.9454975293197</c:v>
                </c:pt>
                <c:pt idx="5">
                  <c:v>2769.0029613068973</c:v>
                </c:pt>
                <c:pt idx="6">
                  <c:v>2742.1712137951208</c:v>
                </c:pt>
                <c:pt idx="7">
                  <c:v>2739.738940195612</c:v>
                </c:pt>
                <c:pt idx="8">
                  <c:v>2888.1404154190063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3392.7124249766312</c:v>
                </c:pt>
                <c:pt idx="4">
                  <c:v>5098.3434128678437</c:v>
                </c:pt>
                <c:pt idx="5">
                  <c:v>7345.4270883245763</c:v>
                </c:pt>
                <c:pt idx="6">
                  <c:v>9126.0319388770495</c:v>
                </c:pt>
                <c:pt idx="7">
                  <c:v>10011.85907484808</c:v>
                </c:pt>
                <c:pt idx="8">
                  <c:v>11141.140973422005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2231.0100000000011</c:v>
                </c:pt>
                <c:pt idx="3">
                  <c:v>2298.4833239750851</c:v>
                </c:pt>
                <c:pt idx="4">
                  <c:v>2324.4009620461402</c:v>
                </c:pt>
                <c:pt idx="5">
                  <c:v>1871.7014567310459</c:v>
                </c:pt>
                <c:pt idx="6">
                  <c:v>1567.7715080523769</c:v>
                </c:pt>
                <c:pt idx="7">
                  <c:v>1288.1550461226909</c:v>
                </c:pt>
                <c:pt idx="8">
                  <c:v>1231.1428200849709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13.173670131724959</c:v>
                </c:pt>
                <c:pt idx="3">
                  <c:v>8.1254201317249546</c:v>
                </c:pt>
                <c:pt idx="4">
                  <c:v>2.0141701317249519</c:v>
                </c:pt>
                <c:pt idx="5">
                  <c:v>2.0141701317249519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241.93917690762319</c:v>
                </c:pt>
                <c:pt idx="4">
                  <c:v>388.60611756531961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1037.1865614954761</c:v>
                </c:pt>
                <c:pt idx="1">
                  <c:v>1012.0430789473691</c:v>
                </c:pt>
                <c:pt idx="2">
                  <c:v>967.35785450411481</c:v>
                </c:pt>
                <c:pt idx="3">
                  <c:v>999.36232542606376</c:v>
                </c:pt>
                <c:pt idx="4">
                  <c:v>856.74912623714999</c:v>
                </c:pt>
                <c:pt idx="5">
                  <c:v>861.35164038439473</c:v>
                </c:pt>
                <c:pt idx="6">
                  <c:v>777.97376024398523</c:v>
                </c:pt>
                <c:pt idx="7">
                  <c:v>773.34846266220006</c:v>
                </c:pt>
                <c:pt idx="8">
                  <c:v>749.23384082560665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829.32143653038008</c:v>
                </c:pt>
                <c:pt idx="4">
                  <c:v>753.06573329378534</c:v>
                </c:pt>
                <c:pt idx="5">
                  <c:v>156.6162523934594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2180.4852132718624</c:v>
                </c:pt>
                <c:pt idx="1">
                  <c:v>1907.7312925248457</c:v>
                </c:pt>
                <c:pt idx="2">
                  <c:v>2060.9804118198699</c:v>
                </c:pt>
                <c:pt idx="3">
                  <c:v>1384.0992689648203</c:v>
                </c:pt>
                <c:pt idx="4">
                  <c:v>1599.0246793272293</c:v>
                </c:pt>
                <c:pt idx="5">
                  <c:v>924.69929655597616</c:v>
                </c:pt>
                <c:pt idx="6">
                  <c:v>374.84847386318188</c:v>
                </c:pt>
                <c:pt idx="7">
                  <c:v>901.58457595358266</c:v>
                </c:pt>
                <c:pt idx="8">
                  <c:v>980.39855444624027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2180.4852132718624</c:v>
                </c:pt>
                <c:pt idx="1">
                  <c:v>1907.7312925248457</c:v>
                </c:pt>
                <c:pt idx="2">
                  <c:v>2060.9804118198699</c:v>
                </c:pt>
                <c:pt idx="3">
                  <c:v>1384.0992689648203</c:v>
                </c:pt>
                <c:pt idx="4">
                  <c:v>1599.0246793272293</c:v>
                </c:pt>
                <c:pt idx="5">
                  <c:v>924.69929655597616</c:v>
                </c:pt>
                <c:pt idx="6">
                  <c:v>374.84847386318188</c:v>
                </c:pt>
                <c:pt idx="7">
                  <c:v>901.58457595358266</c:v>
                </c:pt>
                <c:pt idx="8">
                  <c:v>980.39855444624027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5713.4920000000038</c:v>
                </c:pt>
                <c:pt idx="1">
                  <c:v>6309.2429999999995</c:v>
                </c:pt>
                <c:pt idx="2">
                  <c:v>7059.6340000000027</c:v>
                </c:pt>
                <c:pt idx="3">
                  <c:v>7430.2846331853034</c:v>
                </c:pt>
                <c:pt idx="4">
                  <c:v>7148.6665024246531</c:v>
                </c:pt>
                <c:pt idx="5">
                  <c:v>6915.3078503422585</c:v>
                </c:pt>
                <c:pt idx="6">
                  <c:v>6247.2633068582409</c:v>
                </c:pt>
                <c:pt idx="7">
                  <c:v>6951.2171043844783</c:v>
                </c:pt>
                <c:pt idx="8">
                  <c:v>6850.5984606470956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9.2994036105311082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100.34155019449739</c:v>
                </c:pt>
                <c:pt idx="5">
                  <c:v>7.15754040736498</c:v>
                </c:pt>
                <c:pt idx="6">
                  <c:v>6.5023135615735397</c:v>
                </c:pt>
                <c:pt idx="7">
                  <c:v>6.9294063043415006</c:v>
                </c:pt>
                <c:pt idx="8">
                  <c:v>6.2067591377431333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235.58489146678806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</c:v>
                </c:pt>
                <c:pt idx="4">
                  <c:v>191.84799534042267</c:v>
                </c:pt>
                <c:pt idx="5">
                  <c:v>181.32435698657955</c:v>
                </c:pt>
                <c:pt idx="6">
                  <c:v>164.72527689319637</c:v>
                </c:pt>
                <c:pt idx="7">
                  <c:v>175.54495970998471</c:v>
                </c:pt>
                <c:pt idx="8">
                  <c:v>157.23789815615939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215.30251517782625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826.62900000000013</c:v>
                </c:pt>
                <c:pt idx="2">
                  <c:v>810.31400000000008</c:v>
                </c:pt>
                <c:pt idx="3">
                  <c:v>589.29766589465817</c:v>
                </c:pt>
                <c:pt idx="4">
                  <c:v>434.00346090463108</c:v>
                </c:pt>
                <c:pt idx="5">
                  <c:v>40.738209842375682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774.23199999999974</c:v>
                </c:pt>
                <c:pt idx="1">
                  <c:v>616.47699999999986</c:v>
                </c:pt>
                <c:pt idx="2">
                  <c:v>468.21100000000013</c:v>
                </c:pt>
                <c:pt idx="3">
                  <c:v>595.89603169166753</c:v>
                </c:pt>
                <c:pt idx="4">
                  <c:v>560.75721865166747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173.60099999999997</c:v>
                </c:pt>
                <c:pt idx="1">
                  <c:v>92.486000000000004</c:v>
                </c:pt>
                <c:pt idx="2">
                  <c:v>75.256000000000029</c:v>
                </c:pt>
                <c:pt idx="3">
                  <c:v>90.197352266874987</c:v>
                </c:pt>
                <c:pt idx="4">
                  <c:v>76.675969185143799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41.428999999999995</c:v>
                </c:pt>
                <c:pt idx="2">
                  <c:v>49.155999999999999</c:v>
                </c:pt>
                <c:pt idx="3">
                  <c:v>47.250517845251075</c:v>
                </c:pt>
                <c:pt idx="4">
                  <c:v>158.45515048765981</c:v>
                </c:pt>
                <c:pt idx="5">
                  <c:v>209.13487794263241</c:v>
                </c:pt>
                <c:pt idx="6">
                  <c:v>265.46811015277513</c:v>
                </c:pt>
                <c:pt idx="7">
                  <c:v>368.70195688293097</c:v>
                </c:pt>
                <c:pt idx="8">
                  <c:v>368.70195688293097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0.20599999999999999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526.529</c:v>
                </c:pt>
                <c:pt idx="1">
                  <c:v>688.95200000000114</c:v>
                </c:pt>
                <c:pt idx="2">
                  <c:v>803.4310000000014</c:v>
                </c:pt>
                <c:pt idx="3">
                  <c:v>752.7435402592879</c:v>
                </c:pt>
                <c:pt idx="4">
                  <c:v>730.57051348328764</c:v>
                </c:pt>
                <c:pt idx="5">
                  <c:v>708.3974867072875</c:v>
                </c:pt>
                <c:pt idx="6">
                  <c:v>317.49665736211512</c:v>
                </c:pt>
                <c:pt idx="7">
                  <c:v>176.54286504035079</c:v>
                </c:pt>
                <c:pt idx="8">
                  <c:v>176.54286504035079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2573.6029999999996</c:v>
                </c:pt>
                <c:pt idx="1">
                  <c:v>2267.0350000000012</c:v>
                </c:pt>
                <c:pt idx="2">
                  <c:v>2209.2120000000014</c:v>
                </c:pt>
                <c:pt idx="3">
                  <c:v>2078.2196823189897</c:v>
                </c:pt>
                <c:pt idx="4">
                  <c:v>1963.1380152673898</c:v>
                </c:pt>
                <c:pt idx="5">
                  <c:v>960.07142576979561</c:v>
                </c:pt>
                <c:pt idx="6">
                  <c:v>582.96476751489024</c:v>
                </c:pt>
                <c:pt idx="7">
                  <c:v>545.24482192328173</c:v>
                </c:pt>
                <c:pt idx="8">
                  <c:v>545.24482192328173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84.431635114919033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176.68866860009126</c:v>
                </c:pt>
                <c:pt idx="1">
                  <c:v>157.73771690317363</c:v>
                </c:pt>
                <c:pt idx="2">
                  <c:v>140.60829428588747</c:v>
                </c:pt>
                <c:pt idx="3">
                  <c:v>162.49388969752926</c:v>
                </c:pt>
                <c:pt idx="4">
                  <c:v>143.88599650531708</c:v>
                </c:pt>
                <c:pt idx="5">
                  <c:v>135.99326773993462</c:v>
                </c:pt>
                <c:pt idx="6">
                  <c:v>123.54395766989728</c:v>
                </c:pt>
                <c:pt idx="7">
                  <c:v>131.65871978248853</c:v>
                </c:pt>
                <c:pt idx="8">
                  <c:v>117.92842361711955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63.944235818290437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544F182-8297-4E47-8EEE-DA8D4AF7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atteo_nicoli_polito_it/Documents/Politecnico/MAHTEP%20-%20Energy%20system%20models/Papers%20and%20Conferences/TEMOA-Europe_Conferences_2024/1_Results_bau/_Results_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9_Industrial%20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61EE65D0" TargetMode="External"/><Relationship Id="rId1" Type="http://schemas.openxmlformats.org/officeDocument/2006/relationships/externalLinkPath" Target="file:///\\61EE65D0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0.29100000000000009</v>
          </cell>
          <cell r="E2">
            <v>0.439</v>
          </cell>
          <cell r="F2">
            <v>0</v>
          </cell>
          <cell r="G2">
            <v>3.3757060325563547E-2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</v>
          </cell>
          <cell r="F3">
            <v>0.36899999999999999</v>
          </cell>
          <cell r="G3">
            <v>0.105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205539.0254968779</v>
          </cell>
          <cell r="E4">
            <v>219100.3696534287</v>
          </cell>
          <cell r="F4">
            <v>211333.83330262141</v>
          </cell>
          <cell r="G4">
            <v>210507.34872319619</v>
          </cell>
          <cell r="H4">
            <v>188726.79968133161</v>
          </cell>
          <cell r="I4">
            <v>149360.42820772331</v>
          </cell>
          <cell r="J4">
            <v>148982.27623716011</v>
          </cell>
          <cell r="K4">
            <v>128331.019439511</v>
          </cell>
          <cell r="L4">
            <v>53016.306271925852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5592.2731215019803</v>
          </cell>
          <cell r="E5">
            <v>0</v>
          </cell>
          <cell r="F5">
            <v>0</v>
          </cell>
          <cell r="G5">
            <v>9597.4</v>
          </cell>
          <cell r="H5">
            <v>12181.8</v>
          </cell>
          <cell r="I5">
            <v>14426.4</v>
          </cell>
          <cell r="J5">
            <v>0</v>
          </cell>
          <cell r="K5">
            <v>18915.650000000001</v>
          </cell>
          <cell r="L5">
            <v>0</v>
          </cell>
        </row>
        <row r="6">
          <cell r="A6">
            <v>4</v>
          </cell>
          <cell r="B6" t="str">
            <v>TRA_FT_DST</v>
          </cell>
          <cell r="C6" t="str">
            <v>SYN_DST_kt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21094.826797656959</v>
          </cell>
          <cell r="J6">
            <v>9548.4000694020524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TRA_FT_GSL</v>
          </cell>
          <cell r="C7" t="str">
            <v>PRI_OIL_GSL_kt</v>
          </cell>
          <cell r="D7">
            <v>79217.141867487226</v>
          </cell>
          <cell r="E7">
            <v>70720.613816237645</v>
          </cell>
          <cell r="F7">
            <v>63040.755722717571</v>
          </cell>
          <cell r="G7">
            <v>72853.01097550038</v>
          </cell>
          <cell r="H7">
            <v>61074.416645288067</v>
          </cell>
          <cell r="I7">
            <v>60971.640507183183</v>
          </cell>
          <cell r="J7">
            <v>55390.078487478313</v>
          </cell>
          <cell r="K7">
            <v>59028.275925872062</v>
          </cell>
          <cell r="L7">
            <v>52872.392654848918</v>
          </cell>
        </row>
        <row r="8">
          <cell r="A8">
            <v>6</v>
          </cell>
          <cell r="B8" t="str">
            <v>TRA_FT_GSL</v>
          </cell>
          <cell r="C8" t="str">
            <v>RNW_BIO_ETBE</v>
          </cell>
          <cell r="D8">
            <v>6544.0247629663354</v>
          </cell>
          <cell r="E8">
            <v>5842.1376630805034</v>
          </cell>
          <cell r="F8">
            <v>5207.714603181018</v>
          </cell>
          <cell r="G8">
            <v>6018.2922110195977</v>
          </cell>
          <cell r="H8">
            <v>5329.1109816784083</v>
          </cell>
          <cell r="I8">
            <v>5036.7876940716542</v>
          </cell>
          <cell r="J8">
            <v>4575.7021359221217</v>
          </cell>
          <cell r="K8">
            <v>4876.248880832909</v>
          </cell>
          <cell r="L8">
            <v>4367.71939322665</v>
          </cell>
        </row>
        <row r="9">
          <cell r="A9">
            <v>7</v>
          </cell>
          <cell r="B9" t="str">
            <v>TRA_FT_GSL</v>
          </cell>
          <cell r="C9" t="str">
            <v>RNW_BIO_ETH</v>
          </cell>
          <cell r="D9">
            <v>344.42235594559662</v>
          </cell>
          <cell r="E9">
            <v>307.48092963581593</v>
          </cell>
          <cell r="F9">
            <v>274.09024227268497</v>
          </cell>
          <cell r="G9">
            <v>316.75222163261037</v>
          </cell>
          <cell r="H9">
            <v>3716.3537109073109</v>
          </cell>
          <cell r="I9">
            <v>265.09408916166592</v>
          </cell>
          <cell r="J9">
            <v>240.82642820642741</v>
          </cell>
          <cell r="K9">
            <v>256.64467793857409</v>
          </cell>
          <cell r="L9">
            <v>229.8799680645605</v>
          </cell>
        </row>
        <row r="10">
          <cell r="A10">
            <v>8</v>
          </cell>
          <cell r="B10" t="str">
            <v>TRA_FT_HFO</v>
          </cell>
          <cell r="C10" t="str">
            <v>PRI_OIL_HFO</v>
          </cell>
        </row>
        <row r="11">
          <cell r="A11">
            <v>9</v>
          </cell>
          <cell r="B11" t="str">
            <v>TRA_FT_JTK</v>
          </cell>
          <cell r="C11" t="str">
            <v>PRI_OIL_KER_kt</v>
          </cell>
          <cell r="D11">
            <v>7440.4384913022022</v>
          </cell>
          <cell r="E11">
            <v>8087.0435070270587</v>
          </cell>
          <cell r="F11">
            <v>4769.2845258499256</v>
          </cell>
          <cell r="G11">
            <v>8428.673142576763</v>
          </cell>
          <cell r="H11">
            <v>8880.1153930794371</v>
          </cell>
          <cell r="I11">
            <v>9277.0914233656385</v>
          </cell>
          <cell r="J11">
            <v>9679.9333629306147</v>
          </cell>
          <cell r="K11">
            <v>10042.64657414973</v>
          </cell>
          <cell r="L11">
            <v>10345.592470990059</v>
          </cell>
        </row>
        <row r="12">
          <cell r="A12">
            <v>10</v>
          </cell>
          <cell r="B12" t="str">
            <v>TRA_FT_LPG</v>
          </cell>
          <cell r="C12" t="str">
            <v>PRI_OIL_LPG</v>
          </cell>
          <cell r="D12">
            <v>229.15654743684149</v>
          </cell>
          <cell r="E12">
            <v>284.06691109139081</v>
          </cell>
          <cell r="F12">
            <v>252.4097255083492</v>
          </cell>
          <cell r="G12">
            <v>205.76536830199049</v>
          </cell>
          <cell r="H12">
            <v>149.20894398350589</v>
          </cell>
          <cell r="I12">
            <v>41.159486258037752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TRA_FT_NGA</v>
          </cell>
          <cell r="C13" t="str">
            <v>PRI_GAS_NGA</v>
          </cell>
          <cell r="D13">
            <v>9.8625654020267248</v>
          </cell>
          <cell r="E13">
            <v>4.5419709088280964</v>
          </cell>
          <cell r="F13">
            <v>0</v>
          </cell>
          <cell r="G13">
            <v>17.52352150537634</v>
          </cell>
          <cell r="H13">
            <v>18.005418346774199</v>
          </cell>
          <cell r="I13">
            <v>18.005418346774199</v>
          </cell>
          <cell r="J13">
            <v>7.009408602150538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TRA_FT_NGA</v>
          </cell>
          <cell r="C14" t="str">
            <v>RNW_POT_BIO_GAS</v>
          </cell>
          <cell r="D14">
            <v>0.51908238958035402</v>
          </cell>
          <cell r="E14">
            <v>0.64885298697544236</v>
          </cell>
          <cell r="F14">
            <v>0</v>
          </cell>
          <cell r="G14">
            <v>8.7617607526881738</v>
          </cell>
          <cell r="H14">
            <v>8.2798639112903238</v>
          </cell>
          <cell r="I14">
            <v>8.2798639112903238</v>
          </cell>
          <cell r="J14">
            <v>19.27587365591398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TRA_FT_AMM_ELCSYS_CU</v>
          </cell>
          <cell r="C15" t="str">
            <v>HH2_WE_CU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1.6805968951444442E-2</v>
          </cell>
          <cell r="I15">
            <v>0.10433705724021761</v>
          </cell>
          <cell r="J15">
            <v>0.6491305507495414</v>
          </cell>
          <cell r="K15">
            <v>4.0404350354097671</v>
          </cell>
          <cell r="L15">
            <v>23.808456014546291</v>
          </cell>
        </row>
        <row r="16">
          <cell r="A16">
            <v>14</v>
          </cell>
          <cell r="B16" t="str">
            <v>TRA_FT_MTH</v>
          </cell>
          <cell r="C16" t="str">
            <v>SYN_MTH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0.60548661005878512</v>
          </cell>
          <cell r="K16">
            <v>0.60548661005878512</v>
          </cell>
          <cell r="L16">
            <v>0.60548661005878512</v>
          </cell>
        </row>
        <row r="17">
          <cell r="A17">
            <v>15</v>
          </cell>
          <cell r="B17" t="str">
            <v>TRA_FT_DST_INT</v>
          </cell>
          <cell r="C17" t="str">
            <v>PRI_OIL_DST_kt</v>
          </cell>
          <cell r="D17">
            <v>3516.0007950705631</v>
          </cell>
          <cell r="E17">
            <v>3878.6634593995268</v>
          </cell>
          <cell r="F17">
            <v>2109.6004770423378</v>
          </cell>
          <cell r="G17">
            <v>3990.8362626663788</v>
          </cell>
          <cell r="H17">
            <v>7402.4883720930238</v>
          </cell>
          <cell r="I17">
            <v>34536.373049373993</v>
          </cell>
          <cell r="J17">
            <v>16022.50220507258</v>
          </cell>
          <cell r="K17">
            <v>30615.054794755739</v>
          </cell>
          <cell r="L17">
            <v>21654.543409294591</v>
          </cell>
        </row>
        <row r="18">
          <cell r="A18">
            <v>16</v>
          </cell>
          <cell r="B18" t="str">
            <v>TRA_FT_DST_INT</v>
          </cell>
          <cell r="C18" t="str">
            <v>RNW_BIO_EMHV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16671</v>
          </cell>
          <cell r="K18">
            <v>0</v>
          </cell>
          <cell r="L18">
            <v>21160.3</v>
          </cell>
        </row>
        <row r="19">
          <cell r="A19">
            <v>17</v>
          </cell>
          <cell r="B19" t="str">
            <v>TRA_FT_DST_INT</v>
          </cell>
          <cell r="C19" t="str">
            <v>SYN_DST_kt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16418.730520147339</v>
          </cell>
          <cell r="K19">
            <v>16744.95185295698</v>
          </cell>
          <cell r="L19">
            <v>0</v>
          </cell>
        </row>
        <row r="20">
          <cell r="A20">
            <v>18</v>
          </cell>
          <cell r="B20" t="str">
            <v>TRA_FT_HFO_INT</v>
          </cell>
          <cell r="C20" t="str">
            <v>PRI_OIL_HFO</v>
          </cell>
          <cell r="D20">
            <v>1811.4704259711821</v>
          </cell>
          <cell r="E20">
            <v>1857.8</v>
          </cell>
          <cell r="F20">
            <v>1772.368108473762</v>
          </cell>
          <cell r="G20">
            <v>1857.8</v>
          </cell>
          <cell r="H20">
            <v>1741.698567082206</v>
          </cell>
          <cell r="I20">
            <v>595.82905527395053</v>
          </cell>
          <cell r="J20">
            <v>26.280930643823801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TRA_FT_AMM_INT_ELCSYS_CU</v>
          </cell>
          <cell r="C21" t="str">
            <v>HH2_WE_CU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0.15412238648170759</v>
          </cell>
          <cell r="I21">
            <v>0.95718113709692088</v>
          </cell>
          <cell r="J21">
            <v>56.686171782582882</v>
          </cell>
          <cell r="K21">
            <v>37.043450785954278</v>
          </cell>
          <cell r="L21">
            <v>217.93446228816899</v>
          </cell>
        </row>
        <row r="22">
          <cell r="A22">
            <v>20</v>
          </cell>
          <cell r="B22" t="str">
            <v>TRA_FT_MTH_INT</v>
          </cell>
          <cell r="C22" t="str">
            <v>SYN_MTH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0.89258698940998482</v>
          </cell>
          <cell r="J22">
            <v>5.5471507816439729</v>
          </cell>
          <cell r="K22">
            <v>34.543620776601117</v>
          </cell>
          <cell r="L22">
            <v>34.543620776601117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32.030968858131473</v>
          </cell>
        </row>
        <row r="22">
          <cell r="A22" t="str">
            <v>EUR</v>
          </cell>
          <cell r="B22" t="str">
            <v>ELC_COA_EXS</v>
          </cell>
          <cell r="C22">
            <v>155.94447034158679</v>
          </cell>
          <cell r="D22">
            <v>155.94447034158679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4.6466666666666683</v>
          </cell>
          <cell r="E23">
            <v>4.0196078431372548</v>
          </cell>
          <cell r="F23">
            <v>4.0196078431372548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11.241076431801121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32.13428771130819</v>
          </cell>
          <cell r="G32">
            <v>17.436538367504479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69.350059696991778</v>
          </cell>
          <cell r="E33">
            <v>47.660855974725699</v>
          </cell>
          <cell r="F33">
            <v>43.718195078640278</v>
          </cell>
          <cell r="G33">
            <v>19.783467420453722</v>
          </cell>
        </row>
        <row r="34">
          <cell r="A34" t="str">
            <v>EUR</v>
          </cell>
          <cell r="B34" t="str">
            <v>ELC_CHP_BIO_EXS</v>
          </cell>
          <cell r="C34">
            <v>8.5418195839148581</v>
          </cell>
          <cell r="D34">
            <v>5.6657108484849736</v>
          </cell>
          <cell r="E34">
            <v>5.6657108484849736</v>
          </cell>
          <cell r="F34">
            <v>2.1719610179235018</v>
          </cell>
          <cell r="G34">
            <v>1.6663013434381859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0.16338050536237769</v>
          </cell>
          <cell r="G35">
            <v>8.0219828132927412E-2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63.455124962192968</v>
          </cell>
          <cell r="D37">
            <v>67.21494664597671</v>
          </cell>
          <cell r="E37">
            <v>67.214946645976696</v>
          </cell>
          <cell r="F37">
            <v>67.21494664597671</v>
          </cell>
          <cell r="G37">
            <v>67.21494664597671</v>
          </cell>
          <cell r="H37">
            <v>67.21494664597671</v>
          </cell>
          <cell r="I37">
            <v>3.7598216837837342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0.81501989260950392</v>
          </cell>
          <cell r="E39">
            <v>0.81501989260950392</v>
          </cell>
          <cell r="F39">
            <v>0.81501989260950392</v>
          </cell>
          <cell r="G39">
            <v>0.81501989260950392</v>
          </cell>
          <cell r="H39">
            <v>0.81501989260950392</v>
          </cell>
          <cell r="I39">
            <v>0.81501989260950392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25.486033333333339</v>
          </cell>
          <cell r="G43">
            <v>25.486033333333339</v>
          </cell>
          <cell r="H43">
            <v>25.486033333333339</v>
          </cell>
          <cell r="I43">
            <v>25.486033333333339</v>
          </cell>
          <cell r="J43">
            <v>25.486033333333339</v>
          </cell>
          <cell r="K43">
            <v>25.486033333333339</v>
          </cell>
        </row>
        <row r="44">
          <cell r="A44" t="str">
            <v>EUR</v>
          </cell>
          <cell r="B44" t="str">
            <v>ELC_NUC_FIS_EPR_NEW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2.2931333713850899</v>
          </cell>
          <cell r="E49">
            <v>8.8784158887197684</v>
          </cell>
          <cell r="F49">
            <v>8.8784158887197684</v>
          </cell>
          <cell r="G49">
            <v>8.8784158887197684</v>
          </cell>
          <cell r="H49">
            <v>8.8784158887197684</v>
          </cell>
          <cell r="I49">
            <v>8.8784158887197684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2.2574008226815931</v>
          </cell>
          <cell r="D53">
            <v>2.2574008226815931</v>
          </cell>
          <cell r="E53">
            <v>2.2574008226815931</v>
          </cell>
          <cell r="F53">
            <v>2.2574008226815931</v>
          </cell>
          <cell r="G53">
            <v>2.2574008226815931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22.573946796852859</v>
          </cell>
          <cell r="E56">
            <v>22.573946796852859</v>
          </cell>
          <cell r="F56">
            <v>22.573946796852859</v>
          </cell>
          <cell r="G56">
            <v>22.573946796852859</v>
          </cell>
          <cell r="H56">
            <v>12.44047296474889</v>
          </cell>
        </row>
        <row r="57">
          <cell r="A57" t="str">
            <v>EUR</v>
          </cell>
          <cell r="B57" t="str">
            <v>ELC_BIO_CRP_COM_NEW</v>
          </cell>
          <cell r="E57">
            <v>8.5570588235294114</v>
          </cell>
          <cell r="F57">
            <v>8.5570588235294114</v>
          </cell>
          <cell r="G57">
            <v>8.5570588235294114</v>
          </cell>
          <cell r="H57">
            <v>8.5570588235294114</v>
          </cell>
          <cell r="I57">
            <v>8.5570588235294114</v>
          </cell>
          <cell r="J57">
            <v>8.5570588235294114</v>
          </cell>
        </row>
        <row r="58">
          <cell r="A58" t="str">
            <v>EUR</v>
          </cell>
          <cell r="B58" t="str">
            <v>ELC_BIO_MUN_INC_NEW</v>
          </cell>
          <cell r="C58">
            <v>10.54802419373822</v>
          </cell>
          <cell r="D58">
            <v>10.54802419373822</v>
          </cell>
          <cell r="E58">
            <v>10.54802419373822</v>
          </cell>
          <cell r="F58">
            <v>10.54802419373822</v>
          </cell>
          <cell r="G58">
            <v>10.54802419373822</v>
          </cell>
          <cell r="H58">
            <v>10.54802419373822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156.1315142857143</v>
          </cell>
          <cell r="K59">
            <v>156.1315142857143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8.1103734760984167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410.46449970651457</v>
          </cell>
          <cell r="J65">
            <v>453.45314575323209</v>
          </cell>
          <cell r="K65">
            <v>480.91970813087789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485.49798988405303</v>
          </cell>
          <cell r="H66">
            <v>596.32336590111015</v>
          </cell>
          <cell r="I66">
            <v>607.90393862638859</v>
          </cell>
          <cell r="J66">
            <v>630.44747810132935</v>
          </cell>
          <cell r="K66">
            <v>659.91012200730654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C69">
            <v>0.59822002844654787</v>
          </cell>
          <cell r="D69">
            <v>1.800195850052529</v>
          </cell>
          <cell r="E69">
            <v>1.800195850052529</v>
          </cell>
          <cell r="F69">
            <v>1.800195850052529</v>
          </cell>
          <cell r="G69">
            <v>1.800195850052529</v>
          </cell>
          <cell r="H69">
            <v>1.201975821605981</v>
          </cell>
        </row>
        <row r="70">
          <cell r="A70" t="str">
            <v>EUR</v>
          </cell>
          <cell r="B70" t="str">
            <v>ELC_SOL_CSP_3_NEW</v>
          </cell>
          <cell r="C70">
            <v>0.50980414994747136</v>
          </cell>
          <cell r="D70">
            <v>0.50980414994747136</v>
          </cell>
          <cell r="E70">
            <v>0.51980414994747104</v>
          </cell>
          <cell r="F70">
            <v>0.51980414994747115</v>
          </cell>
          <cell r="G70">
            <v>0.51980414994747115</v>
          </cell>
          <cell r="H70">
            <v>0.51980414994747115</v>
          </cell>
          <cell r="I70">
            <v>0.51980414994747115</v>
          </cell>
          <cell r="J70">
            <v>0.51980414994750634</v>
          </cell>
          <cell r="K70">
            <v>9.9999999999997886E-3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5.0246036884830074</v>
          </cell>
          <cell r="D74">
            <v>5.0246036884830074</v>
          </cell>
          <cell r="E74">
            <v>5.0246036884830074</v>
          </cell>
          <cell r="F74">
            <v>5.0246036884830074</v>
          </cell>
          <cell r="G74">
            <v>5.0246036884830074</v>
          </cell>
          <cell r="H74">
            <v>5.0246036884830074</v>
          </cell>
          <cell r="I74">
            <v>5.0246036884830083</v>
          </cell>
          <cell r="J74">
            <v>5.0246036884830074</v>
          </cell>
          <cell r="K74">
            <v>5.0246036884830074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  <cell r="J87">
            <v>11.12136682080909</v>
          </cell>
          <cell r="K87">
            <v>14.09755106181654</v>
          </cell>
        </row>
        <row r="88">
          <cell r="A88" t="str">
            <v>EUR</v>
          </cell>
          <cell r="B88" t="str">
            <v>ELC_STG_CEN_BTT_NEW</v>
          </cell>
          <cell r="F88">
            <v>0.72</v>
          </cell>
          <cell r="G88">
            <v>0.72</v>
          </cell>
          <cell r="H88">
            <v>0.72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11.151261869207371</v>
          </cell>
          <cell r="G6">
            <v>29.269968162612042</v>
          </cell>
          <cell r="H6">
            <v>49.667510694683394</v>
          </cell>
          <cell r="I6">
            <v>65.821246149243748</v>
          </cell>
          <cell r="J6">
            <v>151.36790490174491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728.52535223911775</v>
          </cell>
          <cell r="E23">
            <v>728.52535223911775</v>
          </cell>
          <cell r="F23">
            <v>776.06004401874304</v>
          </cell>
          <cell r="G23">
            <v>1504.585396257861</v>
          </cell>
          <cell r="H23">
            <v>1550.2877560015249</v>
          </cell>
          <cell r="I23">
            <v>1550.2877560015249</v>
          </cell>
          <cell r="J23">
            <v>2278.8131644229679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F28">
            <v>1.1606819006166121E-2</v>
          </cell>
          <cell r="G28">
            <v>7.2059001329948025E-2</v>
          </cell>
          <cell r="H28">
            <v>0.46703525630038512</v>
          </cell>
          <cell r="I28">
            <v>2.9071244012322892</v>
          </cell>
          <cell r="J28">
            <v>2.865291491064232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J30">
            <v>14.30257458825316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  <cell r="J32">
            <v>113.4245296327731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G34">
            <v>9.5039227785613516</v>
          </cell>
          <cell r="H34">
            <v>56.689561567253577</v>
          </cell>
          <cell r="I34">
            <v>56.689561567253577</v>
          </cell>
          <cell r="J34">
            <v>696.29254499080048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  <cell r="F38">
            <v>240.96665276893509</v>
          </cell>
          <cell r="G38">
            <v>615.76385866849478</v>
          </cell>
          <cell r="H38">
            <v>971.70352823251665</v>
          </cell>
          <cell r="I38">
            <v>1163.970589888823</v>
          </cell>
          <cell r="J38">
            <v>1177.1974456772859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0.12858428700012861</v>
          </cell>
          <cell r="F39">
            <v>0.12858428700012861</v>
          </cell>
        </row>
        <row r="40">
          <cell r="A40" t="str">
            <v>EUR</v>
          </cell>
          <cell r="B40" t="str">
            <v>HH2_BLD_NEW</v>
          </cell>
        </row>
        <row r="41">
          <cell r="A41" t="str">
            <v>EUR</v>
          </cell>
          <cell r="B41" t="str">
            <v>HH2_DEL_TRA_LH2_INT_C_1_NEW</v>
          </cell>
          <cell r="J41">
            <v>225.50680786686851</v>
          </cell>
        </row>
        <row r="42">
          <cell r="A42" t="str">
            <v>EUR</v>
          </cell>
          <cell r="B42" t="str">
            <v>HH2_DEL_TRA_LH2_INT_C_2_NEW</v>
          </cell>
          <cell r="G42">
            <v>1.1901159858799799</v>
          </cell>
          <cell r="H42">
            <v>7.3962010421919677</v>
          </cell>
          <cell r="I42">
            <v>46.058161035468132</v>
          </cell>
          <cell r="J42">
            <v>45.463103042528147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8.6890282559501557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994.94299999999998</v>
          </cell>
          <cell r="I7">
            <v>994.94299999999998</v>
          </cell>
          <cell r="J7">
            <v>2984.8290000000002</v>
          </cell>
          <cell r="K7">
            <v>994.94299999999998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100.151</v>
          </cell>
          <cell r="F8">
            <v>68.63</v>
          </cell>
          <cell r="G8">
            <v>68.63</v>
          </cell>
          <cell r="H8">
            <v>137.26</v>
          </cell>
          <cell r="I8">
            <v>137.26</v>
          </cell>
          <cell r="J8">
            <v>205.89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1263.7249999999999</v>
          </cell>
          <cell r="F9">
            <v>865.98699999999997</v>
          </cell>
          <cell r="G9">
            <v>865.98699999999997</v>
          </cell>
          <cell r="H9">
            <v>1731.9739999999999</v>
          </cell>
          <cell r="I9">
            <v>1731.9739999999999</v>
          </cell>
          <cell r="J9">
            <v>2597.9609999999998</v>
          </cell>
          <cell r="K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1216.244157975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5079.6779999999999</v>
          </cell>
          <cell r="J10">
            <v>7619.5169999999998</v>
          </cell>
          <cell r="K10">
            <v>2539.8389999999999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2324.3820000000001</v>
          </cell>
          <cell r="H11">
            <v>1162.191</v>
          </cell>
          <cell r="I11">
            <v>1162.191</v>
          </cell>
          <cell r="J11">
            <v>3486.5729999999999</v>
          </cell>
          <cell r="K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9476.6402409282491</v>
          </cell>
          <cell r="F13">
            <v>8804.1230281575463</v>
          </cell>
          <cell r="G13">
            <v>8804.1230281575463</v>
          </cell>
        </row>
        <row r="14">
          <cell r="B14" t="str">
            <v>IMP_OIL_AFR</v>
          </cell>
          <cell r="C14">
            <v>7942.3540000000003</v>
          </cell>
          <cell r="D14">
            <v>10956.467167500001</v>
          </cell>
          <cell r="E14">
            <v>22639.2391675</v>
          </cell>
          <cell r="F14">
            <v>14039.532999999999</v>
          </cell>
          <cell r="G14">
            <v>14039.532999999999</v>
          </cell>
          <cell r="H14">
            <v>24435.03719405986</v>
          </cell>
          <cell r="I14">
            <v>16973.89606096518</v>
          </cell>
          <cell r="J14">
            <v>9748.2861109735495</v>
          </cell>
          <cell r="K14">
            <v>1584.947122034112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  <cell r="G15">
            <v>8.5809999999999995</v>
          </cell>
          <cell r="H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1602.423</v>
          </cell>
          <cell r="F18">
            <v>1602.423</v>
          </cell>
          <cell r="G18">
            <v>1602.423</v>
          </cell>
          <cell r="H18">
            <v>1590.163430056002</v>
          </cell>
          <cell r="I18">
            <v>2984.7199882694449</v>
          </cell>
          <cell r="J18">
            <v>3441.768015746517</v>
          </cell>
          <cell r="K18">
            <v>1023.605728766537</v>
          </cell>
        </row>
        <row r="19">
          <cell r="B19" t="str">
            <v>EXP_OIL_GLB</v>
          </cell>
          <cell r="C19">
            <v>39945.947999999997</v>
          </cell>
          <cell r="D19">
            <v>37156.393999999993</v>
          </cell>
          <cell r="E19">
            <v>19781.526176142441</v>
          </cell>
          <cell r="F19">
            <v>12431.661440638951</v>
          </cell>
          <cell r="G19">
            <v>13503.794429663099</v>
          </cell>
          <cell r="H19">
            <v>3518.1426279643579</v>
          </cell>
          <cell r="I19">
            <v>2129.0409901030312</v>
          </cell>
          <cell r="J19">
            <v>2157.804085228493</v>
          </cell>
          <cell r="K19">
            <v>246.4032789616106</v>
          </cell>
        </row>
        <row r="20">
          <cell r="B20" t="str">
            <v>IMP_GAS_PIP_AFR</v>
          </cell>
          <cell r="C20">
            <v>2283.5279999999998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25587.23019999998</v>
          </cell>
          <cell r="E21">
            <v>33491.052199999976</v>
          </cell>
          <cell r="F21">
            <v>33491.052199999976</v>
          </cell>
          <cell r="G21">
            <v>33491.052199999976</v>
          </cell>
          <cell r="H21">
            <v>33491.052199999976</v>
          </cell>
          <cell r="I21">
            <v>33491.052199999976</v>
          </cell>
          <cell r="J21">
            <v>33491.052199999976</v>
          </cell>
          <cell r="K21">
            <v>33491.052199999976</v>
          </cell>
        </row>
        <row r="22">
          <cell r="B22" t="str">
            <v>IMP_GAS_PIP_CAC</v>
          </cell>
          <cell r="C22">
            <v>278.54639999999989</v>
          </cell>
          <cell r="D22">
            <v>278.54639999999989</v>
          </cell>
          <cell r="E22">
            <v>278.54639999999989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386.87000000000012</v>
          </cell>
          <cell r="H23">
            <v>386.87000000000012</v>
          </cell>
          <cell r="I23">
            <v>386.87000000000012</v>
          </cell>
          <cell r="J23">
            <v>386.87000000000012</v>
          </cell>
          <cell r="K23">
            <v>386.87000000000012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12427.83724525202</v>
          </cell>
          <cell r="G24">
            <v>7542.4248768309726</v>
          </cell>
          <cell r="H24">
            <v>4165.5364708498983</v>
          </cell>
          <cell r="I24">
            <v>2689.0207023596608</v>
          </cell>
          <cell r="J24">
            <v>1430.051021054426</v>
          </cell>
          <cell r="K24">
            <v>218.46207898285749</v>
          </cell>
        </row>
        <row r="25">
          <cell r="B25" t="str">
            <v>IMP_GAS_LNG_AFR</v>
          </cell>
          <cell r="C25">
            <v>9671.9865171174752</v>
          </cell>
          <cell r="D25">
            <v>12169.18098821503</v>
          </cell>
          <cell r="E25">
            <v>8780.4936007449196</v>
          </cell>
          <cell r="F25">
            <v>10118.17477049483</v>
          </cell>
          <cell r="G25">
            <v>5025.1056408474606</v>
          </cell>
          <cell r="J25">
            <v>9333.4732249857625</v>
          </cell>
          <cell r="K25">
            <v>4666.7366124928812</v>
          </cell>
        </row>
        <row r="26">
          <cell r="B26" t="str">
            <v>IMP_GAS_LNG_MEA</v>
          </cell>
          <cell r="C26">
            <v>3959.8742378033921</v>
          </cell>
          <cell r="D26">
            <v>6077.7946732882128</v>
          </cell>
          <cell r="E26">
            <v>6991.1149065823729</v>
          </cell>
          <cell r="F26">
            <v>6108.1471867111904</v>
          </cell>
          <cell r="G26">
            <v>8084.3579290327953</v>
          </cell>
          <cell r="H26">
            <v>11735.288528376461</v>
          </cell>
          <cell r="I26">
            <v>7117.5782787525932</v>
          </cell>
          <cell r="J26">
            <v>12864.707812050239</v>
          </cell>
          <cell r="K26">
            <v>5909.3914241274742</v>
          </cell>
        </row>
        <row r="27">
          <cell r="B27" t="str">
            <v>IMP_GAS_LNG_GLB</v>
          </cell>
          <cell r="C27">
            <v>486.12913073170569</v>
          </cell>
          <cell r="D27">
            <v>486.12913073170569</v>
          </cell>
        </row>
        <row r="28">
          <cell r="B28" t="str">
            <v>IMP_GAS_LNG_OLA</v>
          </cell>
          <cell r="C28">
            <v>228.52</v>
          </cell>
          <cell r="D28">
            <v>654.84238410596026</v>
          </cell>
          <cell r="E28">
            <v>1452.249782745218</v>
          </cell>
          <cell r="F28">
            <v>797.4073986392583</v>
          </cell>
        </row>
        <row r="29">
          <cell r="B29" t="str">
            <v>IMP_GAS_LNG_USA</v>
          </cell>
          <cell r="D29">
            <v>11042.47947109756</v>
          </cell>
          <cell r="E29">
            <v>14729.903942195109</v>
          </cell>
          <cell r="F29">
            <v>9982.8103327715362</v>
          </cell>
          <cell r="G29">
            <v>12367.03917663129</v>
          </cell>
          <cell r="H29">
            <v>11143.93344398585</v>
          </cell>
          <cell r="I29">
            <v>11298.696219567561</v>
          </cell>
          <cell r="J29">
            <v>20681.571273818321</v>
          </cell>
          <cell r="K29">
            <v>7227.5775916396506</v>
          </cell>
        </row>
        <row r="30">
          <cell r="B30" t="str">
            <v>IMP_GAS_LNG_RUS</v>
          </cell>
          <cell r="E30">
            <v>2075.1984642740399</v>
          </cell>
          <cell r="F30">
            <v>2075.1984642740399</v>
          </cell>
        </row>
        <row r="31">
          <cell r="B31" t="str">
            <v>IMP_HH2_GLB</v>
          </cell>
          <cell r="F31">
            <v>1918.5835119743519</v>
          </cell>
          <cell r="G31">
            <v>3837.166967766379</v>
          </cell>
          <cell r="H31">
            <v>5755.7504235584056</v>
          </cell>
          <cell r="I31">
            <v>7674.3338793504035</v>
          </cell>
          <cell r="J31">
            <v>9592.9173351424306</v>
          </cell>
          <cell r="K31">
            <v>11511.50079093446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264.622728</v>
          </cell>
          <cell r="G32">
            <v>264.622728</v>
          </cell>
          <cell r="H32">
            <v>132.311364</v>
          </cell>
          <cell r="I32">
            <v>132.311364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230.10672</v>
          </cell>
          <cell r="H33">
            <v>230.10672</v>
          </cell>
          <cell r="I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  <cell r="G34">
            <v>868.6528679999999</v>
          </cell>
          <cell r="H34">
            <v>1737.305736</v>
          </cell>
          <cell r="I34">
            <v>868.6528679999999</v>
          </cell>
          <cell r="J34">
            <v>1737.305736</v>
          </cell>
          <cell r="K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149.569368</v>
          </cell>
          <cell r="G35">
            <v>149.569368</v>
          </cell>
          <cell r="H35">
            <v>299.13873599999999</v>
          </cell>
          <cell r="I35">
            <v>299.13873599999999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9.5877800000000004</v>
          </cell>
          <cell r="F38">
            <v>5.7526679999999999</v>
          </cell>
          <cell r="G38">
            <v>5.7526679999999999</v>
          </cell>
          <cell r="H38">
            <v>11.505336</v>
          </cell>
          <cell r="I38">
            <v>11.505336</v>
          </cell>
          <cell r="J38">
            <v>17.258004</v>
          </cell>
          <cell r="K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977.95356000000015</v>
          </cell>
          <cell r="I39">
            <v>977.95356000000015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690.32015999999999</v>
          </cell>
          <cell r="J40">
            <v>1035.4802400000001</v>
          </cell>
          <cell r="K40">
            <v>345.16007999999999</v>
          </cell>
        </row>
        <row r="41">
          <cell r="B41" t="str">
            <v>EXP_COA_GLB</v>
          </cell>
          <cell r="C41">
            <v>932.79</v>
          </cell>
          <cell r="D41">
            <v>1695.191</v>
          </cell>
          <cell r="E41">
            <v>1335.1569999999999</v>
          </cell>
          <cell r="F41">
            <v>797.3606319999999</v>
          </cell>
          <cell r="G41">
            <v>225.60463200000001</v>
          </cell>
          <cell r="H41">
            <v>154.1207585993196</v>
          </cell>
          <cell r="I41">
            <v>262.22297809931968</v>
          </cell>
          <cell r="J41">
            <v>158.70221762244901</v>
          </cell>
          <cell r="K41">
            <v>25.299999061224501</v>
          </cell>
        </row>
        <row r="42">
          <cell r="B42" t="str">
            <v>IMP_GAS_LNG_DMY_TECH</v>
          </cell>
          <cell r="C42">
            <v>8482.7565171174756</v>
          </cell>
          <cell r="D42">
            <v>19525.23598821503</v>
          </cell>
          <cell r="E42">
            <v>26752.813579854679</v>
          </cell>
          <cell r="F42">
            <v>32897.33848108563</v>
          </cell>
          <cell r="G42">
            <v>38973.443773892097</v>
          </cell>
          <cell r="H42">
            <v>45993.633315821113</v>
          </cell>
          <cell r="I42">
            <v>48069.799602368577</v>
          </cell>
          <cell r="J42">
            <v>54214.324503599542</v>
          </cell>
          <cell r="K42">
            <v>54214.324503599528</v>
          </cell>
        </row>
        <row r="43">
          <cell r="A43" t="str">
            <v>EUR</v>
          </cell>
          <cell r="B43" t="str">
            <v>IMP_NGA_DMY_ANNUAL_TECH</v>
          </cell>
          <cell r="C43">
            <v>16290.066599999989</v>
          </cell>
          <cell r="D43">
            <v>31463.337999999989</v>
          </cell>
          <cell r="E43">
            <v>31463.337999999989</v>
          </cell>
          <cell r="F43">
            <v>40848.649594999988</v>
          </cell>
          <cell r="G43">
            <v>40848.649594999988</v>
          </cell>
          <cell r="H43">
            <v>44622.553196123197</v>
          </cell>
          <cell r="I43">
            <v>46942.709196123207</v>
          </cell>
          <cell r="J43">
            <v>46942.709196123207</v>
          </cell>
          <cell r="K43">
            <v>46942.709196123207</v>
          </cell>
        </row>
        <row r="44">
          <cell r="A44" t="str">
            <v>EUR</v>
          </cell>
          <cell r="B44" t="str">
            <v>IMP_OIL_DMY_ANNUAL_TECH</v>
          </cell>
          <cell r="C44">
            <v>37791.516000000003</v>
          </cell>
          <cell r="D44">
            <v>65303.028452015067</v>
          </cell>
          <cell r="E44">
            <v>76332.508557915746</v>
          </cell>
          <cell r="F44">
            <v>77983.778712009109</v>
          </cell>
          <cell r="G44">
            <v>98848.801709738487</v>
          </cell>
          <cell r="H44">
            <v>114284.4965782068</v>
          </cell>
          <cell r="I44">
            <v>114284.4965782068</v>
          </cell>
          <cell r="J44">
            <v>114284.4965782068</v>
          </cell>
          <cell r="K44">
            <v>114284.4965782068</v>
          </cell>
        </row>
        <row r="45">
          <cell r="A45" t="str">
            <v>EUR</v>
          </cell>
          <cell r="B45" t="str">
            <v>IMP_HCO_DMY_ANNUAL_TECH</v>
          </cell>
          <cell r="C45">
            <v>4814.3020873171299</v>
          </cell>
          <cell r="D45">
            <v>9510.5031378760832</v>
          </cell>
          <cell r="E45">
            <v>13157.694649876081</v>
          </cell>
          <cell r="F45">
            <v>13157.694649876081</v>
          </cell>
          <cell r="G45">
            <v>15752.147917876089</v>
          </cell>
          <cell r="H45">
            <v>15752.147917876089</v>
          </cell>
          <cell r="I45">
            <v>15752.147917876089</v>
          </cell>
          <cell r="J45">
            <v>15752.147917876089</v>
          </cell>
          <cell r="K45">
            <v>15752.147917876089</v>
          </cell>
        </row>
        <row r="46">
          <cell r="A46" t="str">
            <v>EUR</v>
          </cell>
          <cell r="B46" t="str">
            <v>IMP_BCO_DMY_ANNUAL_TECH</v>
          </cell>
          <cell r="C46">
            <v>1173.2889126828691</v>
          </cell>
          <cell r="D46">
            <v>2696.503862123915</v>
          </cell>
          <cell r="E46">
            <v>3993.1462829127249</v>
          </cell>
          <cell r="F46">
            <v>3993.1462829127249</v>
          </cell>
          <cell r="G46">
            <v>3993.1462829127249</v>
          </cell>
          <cell r="H46">
            <v>3993.1462829127249</v>
          </cell>
          <cell r="I46">
            <v>3993.1462829127249</v>
          </cell>
          <cell r="J46">
            <v>3993.1462829127249</v>
          </cell>
          <cell r="K46">
            <v>3993.1462829127249</v>
          </cell>
        </row>
        <row r="47">
          <cell r="A47" t="str">
            <v>EUR</v>
          </cell>
          <cell r="B47" t="str">
            <v>IMP_EMHV_DMY_TECH</v>
          </cell>
          <cell r="C47">
            <v>21161.3</v>
          </cell>
          <cell r="D47">
            <v>35587.699999999997</v>
          </cell>
          <cell r="E47">
            <v>54503.349999999991</v>
          </cell>
          <cell r="F47">
            <v>73418.999999999985</v>
          </cell>
          <cell r="G47">
            <v>92334.64999999998</v>
          </cell>
          <cell r="H47">
            <v>113494.95</v>
          </cell>
          <cell r="I47">
            <v>134655.25</v>
          </cell>
          <cell r="J47">
            <v>155815.54999999999</v>
          </cell>
          <cell r="K47">
            <v>176975.84999999989</v>
          </cell>
        </row>
        <row r="48">
          <cell r="A48" t="str">
            <v>EUR</v>
          </cell>
          <cell r="B48" t="str">
            <v>IMP_WOD_DMY_TECH</v>
          </cell>
          <cell r="C48">
            <v>3153.439024390244</v>
          </cell>
          <cell r="D48">
            <v>6420.948601838405</v>
          </cell>
          <cell r="E48">
            <v>8915.6537449683074</v>
          </cell>
          <cell r="F48">
            <v>12868.153744968309</v>
          </cell>
          <cell r="G48">
            <v>12868.153744968309</v>
          </cell>
          <cell r="H48">
            <v>16710.203744968308</v>
          </cell>
          <cell r="I48">
            <v>16710.203744968301</v>
          </cell>
          <cell r="J48">
            <v>20662.703744968301</v>
          </cell>
          <cell r="K48">
            <v>20662.703744968308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3237.6475860066112</v>
          </cell>
          <cell r="D49">
            <v>6127.1447149503274</v>
          </cell>
          <cell r="E49">
            <v>12198.775154367289</v>
          </cell>
          <cell r="F49">
            <v>12198.775154367289</v>
          </cell>
          <cell r="G49">
            <v>14461.89850871787</v>
          </cell>
          <cell r="H49">
            <v>16873.671040238849</v>
          </cell>
          <cell r="I49">
            <v>19033.926990131258</v>
          </cell>
          <cell r="J49">
            <v>19033.926990131258</v>
          </cell>
          <cell r="K49">
            <v>19033.926990131258</v>
          </cell>
        </row>
        <row r="50">
          <cell r="A50" t="str">
            <v>EUR</v>
          </cell>
          <cell r="B50" t="str">
            <v>IMP_HH2_DMY_TECH</v>
          </cell>
          <cell r="F50">
            <v>1065.7811302768159</v>
          </cell>
          <cell r="G50">
            <v>1969.179120799985</v>
          </cell>
          <cell r="H50">
            <v>3763.485603315929</v>
          </cell>
          <cell r="I50">
            <v>5682.0690591079283</v>
          </cell>
          <cell r="J50">
            <v>6747.8501893847442</v>
          </cell>
          <cell r="K50">
            <v>6872.1271626608377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EUR</v>
          </cell>
          <cell r="B52" t="str">
            <v>IMP_BIO_REF_ESTERFIP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</row>
        <row r="53">
          <cell r="A53" t="str">
            <v>EUR</v>
          </cell>
          <cell r="B53" t="str">
            <v>IMP_BIO_REF_ETHAMIDE</v>
          </cell>
          <cell r="C53">
            <v>107.01335675367891</v>
          </cell>
          <cell r="D53">
            <v>213.02671350735781</v>
          </cell>
          <cell r="E53">
            <v>319.0400702610367</v>
          </cell>
          <cell r="F53">
            <v>319.0400702610367</v>
          </cell>
          <cell r="G53">
            <v>319.0400702610367</v>
          </cell>
          <cell r="H53">
            <v>319.0400702610367</v>
          </cell>
          <cell r="I53">
            <v>319.0400702610367</v>
          </cell>
          <cell r="J53">
            <v>318.0400702610367</v>
          </cell>
          <cell r="K53">
            <v>159.02003513051841</v>
          </cell>
        </row>
        <row r="54">
          <cell r="A54" t="str">
            <v>EUR</v>
          </cell>
          <cell r="B54" t="str">
            <v>IMP_BIO_REF_ETHSUG_LEV</v>
          </cell>
          <cell r="C54">
            <v>45.236333311593633</v>
          </cell>
          <cell r="D54">
            <v>89.472666623187251</v>
          </cell>
          <cell r="E54">
            <v>133.70899993478091</v>
          </cell>
          <cell r="F54">
            <v>133.70899993478091</v>
          </cell>
          <cell r="G54">
            <v>133.70899993478091</v>
          </cell>
          <cell r="H54">
            <v>133.70899993478091</v>
          </cell>
          <cell r="I54">
            <v>133.70899993478091</v>
          </cell>
          <cell r="J54">
            <v>132.70899993478091</v>
          </cell>
          <cell r="K54">
            <v>66.354499967390439</v>
          </cell>
        </row>
        <row r="55">
          <cell r="A55" t="str">
            <v>EUR</v>
          </cell>
          <cell r="B55" t="str">
            <v>IMP_BIO_REF_ETHSUG_OTH</v>
          </cell>
          <cell r="C55">
            <v>197.7670782275257</v>
          </cell>
          <cell r="D55">
            <v>394.53415645505152</v>
          </cell>
          <cell r="E55">
            <v>591.30123468257727</v>
          </cell>
          <cell r="F55">
            <v>591.30123468257727</v>
          </cell>
          <cell r="G55">
            <v>591.30123468257727</v>
          </cell>
          <cell r="H55">
            <v>591.30123468257727</v>
          </cell>
          <cell r="I55">
            <v>591.30123468257727</v>
          </cell>
          <cell r="J55">
            <v>590.30123468257727</v>
          </cell>
          <cell r="K55">
            <v>295.15061734128858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</row>
        <row r="58">
          <cell r="A58" t="str">
            <v>EUR</v>
          </cell>
          <cell r="B58" t="str">
            <v>IMP_BIO_REF_LGC_ETH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</row>
        <row r="59">
          <cell r="A59" t="str">
            <v>EUR</v>
          </cell>
          <cell r="B59" t="str">
            <v>IMP_BIO_REF_WAT</v>
          </cell>
          <cell r="C59">
            <v>138857.21679348749</v>
          </cell>
          <cell r="D59">
            <v>324212.56397713302</v>
          </cell>
          <cell r="E59">
            <v>451913.37781101762</v>
          </cell>
          <cell r="F59">
            <v>564990.6072824212</v>
          </cell>
          <cell r="G59">
            <v>678067.83675382496</v>
          </cell>
          <cell r="H59">
            <v>775158.65024885535</v>
          </cell>
          <cell r="I59">
            <v>878561.24928437476</v>
          </cell>
          <cell r="J59">
            <v>981962.84831989405</v>
          </cell>
          <cell r="K59">
            <v>750428.95793458365</v>
          </cell>
        </row>
        <row r="60">
          <cell r="A60" t="str">
            <v>EUR</v>
          </cell>
          <cell r="B60" t="str">
            <v>IMP_BIO_ISOBUT</v>
          </cell>
          <cell r="C60">
            <v>3652.799532905321</v>
          </cell>
          <cell r="D60">
            <v>8527.4863557029221</v>
          </cell>
          <cell r="E60">
            <v>11885.908348459399</v>
          </cell>
          <cell r="F60">
            <v>15244.330341215869</v>
          </cell>
          <cell r="G60">
            <v>18218.164594384631</v>
          </cell>
          <cell r="H60">
            <v>21028.8720129514</v>
          </cell>
          <cell r="I60">
            <v>23749.993040201909</v>
          </cell>
          <cell r="J60">
            <v>26470.114067452421</v>
          </cell>
          <cell r="K60">
            <v>20380.971123148291</v>
          </cell>
        </row>
        <row r="61">
          <cell r="A61" t="str">
            <v>EUR</v>
          </cell>
          <cell r="B61" t="str">
            <v>IMP_BIO_UPS_BIO_REF_CATACHEM</v>
          </cell>
          <cell r="C61">
            <v>655.40247629663327</v>
          </cell>
          <cell r="D61">
            <v>1528.946354941964</v>
          </cell>
          <cell r="E61">
            <v>2130.775576043924</v>
          </cell>
          <cell r="F61">
            <v>2732.6047971458829</v>
          </cell>
          <cell r="G61">
            <v>3265.5158953137252</v>
          </cell>
          <cell r="H61">
            <v>3769.1946647208902</v>
          </cell>
          <cell r="I61">
            <v>4256.8195528041824</v>
          </cell>
          <cell r="J61">
            <v>4743.4444408874724</v>
          </cell>
          <cell r="K61">
            <v>3652.270025268173</v>
          </cell>
        </row>
        <row r="62">
          <cell r="A62" t="str">
            <v>EUR</v>
          </cell>
          <cell r="B62" t="str">
            <v>IMP_BIO_EMHV_GLB</v>
          </cell>
          <cell r="C62">
            <v>485.30301517782618</v>
          </cell>
          <cell r="D62">
            <v>215.30251517782619</v>
          </cell>
          <cell r="E62">
            <v>369.49990000000003</v>
          </cell>
          <cell r="F62">
            <v>838.49919999999986</v>
          </cell>
          <cell r="G62">
            <v>1024.4157</v>
          </cell>
          <cell r="H62">
            <v>1197.2499</v>
          </cell>
          <cell r="I62">
            <v>1370.0860250000001</v>
          </cell>
          <cell r="J62">
            <v>2357.5956249999999</v>
          </cell>
          <cell r="K62">
            <v>814.67155000000002</v>
          </cell>
        </row>
        <row r="63">
          <cell r="A63" t="str">
            <v>EUR</v>
          </cell>
          <cell r="B63" t="str">
            <v>IMP_BIO_WOD_GLB</v>
          </cell>
          <cell r="C63">
            <v>2157.1721854304628</v>
          </cell>
          <cell r="D63">
            <v>5141.6817628786248</v>
          </cell>
          <cell r="E63">
            <v>4608.7418049363132</v>
          </cell>
          <cell r="F63">
            <v>4493.6712518783952</v>
          </cell>
          <cell r="G63">
            <v>6004.7636689400078</v>
          </cell>
          <cell r="H63">
            <v>3563.8056234618011</v>
          </cell>
          <cell r="I63">
            <v>3206.1861220419391</v>
          </cell>
          <cell r="J63">
            <v>10399.705143129901</v>
          </cell>
          <cell r="K63">
            <v>3952.5000000000009</v>
          </cell>
        </row>
        <row r="64">
          <cell r="A64" t="str">
            <v>EUR</v>
          </cell>
          <cell r="B64" t="str">
            <v>IMP_BIO_ETH_GLB</v>
          </cell>
          <cell r="C64">
            <v>177.48990000000001</v>
          </cell>
          <cell r="D64">
            <v>78.016422481480348</v>
          </cell>
          <cell r="E64">
            <v>78.016422481480348</v>
          </cell>
          <cell r="F64">
            <v>80.368805877184911</v>
          </cell>
          <cell r="G64">
            <v>244.302827741443</v>
          </cell>
          <cell r="H64">
            <v>231.19572971025491</v>
          </cell>
          <cell r="I64">
            <v>132.37956619706321</v>
          </cell>
          <cell r="J64">
            <v>181.77167964525651</v>
          </cell>
          <cell r="K64">
            <v>58.326910647095083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4167.8107203605796</v>
          </cell>
          <cell r="I66">
            <v>4167.8107203605796</v>
          </cell>
          <cell r="J66">
            <v>4331.9848672998869</v>
          </cell>
          <cell r="K66">
            <v>9344.1986736400195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29.259999999999991</v>
          </cell>
          <cell r="F2">
            <v>18.385834895999999</v>
          </cell>
          <cell r="G2">
            <v>24.427312560000001</v>
          </cell>
          <cell r="H2">
            <v>16.947730224000001</v>
          </cell>
          <cell r="I2">
            <v>46.281760560000002</v>
          </cell>
          <cell r="J2">
            <v>27.423989424000009</v>
          </cell>
          <cell r="K2">
            <v>44.716755024000022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69.856749648000005</v>
          </cell>
          <cell r="H3">
            <v>48.121268054399998</v>
          </cell>
          <cell r="I3">
            <v>57.270891829826262</v>
          </cell>
          <cell r="J3">
            <v>57.477163298985161</v>
          </cell>
          <cell r="K3">
            <v>138.64723788392951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59.32441944</v>
          </cell>
          <cell r="G5">
            <v>45.546656400000003</v>
          </cell>
          <cell r="H5">
            <v>22.785863760000009</v>
          </cell>
          <cell r="I5">
            <v>31.402635278250109</v>
          </cell>
          <cell r="J5">
            <v>24.690638159999999</v>
          </cell>
          <cell r="K5">
            <v>29.549620384279439</v>
          </cell>
        </row>
        <row r="6">
          <cell r="A6" t="str">
            <v>EUR</v>
          </cell>
          <cell r="B6" t="str">
            <v>IMP_ELC_CAC</v>
          </cell>
          <cell r="K6">
            <v>4.7619360000000004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  <cell r="J9">
            <v>865.98699999999997</v>
          </cell>
          <cell r="K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1162.191</v>
          </cell>
          <cell r="K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8804.1230281575481</v>
          </cell>
          <cell r="G13">
            <v>2313.206151822737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10395.50419405986</v>
          </cell>
          <cell r="I14">
            <v>6578.3918669053246</v>
          </cell>
          <cell r="J14">
            <v>5397.8901059006657</v>
          </cell>
          <cell r="K14">
            <v>1584.947122034112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  <cell r="G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  <cell r="G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1602.423</v>
          </cell>
          <cell r="H18">
            <v>1590.163430056002</v>
          </cell>
          <cell r="I18">
            <v>1394.5565582134429</v>
          </cell>
          <cell r="J18">
            <v>1333.2313572422449</v>
          </cell>
          <cell r="K18">
            <v>1023.605728766537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12431.66144063894</v>
          </cell>
          <cell r="G19">
            <v>7110.408363733497</v>
          </cell>
          <cell r="H19">
            <v>3518.1426279643579</v>
          </cell>
          <cell r="I19">
            <v>1664.997527305271</v>
          </cell>
          <cell r="J19">
            <v>704.00936846174443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2283.5279999999998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14460.19899999999</v>
          </cell>
          <cell r="E21">
            <v>13473.857</v>
          </cell>
          <cell r="F21">
            <v>6791.8757950000008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278.54639999999978</v>
          </cell>
          <cell r="F22">
            <v>493.7867999999998</v>
          </cell>
          <cell r="G22">
            <v>703.4</v>
          </cell>
          <cell r="H22">
            <v>625.19297092665761</v>
          </cell>
          <cell r="I22">
            <v>503.44067508911633</v>
          </cell>
          <cell r="J22">
            <v>114.8801414628678</v>
          </cell>
          <cell r="K22">
            <v>36.627999999999993</v>
          </cell>
        </row>
        <row r="23">
          <cell r="A23" t="str">
            <v>EUR</v>
          </cell>
          <cell r="B23" t="str">
            <v>IMP_GAS_PIP_MEA</v>
          </cell>
          <cell r="G23">
            <v>386.86999999999972</v>
          </cell>
          <cell r="H23">
            <v>370.28063019656389</v>
          </cell>
          <cell r="I23">
            <v>49.224654228093037</v>
          </cell>
        </row>
        <row r="24">
          <cell r="A24" t="str">
            <v>EUR</v>
          </cell>
          <cell r="B24" t="str">
            <v>EXP_GAS_NGA_GLB</v>
          </cell>
          <cell r="C24">
            <v>8181.3240000000014</v>
          </cell>
          <cell r="D24">
            <v>8584.5319999999992</v>
          </cell>
          <cell r="E24">
            <v>7355.0549999999994</v>
          </cell>
          <cell r="F24">
            <v>5072.7822452520268</v>
          </cell>
          <cell r="G24">
            <v>2469.6426315789472</v>
          </cell>
          <cell r="H24">
            <v>1695.893839270951</v>
          </cell>
          <cell r="I24">
            <v>993.12686308871048</v>
          </cell>
          <cell r="J24">
            <v>436.92415796571498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K25">
            <v>900.68016621112611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429.82031058805671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9.0000925052505246E-2</v>
          </cell>
          <cell r="G31">
            <v>168.94630132439289</v>
          </cell>
          <cell r="H31">
            <v>440.64716265672951</v>
          </cell>
          <cell r="I31">
            <v>788.78415732030157</v>
          </cell>
          <cell r="J31">
            <v>937.98441975182971</v>
          </cell>
          <cell r="K31">
            <v>1918.5834571404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  <cell r="G34">
            <v>868.65286800000013</v>
          </cell>
          <cell r="H34">
            <v>803.81151138934058</v>
          </cell>
          <cell r="I34">
            <v>868.65286800000013</v>
          </cell>
          <cell r="J34">
            <v>868.65286800000013</v>
          </cell>
          <cell r="K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  <cell r="G38">
            <v>5.7526680000000008</v>
          </cell>
          <cell r="H38">
            <v>5.7526680000000008</v>
          </cell>
          <cell r="I38">
            <v>5.7526680000000008</v>
          </cell>
          <cell r="J38">
            <v>5.7526680000000008</v>
          </cell>
          <cell r="K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225.60463200000001</v>
          </cell>
          <cell r="H41">
            <v>154.1207585993196</v>
          </cell>
          <cell r="I41">
            <v>108.1022195</v>
          </cell>
          <cell r="J41">
            <v>50.599998122448987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2451.1803105880572</v>
          </cell>
          <cell r="G42">
            <v>3951.835</v>
          </cell>
          <cell r="H42">
            <v>3951.835</v>
          </cell>
          <cell r="I42">
            <v>3951.835</v>
          </cell>
          <cell r="J42">
            <v>3951.835</v>
          </cell>
          <cell r="K42">
            <v>4852.5151662111257</v>
          </cell>
        </row>
        <row r="46">
          <cell r="C46">
            <v>1172.2889126828691</v>
          </cell>
          <cell r="D46">
            <v>1523.214949441046</v>
          </cell>
          <cell r="E46">
            <v>1296.6424207888101</v>
          </cell>
        </row>
        <row r="47">
          <cell r="C47">
            <v>5592.2731215019803</v>
          </cell>
          <cell r="F47">
            <v>9597.4</v>
          </cell>
          <cell r="G47">
            <v>12181.8</v>
          </cell>
          <cell r="H47">
            <v>14426.4</v>
          </cell>
          <cell r="I47">
            <v>16671</v>
          </cell>
          <cell r="J47">
            <v>18915.649999999991</v>
          </cell>
          <cell r="K47">
            <v>21160.3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517</v>
          </cell>
          <cell r="H48">
            <v>624</v>
          </cell>
          <cell r="I48">
            <v>621.21389790959961</v>
          </cell>
          <cell r="J48">
            <v>822.5</v>
          </cell>
          <cell r="K48">
            <v>914</v>
          </cell>
        </row>
        <row r="49">
          <cell r="C49">
            <v>3236.6475860066112</v>
          </cell>
          <cell r="D49">
            <v>2889.4971289437171</v>
          </cell>
          <cell r="F49">
            <v>2976.622439895737</v>
          </cell>
          <cell r="G49">
            <v>6071.6304394169656</v>
          </cell>
          <cell r="H49">
            <v>2491.1743646665491</v>
          </cell>
          <cell r="I49">
            <v>2263.12335435058</v>
          </cell>
          <cell r="J49">
            <v>2411.7725315209759</v>
          </cell>
          <cell r="K49">
            <v>2160.2559498924111</v>
          </cell>
        </row>
        <row r="50">
          <cell r="F50">
            <v>9.0000925052505246E-2</v>
          </cell>
          <cell r="G50">
            <v>168.94630132439289</v>
          </cell>
          <cell r="H50">
            <v>440.64716265672951</v>
          </cell>
          <cell r="I50">
            <v>788.78415732030157</v>
          </cell>
          <cell r="J50">
            <v>937.98441975182959</v>
          </cell>
          <cell r="K50">
            <v>1918.5834571404009</v>
          </cell>
        </row>
        <row r="53">
          <cell r="E53">
            <v>106.01335675367891</v>
          </cell>
        </row>
        <row r="54">
          <cell r="E54">
            <v>44.236333311593633</v>
          </cell>
        </row>
        <row r="55">
          <cell r="E55">
            <v>196.7670782275257</v>
          </cell>
        </row>
        <row r="59">
          <cell r="C59">
            <v>138856.21679348749</v>
          </cell>
          <cell r="D59">
            <v>123932.048105184</v>
          </cell>
          <cell r="E59">
            <v>125928.6831440939</v>
          </cell>
          <cell r="F59">
            <v>127700.8138338846</v>
          </cell>
          <cell r="G59">
            <v>113077.2294714036</v>
          </cell>
          <cell r="H59">
            <v>106874.48616465169</v>
          </cell>
          <cell r="I59">
            <v>97075.760882835646</v>
          </cell>
          <cell r="J59">
            <v>103419.17174980939</v>
          </cell>
          <cell r="K59">
            <v>92677.67359182275</v>
          </cell>
        </row>
        <row r="60">
          <cell r="C60">
            <v>3651.799532905321</v>
          </cell>
          <cell r="D60">
            <v>3260.121463772603</v>
          </cell>
          <cell r="E60">
            <v>2906.090738382265</v>
          </cell>
          <cell r="F60">
            <v>3358.4219927564741</v>
          </cell>
          <cell r="G60">
            <v>2973.8342531687549</v>
          </cell>
          <cell r="H60">
            <v>2810.707418566772</v>
          </cell>
          <cell r="I60">
            <v>2553.40520977797</v>
          </cell>
          <cell r="J60">
            <v>2721.1210272505068</v>
          </cell>
          <cell r="K60">
            <v>2437.343411398801</v>
          </cell>
        </row>
        <row r="61">
          <cell r="C61">
            <v>654.40247629663338</v>
          </cell>
          <cell r="D61">
            <v>584.21376630805025</v>
          </cell>
          <cell r="E61">
            <v>520.77146031810184</v>
          </cell>
          <cell r="F61">
            <v>601.82922110196023</v>
          </cell>
          <cell r="G61">
            <v>532.91109816784092</v>
          </cell>
          <cell r="H61">
            <v>503.67876940716548</v>
          </cell>
          <cell r="I61">
            <v>457.57021359221233</v>
          </cell>
          <cell r="J61">
            <v>487.62488808329078</v>
          </cell>
          <cell r="K61">
            <v>436.77193932266511</v>
          </cell>
        </row>
        <row r="62">
          <cell r="C62">
            <v>215.30251517782619</v>
          </cell>
          <cell r="F62">
            <v>369.49990000000003</v>
          </cell>
          <cell r="G62">
            <v>468.99929999999978</v>
          </cell>
          <cell r="H62">
            <v>555.41639999999995</v>
          </cell>
          <cell r="I62">
            <v>641.83349999999996</v>
          </cell>
          <cell r="J62">
            <v>728.25252499999988</v>
          </cell>
          <cell r="K62">
            <v>814.67155000000002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517</v>
          </cell>
          <cell r="H63">
            <v>624</v>
          </cell>
          <cell r="I63">
            <v>621.21389790959961</v>
          </cell>
          <cell r="J63">
            <v>822.5</v>
          </cell>
          <cell r="K63">
            <v>914</v>
          </cell>
        </row>
        <row r="64">
          <cell r="C64">
            <v>87.389484822178503</v>
          </cell>
          <cell r="D64">
            <v>78.016422481480348</v>
          </cell>
          <cell r="F64">
            <v>80.368805877184911</v>
          </cell>
          <cell r="G64">
            <v>163.93402186425811</v>
          </cell>
          <cell r="H64">
            <v>67.261707845996796</v>
          </cell>
          <cell r="I64">
            <v>61.104330567465652</v>
          </cell>
          <cell r="J64">
            <v>65.117858351066346</v>
          </cell>
          <cell r="K64">
            <v>58.32691064709509</v>
          </cell>
        </row>
        <row r="65">
          <cell r="C65">
            <v>2771.3960000000002</v>
          </cell>
          <cell r="D65">
            <v>1221.01205254499</v>
          </cell>
          <cell r="E65">
            <v>3054.705375924399</v>
          </cell>
          <cell r="F65">
            <v>1725.374294682804</v>
          </cell>
          <cell r="G65">
            <v>2954.4967097877661</v>
          </cell>
          <cell r="H65">
            <v>2714.3582885909091</v>
          </cell>
          <cell r="I65">
            <v>2790.2958284280699</v>
          </cell>
          <cell r="J65">
            <v>2685.7810179915182</v>
          </cell>
          <cell r="K65">
            <v>2476.6376311171821</v>
          </cell>
        </row>
        <row r="66">
          <cell r="C66">
            <v>126.61199999999999</v>
          </cell>
          <cell r="D66">
            <v>61.615478279884449</v>
          </cell>
          <cell r="E66">
            <v>197.66893440000001</v>
          </cell>
          <cell r="F66">
            <v>530.45038295051165</v>
          </cell>
          <cell r="G66">
            <v>821.04600468041099</v>
          </cell>
          <cell r="H66">
            <v>1094.4683868286929</v>
          </cell>
          <cell r="I66">
            <v>1074.987219569949</v>
          </cell>
          <cell r="J66">
            <v>1199.905462413383</v>
          </cell>
          <cell r="K66">
            <v>2301.8861047778319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5.1492973046371109</v>
          </cell>
          <cell r="F3">
            <v>26.074999999999999</v>
          </cell>
          <cell r="G3">
            <v>26.07500000000001</v>
          </cell>
          <cell r="H3">
            <v>26.07500000000001</v>
          </cell>
          <cell r="I3">
            <v>26.07500000000001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252.4097255083492</v>
          </cell>
          <cell r="F4">
            <v>205.76536830199049</v>
          </cell>
          <cell r="G4">
            <v>149.20894398350589</v>
          </cell>
          <cell r="H4">
            <v>41.159486258037752</v>
          </cell>
        </row>
        <row r="5">
          <cell r="A5" t="str">
            <v>EUR</v>
          </cell>
          <cell r="B5" t="str">
            <v>TRA_FT_GSL</v>
          </cell>
          <cell r="C5">
            <v>3651.2213953792698</v>
          </cell>
          <cell r="D5">
            <v>3259.6053350692841</v>
          </cell>
          <cell r="E5">
            <v>2905.6306583327341</v>
          </cell>
          <cell r="F5">
            <v>3357.8903015273031</v>
          </cell>
          <cell r="G5">
            <v>2918.3894612823069</v>
          </cell>
          <cell r="H5">
            <v>2810.262439202821</v>
          </cell>
          <cell r="I5">
            <v>2553.0009654163368</v>
          </cell>
          <cell r="J5">
            <v>2720.690230826825</v>
          </cell>
          <cell r="K5">
            <v>2436.9575414524061</v>
          </cell>
        </row>
        <row r="6">
          <cell r="A6" t="str">
            <v>EUR</v>
          </cell>
          <cell r="B6" t="str">
            <v>TRA_FT_DST</v>
          </cell>
          <cell r="C6">
            <v>9053.4806115435767</v>
          </cell>
          <cell r="D6">
            <v>9421.3158950974321</v>
          </cell>
          <cell r="E6">
            <v>9087.3548320127229</v>
          </cell>
          <cell r="F6">
            <v>9421.3158950974321</v>
          </cell>
          <cell r="G6">
            <v>8584.2516862972534</v>
          </cell>
          <cell r="H6">
            <v>7906.0871920290074</v>
          </cell>
          <cell r="I6">
            <v>6826.3674812515737</v>
          </cell>
          <cell r="J6">
            <v>6246.4863608989672</v>
          </cell>
          <cell r="K6">
            <v>2279.7011696928121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171.60595929465441</v>
          </cell>
          <cell r="G7">
            <v>318.30700000000002</v>
          </cell>
          <cell r="H7">
            <v>1485.064041123082</v>
          </cell>
          <cell r="I7">
            <v>2053.2252377046038</v>
          </cell>
          <cell r="J7">
            <v>2053.2252377046038</v>
          </cell>
          <cell r="K7">
            <v>1745.816916599668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398.91493120472239</v>
          </cell>
          <cell r="I8">
            <v>416.23713460601641</v>
          </cell>
          <cell r="J8">
            <v>431.83380268843848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6.639764936336924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1741.698567082206</v>
          </cell>
          <cell r="H10">
            <v>595.82905527395053</v>
          </cell>
          <cell r="I10">
            <v>26.280930643823801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225.51300000000001</v>
          </cell>
          <cell r="F11">
            <v>227.64539200910869</v>
          </cell>
          <cell r="G11">
            <v>404.40303658667489</v>
          </cell>
          <cell r="H11">
            <v>537.24815339501345</v>
          </cell>
          <cell r="I11">
            <v>831.33760129630684</v>
          </cell>
          <cell r="J11">
            <v>935.55038221474115</v>
          </cell>
          <cell r="K11">
            <v>1743.415357717957</v>
          </cell>
        </row>
        <row r="12">
          <cell r="A12" t="str">
            <v>EUR</v>
          </cell>
          <cell r="B12" t="str">
            <v>TRA_FT_LNG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  <cell r="I14">
            <v>0.60548661005878512</v>
          </cell>
          <cell r="J14">
            <v>0.60548661005878512</v>
          </cell>
          <cell r="K14">
            <v>0.60548661005878512</v>
          </cell>
        </row>
        <row r="15">
          <cell r="A15" t="str">
            <v>EUR</v>
          </cell>
          <cell r="B15" t="str">
            <v>TRA_FT_MTH_INT</v>
          </cell>
          <cell r="H15">
            <v>0.89258698940998482</v>
          </cell>
          <cell r="I15">
            <v>5.5471507816439738</v>
          </cell>
          <cell r="J15">
            <v>34.543620776601109</v>
          </cell>
          <cell r="K15">
            <v>34.543620776601109</v>
          </cell>
        </row>
        <row r="16">
          <cell r="A16" t="str">
            <v>EUR</v>
          </cell>
          <cell r="B16" t="str">
            <v>TRA_FT_AMM_ELCSYS_CU</v>
          </cell>
          <cell r="E16">
            <v>7.8380143696930131E-3</v>
          </cell>
          <cell r="G16">
            <v>8.7051142546245904E-3</v>
          </cell>
          <cell r="H16">
            <v>5.4044250997460998E-2</v>
          </cell>
          <cell r="I16">
            <v>0.33623503808487493</v>
          </cell>
          <cell r="J16">
            <v>2.0928545520493289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</row>
        <row r="18">
          <cell r="A18" t="str">
            <v>EUR</v>
          </cell>
          <cell r="B18" t="str">
            <v>TRA_FT_AMM_INT_ELCSYS_CU</v>
          </cell>
          <cell r="E18">
            <v>7.1860816944024214E-2</v>
          </cell>
          <cell r="G18">
            <v>7.9831932773109265E-2</v>
          </cell>
          <cell r="H18">
            <v>0.49579831932773089</v>
          </cell>
          <cell r="I18">
            <v>29.36216313682101</v>
          </cell>
          <cell r="J18">
            <v>19.187675070028011</v>
          </cell>
          <cell r="K18">
            <v>112.8851540616246</v>
          </cell>
        </row>
        <row r="19">
          <cell r="A19" t="str">
            <v>EUR</v>
          </cell>
          <cell r="B19" t="str">
            <v>TRA_FT_AMM_INT_ELCSYS_DT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2.4314915406320548E-3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2.0132435686917769</v>
          </cell>
          <cell r="F29">
            <v>0.74419770000000007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0.35324539866407739</v>
          </cell>
          <cell r="D31">
            <v>0.45356322756703088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127.5641899240959</v>
          </cell>
          <cell r="D54">
            <v>527.94569397033035</v>
          </cell>
          <cell r="E54">
            <v>953.00182152137586</v>
          </cell>
          <cell r="F54">
            <v>1094.417427358653</v>
          </cell>
          <cell r="G54">
            <v>766.77074696153431</v>
          </cell>
          <cell r="H54">
            <v>534.30363789542184</v>
          </cell>
          <cell r="I54">
            <v>265.32384213404839</v>
          </cell>
          <cell r="J54">
            <v>192.58901848493261</v>
          </cell>
        </row>
        <row r="55">
          <cell r="A55" t="str">
            <v>EUR</v>
          </cell>
          <cell r="B55" t="str">
            <v>TRA_ROA_CAR_DST_NEW</v>
          </cell>
          <cell r="C55">
            <v>99.331010075904388</v>
          </cell>
          <cell r="D55">
            <v>267.72659442966938</v>
          </cell>
          <cell r="E55">
            <v>388.32581982056382</v>
          </cell>
          <cell r="F55">
            <v>306.4128827747237</v>
          </cell>
          <cell r="G55">
            <v>140.58778483008521</v>
          </cell>
          <cell r="H55">
            <v>19.98855943919094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27.709150000000001</v>
          </cell>
          <cell r="H56">
            <v>14.742700000000079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297.00000000000011</v>
          </cell>
          <cell r="H59">
            <v>694.00000000000011</v>
          </cell>
          <cell r="I59">
            <v>1023.817643641876</v>
          </cell>
          <cell r="J59">
            <v>1417.790134938803</v>
          </cell>
          <cell r="K59">
            <v>1629.9999999999991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1.3</v>
          </cell>
          <cell r="G60">
            <v>297</v>
          </cell>
          <cell r="H60">
            <v>297</v>
          </cell>
          <cell r="I60">
            <v>297</v>
          </cell>
          <cell r="K60">
            <v>2.2478675469692542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20.640999999999991</v>
          </cell>
          <cell r="D62">
            <v>30.87867080000003</v>
          </cell>
          <cell r="E62">
            <v>40.199907038121083</v>
          </cell>
          <cell r="F62">
            <v>43.050472431863192</v>
          </cell>
          <cell r="G62">
            <v>42.508239394041702</v>
          </cell>
          <cell r="H62">
            <v>32.270568594041549</v>
          </cell>
          <cell r="I62">
            <v>22.949332355920632</v>
          </cell>
          <cell r="J62">
            <v>20.098766962178601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1.4828000000000019</v>
          </cell>
          <cell r="F63">
            <v>0.93600000000000017</v>
          </cell>
          <cell r="G63">
            <v>0.2308000000000287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19.692236772230611</v>
          </cell>
          <cell r="J66">
            <v>24.70574263489598</v>
          </cell>
          <cell r="K66">
            <v>50.064803250782397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5.1527295838511202</v>
          </cell>
          <cell r="I67">
            <v>4.9705495838511604</v>
          </cell>
          <cell r="J67">
            <v>3.9927295838513608</v>
          </cell>
        </row>
        <row r="68">
          <cell r="A68" t="str">
            <v>EUR</v>
          </cell>
          <cell r="B68" t="str">
            <v>TRA_ROA_BUS_FCE_NEW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216.215996388657</v>
          </cell>
          <cell r="G69">
            <v>223.0323407693962</v>
          </cell>
          <cell r="H69">
            <v>228.97845164630891</v>
          </cell>
          <cell r="I69">
            <v>223.2530189377909</v>
          </cell>
          <cell r="J69">
            <v>207.58554246620159</v>
          </cell>
          <cell r="K69">
            <v>68.995048995169455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0.96216749999999995</v>
          </cell>
          <cell r="H71">
            <v>0.96216749999999995</v>
          </cell>
          <cell r="I71">
            <v>0.96216749999999995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4.4013224817742786</v>
          </cell>
          <cell r="K73">
            <v>59.199999999999989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H75">
            <v>0.69000000000000006</v>
          </cell>
          <cell r="I75">
            <v>4.2900000000000009</v>
          </cell>
          <cell r="J75">
            <v>4.2900000000000009</v>
          </cell>
          <cell r="K75">
            <v>58.091513037911298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183.93802522750701</v>
          </cell>
          <cell r="H77">
            <v>135.37994782406091</v>
          </cell>
          <cell r="I77">
            <v>61.753756764328557</v>
          </cell>
          <cell r="J77">
            <v>44.923916386101183</v>
          </cell>
          <cell r="K77">
            <v>14.1909090902458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152.68158196089539</v>
          </cell>
          <cell r="K80">
            <v>194.79401918168679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H82">
            <v>6.4999999999999991</v>
          </cell>
          <cell r="I82">
            <v>9.5535078064484082</v>
          </cell>
          <cell r="J82">
            <v>9.5535078064484082</v>
          </cell>
          <cell r="K82">
            <v>1.5267539032242039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96.03227025073933</v>
          </cell>
          <cell r="E84">
            <v>165.52377800491831</v>
          </cell>
          <cell r="F84">
            <v>179.02073633008371</v>
          </cell>
          <cell r="G84">
            <v>183.32065370867571</v>
          </cell>
          <cell r="H84">
            <v>180.63176851530079</v>
          </cell>
          <cell r="I84">
            <v>131.15841082019429</v>
          </cell>
          <cell r="J84">
            <v>117.6614524950288</v>
          </cell>
          <cell r="K84">
            <v>24.709587587754569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1.475195</v>
          </cell>
          <cell r="F85">
            <v>1.475195</v>
          </cell>
          <cell r="G85">
            <v>1.475195</v>
          </cell>
        </row>
        <row r="86">
          <cell r="A86" t="str">
            <v>EUR</v>
          </cell>
          <cell r="B86" t="str">
            <v>TRA_ROA_MTR_NGA_NEW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45.753683700547548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6.2600000000000007</v>
          </cell>
          <cell r="I89">
            <v>36.899999999999977</v>
          </cell>
          <cell r="J89">
            <v>36.051999999999992</v>
          </cell>
          <cell r="K89">
            <v>75.98573886157817</v>
          </cell>
        </row>
        <row r="90">
          <cell r="A90" t="str">
            <v>EUR</v>
          </cell>
          <cell r="B90" t="str">
            <v>TRA_ROA_MTR_FCE_NEW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26.935109745906949</v>
          </cell>
          <cell r="K91">
            <v>27.634780012189299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  <cell r="I95">
            <v>5.6051936514468794</v>
          </cell>
          <cell r="J95">
            <v>5.6051936514468794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5.4089161640423269</v>
          </cell>
          <cell r="J96">
            <v>5.7284336334790273</v>
          </cell>
          <cell r="K96">
            <v>11.676745528056831</v>
          </cell>
        </row>
        <row r="97">
          <cell r="A97" t="str">
            <v>EUR</v>
          </cell>
          <cell r="B97" t="str">
            <v>TRA_ROA_3WH_ELC_NEW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8.5970299324210922E-2</v>
          </cell>
          <cell r="D100">
            <v>0.9673077084593682</v>
          </cell>
          <cell r="E100">
            <v>1.90021841215094</v>
          </cell>
          <cell r="F100">
            <v>3.573123955958986</v>
          </cell>
          <cell r="G100">
            <v>4.0641918842516302</v>
          </cell>
          <cell r="H100">
            <v>4.5609144184206878</v>
          </cell>
          <cell r="I100">
            <v>4.6666539280100796</v>
          </cell>
          <cell r="J100">
            <v>4.7828123187954317</v>
          </cell>
          <cell r="K100">
            <v>4.9070513362058454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0.36420339133594182</v>
          </cell>
          <cell r="D103">
            <v>0.30934355209989489</v>
          </cell>
          <cell r="E103">
            <v>0.49905334202801588</v>
          </cell>
          <cell r="F103">
            <v>0.66099832784534041</v>
          </cell>
          <cell r="G103">
            <v>0.75996843971974015</v>
          </cell>
          <cell r="H103">
            <v>0.85558484726806616</v>
          </cell>
          <cell r="I103">
            <v>0.87419168015905302</v>
          </cell>
          <cell r="J103">
            <v>0.89075360898535383</v>
          </cell>
          <cell r="K103">
            <v>0.90516962845537519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7.8392597159007607E-2</v>
          </cell>
          <cell r="F105">
            <v>0.13002071540814569</v>
          </cell>
          <cell r="G105">
            <v>0.3060834078521053</v>
          </cell>
          <cell r="H105">
            <v>0.3440120841408813</v>
          </cell>
          <cell r="I105">
            <v>0.34795031810942367</v>
          </cell>
          <cell r="J105">
            <v>0.34395347053069042</v>
          </cell>
          <cell r="K105">
            <v>0.29244424549126502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7.5729214443579732E-2</v>
          </cell>
          <cell r="E106">
            <v>0.1265446150312389</v>
          </cell>
          <cell r="F106">
            <v>0.13672209514877071</v>
          </cell>
        </row>
        <row r="107">
          <cell r="A107" t="str">
            <v>EUR</v>
          </cell>
          <cell r="B107" t="str">
            <v>TRA_NAV_DOM_LNG_NEW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</row>
        <row r="109">
          <cell r="A109" t="str">
            <v>EUR</v>
          </cell>
          <cell r="B109" t="str">
            <v>TRA_NAV_DOM_MTH_NEW</v>
          </cell>
          <cell r="I109">
            <v>9.2699999999999998E-4</v>
          </cell>
          <cell r="J109">
            <v>9.2699999999999998E-4</v>
          </cell>
          <cell r="K109">
            <v>9.2699999999999998E-4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2.2037226856335079E-2</v>
          </cell>
          <cell r="G112">
            <v>5.7124160664102572E-2</v>
          </cell>
          <cell r="H112">
            <v>0.29448819935470699</v>
          </cell>
          <cell r="I112">
            <v>0.40715456463682292</v>
          </cell>
          <cell r="J112">
            <v>0.40715456463682292</v>
          </cell>
          <cell r="K112">
            <v>0.34619549456171389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0.31058502875838462</v>
          </cell>
          <cell r="H113">
            <v>0.1181529016608244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  <cell r="I115">
            <v>1.0423017093340529E-2</v>
          </cell>
        </row>
        <row r="116">
          <cell r="A116" t="str">
            <v>EUR</v>
          </cell>
          <cell r="B116" t="str">
            <v>TRA_NAV_INT_MTH_NEW</v>
          </cell>
          <cell r="H116">
            <v>1.7699999999999999E-4</v>
          </cell>
          <cell r="I116">
            <v>1.1000000000000001E-3</v>
          </cell>
          <cell r="J116">
            <v>6.8500000000000011E-3</v>
          </cell>
          <cell r="K116">
            <v>6.8500000000000011E-3</v>
          </cell>
        </row>
        <row r="117">
          <cell r="A117" t="str">
            <v>EUR</v>
          </cell>
          <cell r="B117" t="str">
            <v>TRA_NAV_INT_LH2_NEW</v>
          </cell>
          <cell r="H117">
            <v>1.7699999999999999E-4</v>
          </cell>
          <cell r="I117">
            <v>1.1000000000000001E-3</v>
          </cell>
          <cell r="J117">
            <v>6.8500000000000011E-3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G118">
            <v>2.8500000000000002E-5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4.0299999999999989E-2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3.0000000188010749E-3</v>
          </cell>
          <cell r="F14">
            <v>194.5055999999812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501.26799999999992</v>
          </cell>
          <cell r="J17">
            <v>264.53206482821321</v>
          </cell>
          <cell r="K17">
            <v>40.944229150661457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1630.2429999999999</v>
          </cell>
          <cell r="G19">
            <v>3557.1449999999991</v>
          </cell>
          <cell r="H19">
            <v>1929.070999999999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1573.527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962.76100000000042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58.990000000000009</v>
          </cell>
          <cell r="I22">
            <v>980.38100000000009</v>
          </cell>
          <cell r="J22">
            <v>980.38100000000009</v>
          </cell>
          <cell r="K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298.95099999999991</v>
          </cell>
          <cell r="J23">
            <v>735.28499999999997</v>
          </cell>
          <cell r="K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1427.3459253258859</v>
          </cell>
          <cell r="I27">
            <v>1594.461</v>
          </cell>
          <cell r="J27">
            <v>1403.70819494383</v>
          </cell>
          <cell r="K27">
            <v>557.23315358908303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125.66919999999919</v>
          </cell>
        </row>
        <row r="30">
          <cell r="A30" t="str">
            <v>EUR</v>
          </cell>
          <cell r="B30" t="str">
            <v>UPS_DIS_HCO</v>
          </cell>
          <cell r="J30">
            <v>363.15280000000081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2123.369999999999</v>
          </cell>
          <cell r="E31">
            <v>2231.0100000000011</v>
          </cell>
          <cell r="F31">
            <v>2298.4833239750842</v>
          </cell>
          <cell r="G31">
            <v>2324.4009620461402</v>
          </cell>
          <cell r="H31">
            <v>1871.7014567310471</v>
          </cell>
          <cell r="I31">
            <v>1567.771508052376</v>
          </cell>
          <cell r="J31">
            <v>1288.1550461226909</v>
          </cell>
          <cell r="K31">
            <v>1231.1428200849709</v>
          </cell>
        </row>
        <row r="32">
          <cell r="A32" t="str">
            <v>EUR</v>
          </cell>
          <cell r="B32" t="str">
            <v>UPS_GEO_POT</v>
          </cell>
          <cell r="C32">
            <v>226.50834135578509</v>
          </cell>
          <cell r="D32">
            <v>269.3751169360724</v>
          </cell>
          <cell r="E32">
            <v>277.47165120645178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1426.8517047719999</v>
          </cell>
          <cell r="G33">
            <v>2250.8242955871769</v>
          </cell>
          <cell r="H33">
            <v>2753.120505486886</v>
          </cell>
          <cell r="I33">
            <v>2734.6819913840582</v>
          </cell>
          <cell r="J33">
            <v>2732.4104896212748</v>
          </cell>
          <cell r="K33">
            <v>2887.9994305774062</v>
          </cell>
        </row>
        <row r="34">
          <cell r="A34" t="str">
            <v>EUR</v>
          </cell>
          <cell r="B34" t="str">
            <v>UPS_SOL_TH_POT</v>
          </cell>
          <cell r="C34">
            <v>264.54665864421492</v>
          </cell>
          <cell r="D34">
            <v>592.10688306392763</v>
          </cell>
          <cell r="E34">
            <v>874.89734879354819</v>
          </cell>
          <cell r="F34">
            <v>1144.7734081842821</v>
          </cell>
          <cell r="G34">
            <v>1144.610990369996</v>
          </cell>
          <cell r="H34">
            <v>1143.7179812585171</v>
          </cell>
          <cell r="I34">
            <v>1141.8800741878531</v>
          </cell>
          <cell r="J34">
            <v>1141.8800741878531</v>
          </cell>
          <cell r="K34">
            <v>1141.8800741878531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18.88705370817091</v>
          </cell>
          <cell r="G35">
            <v>17.390285760000001</v>
          </cell>
          <cell r="H35">
            <v>14.044548749347941</v>
          </cell>
          <cell r="I35">
            <v>7.4892224110641212</v>
          </cell>
          <cell r="J35">
            <v>7.3284505743371842</v>
          </cell>
          <cell r="K35">
            <v>0.140984841599997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7.7945639040000021</v>
          </cell>
          <cell r="G36">
            <v>0.78549868800000078</v>
          </cell>
          <cell r="H36">
            <v>0.60422976000000073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2431.0284398048229</v>
          </cell>
          <cell r="G38">
            <v>3014.119159139736</v>
          </cell>
          <cell r="H38">
            <v>3159.335542228745</v>
          </cell>
          <cell r="I38">
            <v>3215.1538953009058</v>
          </cell>
          <cell r="J38">
            <v>3298.34727773025</v>
          </cell>
          <cell r="K38">
            <v>3558.647818664097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961.6839851718081</v>
          </cell>
          <cell r="G39">
            <v>2084.2242537281081</v>
          </cell>
          <cell r="H39">
            <v>4186.0915460958322</v>
          </cell>
          <cell r="I39">
            <v>5910.8780435761428</v>
          </cell>
          <cell r="J39">
            <v>6713.5117971178279</v>
          </cell>
          <cell r="K39">
            <v>7582.4931547579054</v>
          </cell>
        </row>
        <row r="40">
          <cell r="A40" t="str">
            <v>EUR</v>
          </cell>
          <cell r="B40" t="str">
            <v>UPS_BIO_RPS_POT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63.944235818290437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882.5</v>
          </cell>
          <cell r="H42">
            <v>708.07974249626136</v>
          </cell>
          <cell r="I42">
            <v>221.01157838117649</v>
          </cell>
        </row>
        <row r="43">
          <cell r="A43" t="str">
            <v>EUR</v>
          </cell>
          <cell r="B43" t="str">
            <v>UPS_BIO_CRP_GRS_POT</v>
          </cell>
          <cell r="D43">
            <v>762.77657751851928</v>
          </cell>
          <cell r="E43">
            <v>1296.8897641817109</v>
          </cell>
          <cell r="F43">
            <v>936.46592730811858</v>
          </cell>
          <cell r="G43">
            <v>200.23318056039679</v>
          </cell>
          <cell r="J43">
            <v>300.99672103341169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946.90000000000009</v>
          </cell>
          <cell r="H51">
            <v>945.4</v>
          </cell>
          <cell r="I51">
            <v>943.89999999999986</v>
          </cell>
          <cell r="J51">
            <v>923.15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447.64999999999992</v>
          </cell>
          <cell r="E53">
            <v>471</v>
          </cell>
          <cell r="F53">
            <v>518</v>
          </cell>
          <cell r="G53">
            <v>565</v>
          </cell>
          <cell r="H53">
            <v>610.15000000000009</v>
          </cell>
          <cell r="I53">
            <v>655.30000000000007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</v>
          </cell>
          <cell r="F56">
            <v>71.400000000000006</v>
          </cell>
        </row>
        <row r="57">
          <cell r="A57" t="str">
            <v>EUR</v>
          </cell>
          <cell r="B57" t="str">
            <v>UPS_BIO_BLD_RAGOIL</v>
          </cell>
        </row>
        <row r="58">
          <cell r="A58" t="str">
            <v>EUR</v>
          </cell>
          <cell r="B58" t="str">
            <v>UPS_BIO_BLD_STC</v>
          </cell>
          <cell r="E58">
            <v>3761.199950831844</v>
          </cell>
        </row>
        <row r="59">
          <cell r="A59" t="str">
            <v>EUR</v>
          </cell>
          <cell r="B59" t="str">
            <v>UPS_BIO_BLD_SUG</v>
          </cell>
          <cell r="E59">
            <v>16219.988880917659</v>
          </cell>
        </row>
        <row r="60">
          <cell r="A60" t="str">
            <v>EUR</v>
          </cell>
          <cell r="B60" t="str">
            <v>UPS_BIO_BLD_LGC</v>
          </cell>
        </row>
        <row r="61">
          <cell r="A61" t="str">
            <v>EUR</v>
          </cell>
          <cell r="B61" t="str">
            <v>HH2_DEL_BIO_REF_C_NEW</v>
          </cell>
        </row>
        <row r="62">
          <cell r="A62" t="str">
            <v>EUR</v>
          </cell>
          <cell r="B62" t="str">
            <v>UPS_PJ2kt_GSL</v>
          </cell>
          <cell r="C62">
            <v>79338.637362971116</v>
          </cell>
          <cell r="D62">
            <v>70847.722302998474</v>
          </cell>
          <cell r="E62">
            <v>64462.833435909779</v>
          </cell>
          <cell r="F62">
            <v>74275.088688692587</v>
          </cell>
          <cell r="G62">
            <v>62496.494358480282</v>
          </cell>
          <cell r="H62">
            <v>62393.718220375391</v>
          </cell>
          <cell r="I62">
            <v>56812.156200670513</v>
          </cell>
          <cell r="J62">
            <v>60450.353639064262</v>
          </cell>
          <cell r="K62">
            <v>54294.470368041133</v>
          </cell>
        </row>
        <row r="63">
          <cell r="A63" t="str">
            <v>EUR</v>
          </cell>
          <cell r="B63" t="str">
            <v>UPS_PJ2kt_DST</v>
          </cell>
          <cell r="C63">
            <v>284284.53482644091</v>
          </cell>
          <cell r="D63">
            <v>282001.11791721062</v>
          </cell>
          <cell r="E63">
            <v>268540.96485866781</v>
          </cell>
          <cell r="F63">
            <v>276148.47960207518</v>
          </cell>
          <cell r="G63">
            <v>255346.30028699251</v>
          </cell>
          <cell r="H63">
            <v>227202.51612372629</v>
          </cell>
          <cell r="I63">
            <v>200569.7147635459</v>
          </cell>
          <cell r="J63">
            <v>191164.97786050211</v>
          </cell>
          <cell r="K63">
            <v>107500.65045295761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8880.1153930794371</v>
          </cell>
          <cell r="H64">
            <v>9277.0914233656385</v>
          </cell>
          <cell r="I64">
            <v>9679.9333629306129</v>
          </cell>
          <cell r="J64">
            <v>10042.64657414973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  <cell r="H65">
            <v>21094.826797656959</v>
          </cell>
          <cell r="I65">
            <v>25967.130589549401</v>
          </cell>
          <cell r="J65">
            <v>16744.95185295698</v>
          </cell>
        </row>
        <row r="66">
          <cell r="A66" t="str">
            <v>EUR</v>
          </cell>
          <cell r="B66" t="str">
            <v>UPS_BIO_REF_GEN1_CRUSHING_EXS</v>
          </cell>
        </row>
        <row r="67">
          <cell r="A67" t="str">
            <v>EUR</v>
          </cell>
          <cell r="B67" t="str">
            <v>UPS_BIO_REF_GEN1_TRANSESTER_EXS</v>
          </cell>
        </row>
        <row r="68">
          <cell r="A68" t="str">
            <v>EUR</v>
          </cell>
          <cell r="B68" t="str">
            <v>UPS_BIO_REF_GEN1_ETHAMIDE_EXS</v>
          </cell>
          <cell r="E68">
            <v>1294.5525412165409</v>
          </cell>
        </row>
        <row r="69">
          <cell r="A69" t="str">
            <v>EUR</v>
          </cell>
          <cell r="B69" t="str">
            <v>UPS_BIO_REF_GEN1_ETHSUG_EXS</v>
          </cell>
          <cell r="E69">
            <v>1281.1615658548969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6544.0247629663363</v>
          </cell>
          <cell r="D70">
            <v>5842.1376630805034</v>
          </cell>
          <cell r="E70">
            <v>5207.7146031810162</v>
          </cell>
          <cell r="F70">
            <v>6018.2922110195996</v>
          </cell>
          <cell r="G70">
            <v>5329.1109816784083</v>
          </cell>
          <cell r="H70">
            <v>5036.7876940716551</v>
          </cell>
          <cell r="I70">
            <v>4575.7021359221199</v>
          </cell>
          <cell r="J70">
            <v>4876.2488808329081</v>
          </cell>
          <cell r="K70">
            <v>4367.7193932266491</v>
          </cell>
        </row>
        <row r="71">
          <cell r="A71" t="str">
            <v>EUR</v>
          </cell>
          <cell r="B71" t="str">
            <v>UPS_BIO_REF_GEN1_HVO_NEW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</row>
        <row r="79">
          <cell r="A79" t="str">
            <v>EUR</v>
          </cell>
          <cell r="B79" t="str">
            <v>UPS_AGG_OIL_RPP</v>
          </cell>
          <cell r="C79">
            <v>521.13405100247041</v>
          </cell>
          <cell r="D79">
            <v>499.74194558739572</v>
          </cell>
          <cell r="E79">
            <v>486.50623858852867</v>
          </cell>
          <cell r="F79">
            <v>485.62013063174737</v>
          </cell>
          <cell r="G79">
            <v>441.9489038952504</v>
          </cell>
          <cell r="H79">
            <v>382.95442320856171</v>
          </cell>
          <cell r="I79">
            <v>336.18618469699072</v>
          </cell>
          <cell r="J79">
            <v>321.1770167817038</v>
          </cell>
          <cell r="K79">
            <v>246.8392215005498</v>
          </cell>
        </row>
        <row r="80">
          <cell r="A80" t="str">
            <v>EUR</v>
          </cell>
          <cell r="B80" t="str">
            <v>UPS_AGG_OIL_RPG</v>
          </cell>
          <cell r="C80">
            <v>1065.501632729294</v>
          </cell>
          <cell r="D80">
            <v>1053.8445747679609</v>
          </cell>
          <cell r="E80">
            <v>1014.05703493211</v>
          </cell>
          <cell r="F80">
            <v>802.87888014655857</v>
          </cell>
          <cell r="G80">
            <v>735.68644973326127</v>
          </cell>
          <cell r="H80">
            <v>636.06537202240031</v>
          </cell>
          <cell r="I80">
            <v>557.82262328537718</v>
          </cell>
          <cell r="J80">
            <v>533.29254289689788</v>
          </cell>
          <cell r="K80">
            <v>409.44229150661459</v>
          </cell>
        </row>
        <row r="81">
          <cell r="A81" t="str">
            <v>EUR</v>
          </cell>
          <cell r="B81" t="str">
            <v>UPS_FT_ELC</v>
          </cell>
          <cell r="C81">
            <v>220.16367278980471</v>
          </cell>
          <cell r="D81">
            <v>220.16367278980471</v>
          </cell>
          <cell r="E81">
            <v>220.16367278980471</v>
          </cell>
          <cell r="F81">
            <v>173.15757943223801</v>
          </cell>
          <cell r="G81">
            <v>152.20674730490049</v>
          </cell>
          <cell r="H81">
            <v>130.623219961822</v>
          </cell>
          <cell r="I81">
            <v>118.1596356673324</v>
          </cell>
          <cell r="J81">
            <v>110.78856555653179</v>
          </cell>
          <cell r="K81">
            <v>78.643258881522925</v>
          </cell>
        </row>
        <row r="82">
          <cell r="A82" t="str">
            <v>EUR</v>
          </cell>
          <cell r="B82" t="str">
            <v>UPS_CONV_STM_EXS</v>
          </cell>
          <cell r="C82">
            <v>184.2053178809735</v>
          </cell>
          <cell r="D82">
            <v>177.05648973140561</v>
          </cell>
          <cell r="E82">
            <v>163.7344669888129</v>
          </cell>
          <cell r="F82">
            <v>168.26401025597471</v>
          </cell>
          <cell r="G82">
            <v>153.92497027192169</v>
          </cell>
          <cell r="H82">
            <v>133.52303901817459</v>
          </cell>
          <cell r="I82">
            <v>119.5922644536228</v>
          </cell>
          <cell r="J82">
            <v>112.9786133311457</v>
          </cell>
          <cell r="K82">
            <v>84.195228986035787</v>
          </cell>
        </row>
        <row r="83">
          <cell r="A83" t="str">
            <v>EUR</v>
          </cell>
          <cell r="B83" t="str">
            <v>UPS_PRI_HFO_1_EXS</v>
          </cell>
          <cell r="C83">
            <v>20090.51766618136</v>
          </cell>
          <cell r="D83">
            <v>26844.198468053801</v>
          </cell>
          <cell r="E83">
            <v>20670.382380958541</v>
          </cell>
          <cell r="F83">
            <v>14115.940905712459</v>
          </cell>
          <cell r="G83">
            <v>22676.582387149349</v>
          </cell>
          <cell r="H83">
            <v>12470.513680069031</v>
          </cell>
          <cell r="I83">
            <v>15015.71748321101</v>
          </cell>
          <cell r="J83">
            <v>12719.75423656724</v>
          </cell>
          <cell r="K83">
            <v>4490.2055876863251</v>
          </cell>
        </row>
        <row r="84">
          <cell r="A84" t="str">
            <v>EUR</v>
          </cell>
          <cell r="B84" t="str">
            <v>UPS_PRI_HFO_2_EXS</v>
          </cell>
          <cell r="C84">
            <v>15633.286810181369</v>
          </cell>
          <cell r="D84">
            <v>6837.3554441843453</v>
          </cell>
          <cell r="E84">
            <v>9231.1752055134712</v>
          </cell>
          <cell r="F84">
            <v>16005.304666905329</v>
          </cell>
          <cell r="G84">
            <v>4910.9762182250124</v>
          </cell>
          <cell r="H84">
            <v>11014.465121744861</v>
          </cell>
          <cell r="I84">
            <v>5581.8980866180973</v>
          </cell>
          <cell r="J84">
            <v>6970.9245358351654</v>
          </cell>
          <cell r="K84">
            <v>10628.46218669082</v>
          </cell>
        </row>
        <row r="85">
          <cell r="A85" t="str">
            <v>EUR</v>
          </cell>
          <cell r="B85" t="str">
            <v>UPS_PRI_HFO_3_EXS</v>
          </cell>
          <cell r="F85">
            <v>2.213999999999999E-3</v>
          </cell>
        </row>
        <row r="86">
          <cell r="A86" t="str">
            <v>EUR</v>
          </cell>
          <cell r="B86" t="str">
            <v>UPS_PRI_HOIL_EXS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23290.5700994381</v>
          </cell>
          <cell r="E88">
            <v>22205.122038035232</v>
          </cell>
          <cell r="F88">
            <v>22949.432899882911</v>
          </cell>
          <cell r="G88">
            <v>21020.850571072679</v>
          </cell>
          <cell r="H88">
            <v>17894.814003641699</v>
          </cell>
          <cell r="I88">
            <v>15693.40980176194</v>
          </cell>
          <cell r="J88">
            <v>15003.296873499399</v>
          </cell>
          <cell r="K88">
            <v>11518.97646771942</v>
          </cell>
        </row>
        <row r="89">
          <cell r="A89" t="str">
            <v>EUR</v>
          </cell>
          <cell r="B89" t="str">
            <v>UPS_PRI_MIX_OIL_UHV_EXS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10298.471828670899</v>
          </cell>
          <cell r="D90">
            <v>9493.8032066419964</v>
          </cell>
          <cell r="E90">
            <v>8827.3261655589886</v>
          </cell>
          <cell r="F90">
            <v>3944.9660978988991</v>
          </cell>
          <cell r="G90">
            <v>544.23031163420194</v>
          </cell>
          <cell r="H90">
            <v>1332.823675055273</v>
          </cell>
          <cell r="I90">
            <v>1512.6117094891699</v>
          </cell>
          <cell r="J90">
            <v>1217.591023548913</v>
          </cell>
          <cell r="K90">
            <v>1189.576140973466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740.63903030303015</v>
          </cell>
          <cell r="I92">
            <v>592.51103030303011</v>
          </cell>
          <cell r="J92">
            <v>474.00921212121199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1802.1381818181819</v>
          </cell>
          <cell r="F93">
            <v>1726.2044790312809</v>
          </cell>
          <cell r="G93">
            <v>1688.346834793138</v>
          </cell>
          <cell r="H93">
            <v>1233.3967306332031</v>
          </cell>
          <cell r="I93">
            <v>1441.3176053333329</v>
          </cell>
          <cell r="J93">
            <v>1312.104918129824</v>
          </cell>
          <cell r="K93">
            <v>539.8020458582439</v>
          </cell>
        </row>
        <row r="94">
          <cell r="A94" t="str">
            <v>EUR</v>
          </cell>
          <cell r="B94" t="str">
            <v>UPS_PRI_ADD_EXS</v>
          </cell>
          <cell r="C94">
            <v>82.894651992374392</v>
          </cell>
          <cell r="D94">
            <v>81.72894619624104</v>
          </cell>
          <cell r="E94">
            <v>77.750192212655989</v>
          </cell>
          <cell r="F94">
            <v>80.287888014655891</v>
          </cell>
          <cell r="G94">
            <v>73.568644973326116</v>
          </cell>
          <cell r="H94">
            <v>63.606537202240077</v>
          </cell>
          <cell r="I94">
            <v>55.782262328537733</v>
          </cell>
          <cell r="J94">
            <v>53.3292542896898</v>
          </cell>
          <cell r="K94">
            <v>40.944229150661457</v>
          </cell>
        </row>
        <row r="95">
          <cell r="A95" t="str">
            <v>EUR</v>
          </cell>
          <cell r="B95" t="str">
            <v>UPS_SCN_COA_OVC</v>
          </cell>
          <cell r="C95">
            <v>863.9958654805871</v>
          </cell>
          <cell r="D95">
            <v>771.24345786834897</v>
          </cell>
          <cell r="E95">
            <v>662.83619613636415</v>
          </cell>
          <cell r="F95">
            <v>640.39995095252914</v>
          </cell>
          <cell r="G95">
            <v>555.62996369994232</v>
          </cell>
          <cell r="H95">
            <v>475.89771095209107</v>
          </cell>
          <cell r="I95">
            <v>518.04823010387611</v>
          </cell>
          <cell r="J95">
            <v>355.20126510039893</v>
          </cell>
          <cell r="K95">
            <v>238.4118412156804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163.90406715460031</v>
          </cell>
          <cell r="D97">
            <v>138.50068952989861</v>
          </cell>
          <cell r="E97">
            <v>122.9563094547926</v>
          </cell>
          <cell r="F97">
            <v>77.00793273835049</v>
          </cell>
          <cell r="G97">
            <v>45.209121790492063</v>
          </cell>
          <cell r="K97">
            <v>35.443290260924229</v>
          </cell>
        </row>
        <row r="98">
          <cell r="A98" t="str">
            <v>EUR</v>
          </cell>
          <cell r="B98" t="str">
            <v>UPS_SCN_REF</v>
          </cell>
          <cell r="C98">
            <v>469.9432998093597</v>
          </cell>
          <cell r="D98">
            <v>440.80065490602169</v>
          </cell>
          <cell r="E98">
            <v>341.33180531640039</v>
          </cell>
          <cell r="F98">
            <v>404.7742003663999</v>
          </cell>
          <cell r="G98">
            <v>236.793124333154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25744.31575376507</v>
          </cell>
          <cell r="D101">
            <v>25382.286390345918</v>
          </cell>
          <cell r="E101">
            <v>24146.618028177199</v>
          </cell>
          <cell r="F101">
            <v>24934.741754418301</v>
          </cell>
          <cell r="G101">
            <v>22847.968840549329</v>
          </cell>
          <cell r="H101">
            <v>19754.070237109019</v>
          </cell>
          <cell r="I101">
            <v>17324.111270499528</v>
          </cell>
          <cell r="J101">
            <v>16562.288740568009</v>
          </cell>
          <cell r="K101">
            <v>12715.9127665571</v>
          </cell>
        </row>
        <row r="102">
          <cell r="A102" t="str">
            <v>EUR</v>
          </cell>
          <cell r="B102" t="str">
            <v>UPS_HET_REF_NGA_EXS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9.0355849932681096</v>
          </cell>
        </row>
        <row r="104">
          <cell r="A104" t="str">
            <v>EUR</v>
          </cell>
          <cell r="B104" t="str">
            <v>UPS_HET_REF_RPG_EXS</v>
          </cell>
          <cell r="C104">
            <v>189.24409024444071</v>
          </cell>
          <cell r="D104">
            <v>189.24409024444071</v>
          </cell>
          <cell r="E104">
            <v>189.24409024444071</v>
          </cell>
        </row>
        <row r="105">
          <cell r="A105" t="str">
            <v>EUR</v>
          </cell>
          <cell r="B105" t="str">
            <v>UPS_HET_REF_COA_EXS</v>
          </cell>
          <cell r="F105">
            <v>138.19225484128481</v>
          </cell>
          <cell r="G105">
            <v>72.234614686750049</v>
          </cell>
          <cell r="K105">
            <v>8.3275597863714648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2366.3540227048479</v>
          </cell>
          <cell r="E106">
            <v>2020.9774112262251</v>
          </cell>
          <cell r="F106">
            <v>2170.602642912082</v>
          </cell>
          <cell r="G106">
            <v>1889.961366332707</v>
          </cell>
          <cell r="H106">
            <v>1609.3200897533311</v>
          </cell>
          <cell r="I106">
            <v>1328.6788131739549</v>
          </cell>
          <cell r="J106">
            <v>1048.037536594579</v>
          </cell>
          <cell r="K106">
            <v>767.39626001520423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2366.3540227048479</v>
          </cell>
          <cell r="E107">
            <v>2020.9774112262251</v>
          </cell>
          <cell r="F107">
            <v>2170.602642912082</v>
          </cell>
          <cell r="G107">
            <v>1889.961366332707</v>
          </cell>
          <cell r="H107">
            <v>1609.3200897533311</v>
          </cell>
          <cell r="I107">
            <v>1328.6788131739549</v>
          </cell>
          <cell r="J107">
            <v>1048.037536594579</v>
          </cell>
          <cell r="K107">
            <v>767.39626001520423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2366.3540227048479</v>
          </cell>
          <cell r="E108">
            <v>2020.9774112262251</v>
          </cell>
          <cell r="F108">
            <v>2170.602642912082</v>
          </cell>
          <cell r="G108">
            <v>1889.961366332707</v>
          </cell>
          <cell r="H108">
            <v>1609.3200897533311</v>
          </cell>
          <cell r="I108">
            <v>1328.6788131739549</v>
          </cell>
          <cell r="J108">
            <v>1048.037536594579</v>
          </cell>
          <cell r="K108">
            <v>767.39626001520423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10970.22575727766</v>
          </cell>
          <cell r="G115">
            <v>9551.864745445504</v>
          </cell>
          <cell r="H115">
            <v>8133.5037336133346</v>
          </cell>
          <cell r="I115">
            <v>6715.1427217811706</v>
          </cell>
          <cell r="J115">
            <v>5296.7817099490039</v>
          </cell>
          <cell r="K115">
            <v>3878.4206981168418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</v>
          </cell>
          <cell r="F131">
            <v>2062.4024423682008</v>
          </cell>
          <cell r="G131">
            <v>1795.750572143754</v>
          </cell>
          <cell r="H131">
            <v>1529.0987019193069</v>
          </cell>
          <cell r="I131">
            <v>1262.4468316948601</v>
          </cell>
          <cell r="J131">
            <v>995.79496147041255</v>
          </cell>
          <cell r="K131">
            <v>729.14309124596627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999965057.72688913</v>
          </cell>
          <cell r="D140">
            <v>999964669.50596786</v>
          </cell>
          <cell r="E140">
            <v>999970873.12832689</v>
          </cell>
          <cell r="F140">
            <v>999980027.66359723</v>
          </cell>
          <cell r="G140">
            <v>999988398.34624982</v>
          </cell>
          <cell r="H140">
            <v>999993088.6225003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</row>
        <row r="157">
          <cell r="A157" t="str">
            <v>EUR</v>
          </cell>
          <cell r="B157" t="str">
            <v>UPS_WOD2NGA_NEW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146.8061214699996</v>
          </cell>
          <cell r="E160">
            <v>146.8061214699996</v>
          </cell>
          <cell r="F160">
            <v>279.99045274331962</v>
          </cell>
          <cell r="G160">
            <v>592.71304276134856</v>
          </cell>
          <cell r="H160">
            <v>912.8223128561408</v>
          </cell>
          <cell r="I160">
            <v>912.8223128561408</v>
          </cell>
          <cell r="J160">
            <v>1087.78633760608</v>
          </cell>
          <cell r="K160">
            <v>541.60605180565483</v>
          </cell>
        </row>
        <row r="161">
          <cell r="A161" t="str">
            <v>EUR</v>
          </cell>
          <cell r="B161" t="str">
            <v>UPS_NGA2DST_NEW</v>
          </cell>
          <cell r="H161">
            <v>928.06101177549294</v>
          </cell>
          <cell r="I161">
            <v>1142.41665594146</v>
          </cell>
          <cell r="J161">
            <v>736.68947879265215</v>
          </cell>
        </row>
        <row r="162">
          <cell r="A162" t="str">
            <v>EUR</v>
          </cell>
          <cell r="B162" t="str">
            <v>UPS_NGA2MTH_NEW</v>
          </cell>
          <cell r="C162">
            <v>919.79357860236416</v>
          </cell>
          <cell r="D162">
            <v>1467.4082316903241</v>
          </cell>
          <cell r="E162">
            <v>1441.419356607159</v>
          </cell>
          <cell r="F162">
            <v>870.01828239384861</v>
          </cell>
          <cell r="G162">
            <v>575.71175948422683</v>
          </cell>
          <cell r="H162">
            <v>838.88304823618773</v>
          </cell>
          <cell r="I162">
            <v>836.4533284243355</v>
          </cell>
          <cell r="J162">
            <v>854.4518057386374</v>
          </cell>
          <cell r="K162">
            <v>1571.6770938495119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154.87602790594889</v>
          </cell>
          <cell r="F2">
            <v>193.47716774880061</v>
          </cell>
          <cell r="G2">
            <v>177.65142512808359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93.757240070385777</v>
          </cell>
          <cell r="L2">
            <v>27.840956191807841</v>
          </cell>
          <cell r="M2">
            <v>73.283130009224635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4106.8595245930101</v>
          </cell>
          <cell r="F3">
            <v>4998.8326445466437</v>
          </cell>
          <cell r="G3">
            <v>4095.0098085681639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1928.586428247836</v>
          </cell>
          <cell r="L3">
            <v>1477.241135537324</v>
          </cell>
          <cell r="M3">
            <v>1507.4339842897509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29.506578179043071</v>
          </cell>
          <cell r="F4">
            <v>37.146819039800192</v>
          </cell>
          <cell r="G4">
            <v>35.53028502561672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18.751448014077148</v>
          </cell>
          <cell r="L4">
            <v>2.7840956191807851</v>
          </cell>
          <cell r="M4">
            <v>14.656626001844931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0.13466790921170141</v>
          </cell>
          <cell r="G5">
            <v>0.11518658950308359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4106.8595245930101</v>
          </cell>
          <cell r="F6">
            <v>4998.8326445466437</v>
          </cell>
          <cell r="G6">
            <v>4095.0098085681639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1928.586428247836</v>
          </cell>
          <cell r="L6">
            <v>1477.241135537324</v>
          </cell>
          <cell r="M6">
            <v>1507.4339842897509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4119.5243855880144</v>
          </cell>
          <cell r="F7">
            <v>5014.7393258142238</v>
          </cell>
          <cell r="G7">
            <v>4110.0391191340004</v>
          </cell>
          <cell r="H7">
            <v>2308.7129266521529</v>
          </cell>
          <cell r="I7">
            <v>2013.2159756448959</v>
          </cell>
          <cell r="J7">
            <v>1840.8389941831799</v>
          </cell>
          <cell r="K7">
            <v>1936.5182907577901</v>
          </cell>
          <cell r="L7">
            <v>1478.7668199366351</v>
          </cell>
          <cell r="M7">
            <v>1513.6337370885319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206.6804182770677</v>
          </cell>
          <cell r="F17">
            <v>200.50949720454551</v>
          </cell>
          <cell r="G17">
            <v>133.67299813636359</v>
          </cell>
          <cell r="H17">
            <v>66.836499068181837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61.59076464656615</v>
          </cell>
          <cell r="F18">
            <v>59.751830166954527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47.248885463410453</v>
          </cell>
          <cell r="F19">
            <v>56.453772812645788</v>
          </cell>
          <cell r="G19">
            <v>56.453772812645809</v>
          </cell>
          <cell r="H19">
            <v>56.453772812645788</v>
          </cell>
          <cell r="I19">
            <v>9.2048873492353458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14.08016786809632</v>
          </cell>
          <cell r="F20">
            <v>16.823224298168451</v>
          </cell>
          <cell r="G20">
            <v>16.823224298168451</v>
          </cell>
          <cell r="H20">
            <v>16.823224298168451</v>
          </cell>
          <cell r="I20">
            <v>2.7430564300721332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316.21087725000001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7747.5670264028522</v>
          </cell>
          <cell r="G25">
            <v>5165.0446842685678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37.113598902436053</v>
          </cell>
          <cell r="F26">
            <v>61.861013092734233</v>
          </cell>
          <cell r="G26">
            <v>112.64018287617471</v>
          </cell>
          <cell r="H26">
            <v>158.02747260835841</v>
          </cell>
          <cell r="I26">
            <v>181.90015745548769</v>
          </cell>
          <cell r="J26">
            <v>158.9532582557747</v>
          </cell>
          <cell r="K26">
            <v>133.36350472895191</v>
          </cell>
          <cell r="L26">
            <v>103.98984700190159</v>
          </cell>
          <cell r="M26">
            <v>173.66749976549971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906.19037320114683</v>
          </cell>
          <cell r="F27">
            <v>1510.4397363475939</v>
          </cell>
          <cell r="G27">
            <v>2750.297798559935</v>
          </cell>
          <cell r="H27">
            <v>3858.504122854084</v>
          </cell>
          <cell r="I27">
            <v>4441.3955112048261</v>
          </cell>
          <cell r="J27">
            <v>3881.1087224118342</v>
          </cell>
          <cell r="K27">
            <v>3256.2922404652431</v>
          </cell>
          <cell r="L27">
            <v>2539.0854309630981</v>
          </cell>
          <cell r="M27">
            <v>4240.3814526076167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7.422719780487208</v>
          </cell>
          <cell r="F28">
            <v>12.37220261854684</v>
          </cell>
          <cell r="G28">
            <v>22.52803657523495</v>
          </cell>
          <cell r="H28">
            <v>31.60549452167167</v>
          </cell>
          <cell r="I28">
            <v>36.38003149109754</v>
          </cell>
          <cell r="J28">
            <v>31.790651651154938</v>
          </cell>
          <cell r="K28">
            <v>26.672700945790371</v>
          </cell>
          <cell r="L28">
            <v>20.797969400380321</v>
          </cell>
          <cell r="M28">
            <v>34.733499953099937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906.19037320114683</v>
          </cell>
          <cell r="F29">
            <v>1510.4397363475939</v>
          </cell>
          <cell r="G29">
            <v>2750.297798559935</v>
          </cell>
          <cell r="H29">
            <v>3858.504122854084</v>
          </cell>
          <cell r="I29">
            <v>4441.3955112048261</v>
          </cell>
          <cell r="J29">
            <v>3881.1087224118342</v>
          </cell>
          <cell r="K29">
            <v>3256.2922404652431</v>
          </cell>
          <cell r="L29">
            <v>2539.0854309630981</v>
          </cell>
          <cell r="M29">
            <v>4240.3814526076167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909.33018366829322</v>
          </cell>
          <cell r="F30">
            <v>1515.67317805524</v>
          </cell>
          <cell r="G30">
            <v>2759.827158031258</v>
          </cell>
          <cell r="H30">
            <v>3871.8732470367522</v>
          </cell>
          <cell r="I30">
            <v>4456.7842645255614</v>
          </cell>
          <cell r="J30">
            <v>3894.5561680602718</v>
          </cell>
          <cell r="K30">
            <v>3267.5747929653121</v>
          </cell>
          <cell r="L30">
            <v>2547.882972019459</v>
          </cell>
          <cell r="M30">
            <v>4255.0737230877776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0.1190171874999999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30.265360854166659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7.6566888749999968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790.72923018787492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151.79562134438621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8054.2756685331296</v>
          </cell>
          <cell r="F42">
            <v>6085.4333554546856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15.179562134438619</v>
          </cell>
          <cell r="F43">
            <v>11.468965992187499</v>
          </cell>
          <cell r="G43">
            <v>7.6459773281249994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8054.2756685331296</v>
          </cell>
          <cell r="F44">
            <v>6085.4333554546856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8062.5940685828027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12.37119963414535</v>
          </cell>
          <cell r="F46">
            <v>20.62134242652775</v>
          </cell>
          <cell r="G46">
            <v>37.551264893668261</v>
          </cell>
          <cell r="H46">
            <v>57.315181470848891</v>
          </cell>
          <cell r="I46">
            <v>64.960103573376543</v>
          </cell>
          <cell r="J46">
            <v>68.097779494162367</v>
          </cell>
          <cell r="K46">
            <v>69.87203408811898</v>
          </cell>
          <cell r="L46">
            <v>72.482239280242766</v>
          </cell>
          <cell r="M46">
            <v>87.667807082983757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656.41585258775217</v>
          </cell>
          <cell r="F47">
            <v>1094.1684291515619</v>
          </cell>
          <cell r="G47">
            <v>1992.470115258038</v>
          </cell>
          <cell r="H47">
            <v>3041.1435288432422</v>
          </cell>
          <cell r="I47">
            <v>3446.783095603359</v>
          </cell>
          <cell r="J47">
            <v>3613.268179960256</v>
          </cell>
          <cell r="K47">
            <v>3707.4101287155941</v>
          </cell>
          <cell r="L47">
            <v>3845.9076162096808</v>
          </cell>
          <cell r="M47">
            <v>4651.6538438231182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1.2371199634145349</v>
          </cell>
          <cell r="F48">
            <v>2.0621342426527751</v>
          </cell>
          <cell r="G48">
            <v>3.7551264893668268</v>
          </cell>
          <cell r="H48">
            <v>5.7315181470848886</v>
          </cell>
          <cell r="I48">
            <v>6.4960103573376529</v>
          </cell>
          <cell r="J48">
            <v>6.8097779494162367</v>
          </cell>
          <cell r="K48">
            <v>6.9872034088118991</v>
          </cell>
          <cell r="L48">
            <v>7.2482239280242764</v>
          </cell>
          <cell r="M48">
            <v>8.7667807082983771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656.41585258775217</v>
          </cell>
          <cell r="F49">
            <v>1094.1684291515619</v>
          </cell>
          <cell r="G49">
            <v>1992.470115258038</v>
          </cell>
          <cell r="H49">
            <v>3041.1435288432422</v>
          </cell>
          <cell r="I49">
            <v>3446.783095603359</v>
          </cell>
          <cell r="J49">
            <v>3613.268179960256</v>
          </cell>
          <cell r="K49">
            <v>3707.4101287155941</v>
          </cell>
          <cell r="L49">
            <v>3845.9076162096808</v>
          </cell>
          <cell r="M49">
            <v>4651.6538438231182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657.09379432770334</v>
          </cell>
          <cell r="F50">
            <v>1095.298478716536</v>
          </cell>
          <cell r="G50">
            <v>1994.5279245742111</v>
          </cell>
          <cell r="H50">
            <v>3044.2844007878439</v>
          </cell>
          <cell r="I50">
            <v>3450.3429092791789</v>
          </cell>
          <cell r="J50">
            <v>3616.999938276535</v>
          </cell>
          <cell r="K50">
            <v>3711.2391161836222</v>
          </cell>
          <cell r="L50">
            <v>3849.879642922238</v>
          </cell>
          <cell r="M50">
            <v>4656.4580396512656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1981.837070061016</v>
          </cell>
          <cell r="H51">
            <v>2000.848053101309</v>
          </cell>
          <cell r="I51">
            <v>2071.2800485822199</v>
          </cell>
          <cell r="J51">
            <v>2129.8106529623401</v>
          </cell>
          <cell r="K51">
            <v>2174.7255549914839</v>
          </cell>
          <cell r="L51">
            <v>2212.0739865013502</v>
          </cell>
          <cell r="M51">
            <v>2238.9260598946039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48194.382084282479</v>
          </cell>
          <cell r="H52">
            <v>48657.603998788669</v>
          </cell>
          <cell r="I52">
            <v>50376.74080227768</v>
          </cell>
          <cell r="J52">
            <v>51805.670474946754</v>
          </cell>
          <cell r="K52">
            <v>52902.53525043722</v>
          </cell>
          <cell r="L52">
            <v>53815.037205973022</v>
          </cell>
          <cell r="M52">
            <v>54471.638252719269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396.36741401220308</v>
          </cell>
          <cell r="H53">
            <v>400.16961062026161</v>
          </cell>
          <cell r="I53">
            <v>414.25600971644388</v>
          </cell>
          <cell r="J53">
            <v>425.96213059246787</v>
          </cell>
          <cell r="K53">
            <v>434.94511099829668</v>
          </cell>
          <cell r="L53">
            <v>442.41479730026992</v>
          </cell>
          <cell r="M53">
            <v>447.78521197892093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1.993094302401079</v>
          </cell>
          <cell r="H54">
            <v>2.299908403727871</v>
          </cell>
          <cell r="I54">
            <v>2.4451790114317111</v>
          </cell>
          <cell r="J54">
            <v>2.5838267043765599</v>
          </cell>
          <cell r="K54">
            <v>2.7131408106841262</v>
          </cell>
          <cell r="L54">
            <v>2.8401565041579779</v>
          </cell>
          <cell r="M54">
            <v>2.960764466869291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48194.382084282479</v>
          </cell>
          <cell r="H55">
            <v>48657.603998788669</v>
          </cell>
          <cell r="I55">
            <v>50376.74080227768</v>
          </cell>
          <cell r="J55">
            <v>51805.670474946754</v>
          </cell>
          <cell r="K55">
            <v>52902.53525043722</v>
          </cell>
          <cell r="L55">
            <v>53815.037205973022</v>
          </cell>
          <cell r="M55">
            <v>54471.638252719269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48362.045500409637</v>
          </cell>
          <cell r="H56">
            <v>48826.87574408103</v>
          </cell>
          <cell r="I56">
            <v>50551.971094387744</v>
          </cell>
          <cell r="J56">
            <v>51985.852456187371</v>
          </cell>
          <cell r="K56">
            <v>53086.517032389507</v>
          </cell>
          <cell r="L56">
            <v>54002.178665231033</v>
          </cell>
          <cell r="M56">
            <v>54661.051397386349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83.915870709677407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5.5069790153225799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4.1957935354838709E-2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8.0700843913112887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0.96258029838709658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22.793135148689519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625.1397200113912</v>
          </cell>
          <cell r="F67">
            <v>468.85479000854338</v>
          </cell>
          <cell r="G67">
            <v>312.5698600056956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4.5586270297379006</v>
          </cell>
          <cell r="G68">
            <v>3.0390846864919352</v>
          </cell>
          <cell r="H68">
            <v>1.5195423432459669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625.1397200113912</v>
          </cell>
          <cell r="F69">
            <v>468.85479000854338</v>
          </cell>
          <cell r="G69">
            <v>312.5698600056956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627.71078565616335</v>
          </cell>
          <cell r="F70">
            <v>470.7830892421224</v>
          </cell>
          <cell r="G70">
            <v>313.85539282808168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144.17955556834681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7650.1672184564786</v>
          </cell>
          <cell r="F72">
            <v>5278.3190540512342</v>
          </cell>
          <cell r="G72">
            <v>3518.8793693674902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14.417955556834681</v>
          </cell>
          <cell r="F73">
            <v>9.9478308595010088</v>
          </cell>
          <cell r="G73">
            <v>6.6318872396673383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7650.1672184564786</v>
          </cell>
          <cell r="F74">
            <v>5278.3190540512342</v>
          </cell>
          <cell r="G74">
            <v>3518.8793693674902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7658.0682581016245</v>
          </cell>
          <cell r="F75">
            <v>5283.7704653622413</v>
          </cell>
          <cell r="G75">
            <v>3522.5136435748282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534.20663041595049</v>
          </cell>
          <cell r="F76">
            <v>581.86162292299969</v>
          </cell>
          <cell r="G76">
            <v>633.92766582470415</v>
          </cell>
          <cell r="H76">
            <v>747.91752867078594</v>
          </cell>
          <cell r="I76">
            <v>815.36874574590342</v>
          </cell>
          <cell r="J76">
            <v>842.49308875283009</v>
          </cell>
          <cell r="K76">
            <v>865.20280588082699</v>
          </cell>
          <cell r="L76">
            <v>886.24974263288527</v>
          </cell>
          <cell r="M76">
            <v>904.38861611535242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28345.003809870341</v>
          </cell>
          <cell r="F77">
            <v>30873.577712294358</v>
          </cell>
          <cell r="G77">
            <v>33636.201948658803</v>
          </cell>
          <cell r="H77">
            <v>39684.504071271913</v>
          </cell>
          <cell r="I77">
            <v>43263.465649277627</v>
          </cell>
          <cell r="J77">
            <v>44702.68328922517</v>
          </cell>
          <cell r="K77">
            <v>45907.660880036681</v>
          </cell>
          <cell r="L77">
            <v>47024.411344100889</v>
          </cell>
          <cell r="M77">
            <v>47986.859971080601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53.42066304159507</v>
          </cell>
          <cell r="F78">
            <v>58.186162292299969</v>
          </cell>
          <cell r="G78">
            <v>63.392766582470408</v>
          </cell>
          <cell r="H78">
            <v>74.7917528670786</v>
          </cell>
          <cell r="I78">
            <v>81.536874574590342</v>
          </cell>
          <cell r="J78">
            <v>84.249308875283006</v>
          </cell>
          <cell r="K78">
            <v>86.520280588082699</v>
          </cell>
          <cell r="L78">
            <v>88.624974263288522</v>
          </cell>
          <cell r="M78">
            <v>90.438861611535231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28345.003809870341</v>
          </cell>
          <cell r="F79">
            <v>30873.577712294358</v>
          </cell>
          <cell r="G79">
            <v>33636.201948658803</v>
          </cell>
          <cell r="H79">
            <v>39684.504071271913</v>
          </cell>
          <cell r="I79">
            <v>43263.465649277627</v>
          </cell>
          <cell r="J79">
            <v>44702.68328922517</v>
          </cell>
          <cell r="K79">
            <v>45907.660880036681</v>
          </cell>
          <cell r="L79">
            <v>47024.411344100889</v>
          </cell>
          <cell r="M79">
            <v>47986.859971080601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28374.278333217138</v>
          </cell>
          <cell r="F80">
            <v>30905.463729230542</v>
          </cell>
          <cell r="G80">
            <v>33670.941184745992</v>
          </cell>
          <cell r="H80">
            <v>39725.489951843047</v>
          </cell>
          <cell r="I80">
            <v>43308.147856544507</v>
          </cell>
          <cell r="J80">
            <v>44748.851910488833</v>
          </cell>
          <cell r="K80">
            <v>45955.073993798949</v>
          </cell>
          <cell r="L80">
            <v>47072.97782999718</v>
          </cell>
          <cell r="M80">
            <v>48036.420467243719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2.7671142857142859E-2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5.5342285714285724E-3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4.4844376339285716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0.59792501785714292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5.4510953250000007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0.54510953250000016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228.1685160264575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81.032562627852712</v>
          </cell>
          <cell r="F125">
            <v>81.032562627852712</v>
          </cell>
          <cell r="G125">
            <v>81.032562627852712</v>
          </cell>
          <cell r="H125">
            <v>81.032562627852712</v>
          </cell>
          <cell r="I125">
            <v>81.032562627852712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4299.5877730338652</v>
          </cell>
          <cell r="F126">
            <v>4299.5877730338652</v>
          </cell>
          <cell r="G126">
            <v>4299.5877730338652</v>
          </cell>
          <cell r="H126">
            <v>4299.5877730338652</v>
          </cell>
          <cell r="I126">
            <v>4299.5877730338652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8.1032562627852709</v>
          </cell>
          <cell r="F127">
            <v>8.1032562627852709</v>
          </cell>
          <cell r="G127">
            <v>8.1032562627852709</v>
          </cell>
          <cell r="H127">
            <v>8.1032562627852709</v>
          </cell>
          <cell r="I127">
            <v>8.1032562627852709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4299.5877730338652</v>
          </cell>
          <cell r="F128">
            <v>4299.5877730338652</v>
          </cell>
          <cell r="G128">
            <v>4299.5877730338652</v>
          </cell>
          <cell r="H128">
            <v>4299.5877730338652</v>
          </cell>
          <cell r="I128">
            <v>4299.5877730338652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4304.0283574658724</v>
          </cell>
          <cell r="F129">
            <v>4304.0283574658724</v>
          </cell>
          <cell r="G129">
            <v>4304.0283574658724</v>
          </cell>
          <cell r="H129">
            <v>4304.0283574658724</v>
          </cell>
          <cell r="I129">
            <v>4304.0283574658724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717.17833263660566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341.21149617340973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81.579184433069031</v>
          </cell>
          <cell r="I134">
            <v>95.773990042914278</v>
          </cell>
          <cell r="J134">
            <v>95.773990042914278</v>
          </cell>
          <cell r="K134">
            <v>95.773990042914278</v>
          </cell>
          <cell r="L134">
            <v>95.772275001316714</v>
          </cell>
          <cell r="M134">
            <v>78.002360043298864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40.789592216534523</v>
          </cell>
          <cell r="I135">
            <v>47.886995021457139</v>
          </cell>
          <cell r="J135">
            <v>47.886995021457139</v>
          </cell>
          <cell r="K135">
            <v>47.886995021457139</v>
          </cell>
          <cell r="L135">
            <v>47.886137500658357</v>
          </cell>
          <cell r="M135">
            <v>39.001180021649432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14.19477809135401</v>
          </cell>
          <cell r="I136">
            <v>16.664674267467081</v>
          </cell>
          <cell r="J136">
            <v>16.664674267467081</v>
          </cell>
          <cell r="K136">
            <v>16.664674267467081</v>
          </cell>
          <cell r="L136">
            <v>16.66437585022911</v>
          </cell>
          <cell r="M136">
            <v>13.572410647533999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5955.6696285981407</v>
          </cell>
          <cell r="J137">
            <v>5956.2979002066086</v>
          </cell>
          <cell r="K137">
            <v>5956.3741717057264</v>
          </cell>
          <cell r="L137">
            <v>5957.7117280104612</v>
          </cell>
          <cell r="M137">
            <v>5956.545656816781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781.68163875350592</v>
          </cell>
          <cell r="J138">
            <v>781.76409940211749</v>
          </cell>
          <cell r="K138">
            <v>781.77411003637644</v>
          </cell>
          <cell r="L138">
            <v>781.9496643013731</v>
          </cell>
          <cell r="M138">
            <v>781.7966174572025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5.955669628598141</v>
          </cell>
          <cell r="J139">
            <v>5.9562979002066108</v>
          </cell>
          <cell r="K139">
            <v>5.9563741717057246</v>
          </cell>
          <cell r="L139">
            <v>5.9577117280104623</v>
          </cell>
          <cell r="M139">
            <v>5.9565456568167807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381.83286906349832</v>
          </cell>
          <cell r="J140">
            <v>381.87314912699622</v>
          </cell>
          <cell r="K140">
            <v>381.87803908348332</v>
          </cell>
          <cell r="L140">
            <v>381.96379316207071</v>
          </cell>
          <cell r="M140">
            <v>381.88903342266588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165.64173576923079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1425.5730113884611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24.09334338461538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0.16564173576923069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1425.5730113884611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1436.8938711113069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910.90953629558362</v>
          </cell>
          <cell r="F147">
            <v>974.80099219670683</v>
          </cell>
          <cell r="G147">
            <v>940.31854369035159</v>
          </cell>
          <cell r="H147">
            <v>2573.044938501524</v>
          </cell>
          <cell r="I147">
            <v>2920.9044895628881</v>
          </cell>
          <cell r="J147">
            <v>2302.5809897124541</v>
          </cell>
          <cell r="K147">
            <v>1862.3552070928131</v>
          </cell>
          <cell r="L147">
            <v>2064.2459049960312</v>
          </cell>
          <cell r="M147">
            <v>2249.086737567784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22241.374511217171</v>
          </cell>
          <cell r="F148">
            <v>23801.39089280293</v>
          </cell>
          <cell r="G148">
            <v>22959.44444177275</v>
          </cell>
          <cell r="H148">
            <v>62825.180581745539</v>
          </cell>
          <cell r="I148">
            <v>71318.751286827173</v>
          </cell>
          <cell r="J148">
            <v>56221.352498812434</v>
          </cell>
          <cell r="K148">
            <v>45472.506306516203</v>
          </cell>
          <cell r="L148">
            <v>50402.004180319767</v>
          </cell>
          <cell r="M148">
            <v>54915.201175613423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182.18190725911671</v>
          </cell>
          <cell r="F149">
            <v>194.9601984393413</v>
          </cell>
          <cell r="G149">
            <v>188.06370873807029</v>
          </cell>
          <cell r="H149">
            <v>514.60898770030462</v>
          </cell>
          <cell r="I149">
            <v>584.18089791257739</v>
          </cell>
          <cell r="J149">
            <v>460.51619794249069</v>
          </cell>
          <cell r="K149">
            <v>372.47104141856249</v>
          </cell>
          <cell r="L149">
            <v>412.84918099920623</v>
          </cell>
          <cell r="M149">
            <v>449.81734751355691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22241.374511217171</v>
          </cell>
          <cell r="F150">
            <v>23801.39089280293</v>
          </cell>
          <cell r="G150">
            <v>22959.44444177275</v>
          </cell>
          <cell r="H150">
            <v>62825.180581745539</v>
          </cell>
          <cell r="I150">
            <v>71318.751286827173</v>
          </cell>
          <cell r="J150">
            <v>56221.352498812434</v>
          </cell>
          <cell r="K150">
            <v>45472.506306516203</v>
          </cell>
          <cell r="L150">
            <v>50402.004180319767</v>
          </cell>
          <cell r="M150">
            <v>54915.201175613423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23038.995390568962</v>
          </cell>
          <cell r="H151">
            <v>63042.860183542769</v>
          </cell>
          <cell r="I151">
            <v>71565.859806644192</v>
          </cell>
          <cell r="J151">
            <v>56416.150850542093</v>
          </cell>
          <cell r="K151">
            <v>45630.06155703625</v>
          </cell>
          <cell r="L151">
            <v>50576.63938388243</v>
          </cell>
          <cell r="M151">
            <v>55105.473913611662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J172">
            <v>128.86053795567929</v>
          </cell>
          <cell r="K172">
            <v>128.86053795567929</v>
          </cell>
          <cell r="L172">
            <v>128.86053795567929</v>
          </cell>
          <cell r="M172">
            <v>128.86053795567929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J173">
            <v>3218.077167879831</v>
          </cell>
          <cell r="K173">
            <v>3218.077167879831</v>
          </cell>
          <cell r="L173">
            <v>3218.077167879831</v>
          </cell>
          <cell r="M173">
            <v>3218.077167879831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J174">
            <v>25.77210759113586</v>
          </cell>
          <cell r="K174">
            <v>25.77210759113586</v>
          </cell>
          <cell r="L174">
            <v>25.77210759113586</v>
          </cell>
          <cell r="M174">
            <v>25.77210759113586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J175">
            <v>3218.077167879831</v>
          </cell>
          <cell r="K175">
            <v>3218.077167879831</v>
          </cell>
          <cell r="L175">
            <v>3218.077167879831</v>
          </cell>
          <cell r="M175">
            <v>3218.077167879831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J176">
            <v>3228.978769390882</v>
          </cell>
          <cell r="K176">
            <v>3228.978769390882</v>
          </cell>
          <cell r="L176">
            <v>3228.978769390882</v>
          </cell>
          <cell r="M176">
            <v>3228.978769390882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144.17640429248399</v>
          </cell>
          <cell r="H182">
            <v>187.3955106072905</v>
          </cell>
          <cell r="I182">
            <v>209.00506376469369</v>
          </cell>
          <cell r="J182">
            <v>209.05129605179991</v>
          </cell>
          <cell r="K182">
            <v>209.05397574026151</v>
          </cell>
          <cell r="L182">
            <v>209.05397574026151</v>
          </cell>
          <cell r="M182">
            <v>209.03192792693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2965.7086362963951</v>
          </cell>
          <cell r="H183">
            <v>3854.7256531919661</v>
          </cell>
          <cell r="I183">
            <v>4299.2341616397507</v>
          </cell>
          <cell r="J183">
            <v>4300.185159785523</v>
          </cell>
          <cell r="K183">
            <v>4300.2402809771793</v>
          </cell>
          <cell r="L183">
            <v>4300.2402809771793</v>
          </cell>
          <cell r="M183">
            <v>4299.78675745695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28.83528085849678</v>
          </cell>
          <cell r="H184">
            <v>37.479102121458091</v>
          </cell>
          <cell r="I184">
            <v>41.801012752938739</v>
          </cell>
          <cell r="J184">
            <v>41.810259210359959</v>
          </cell>
          <cell r="K184">
            <v>41.810795148052293</v>
          </cell>
          <cell r="L184">
            <v>41.810795148052293</v>
          </cell>
          <cell r="M184">
            <v>41.806385585386003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2965.7086362963951</v>
          </cell>
          <cell r="H185">
            <v>3854.7256531919661</v>
          </cell>
          <cell r="I185">
            <v>4299.2341616397507</v>
          </cell>
          <cell r="J185">
            <v>4300.185159785523</v>
          </cell>
          <cell r="K185">
            <v>4300.2402809771793</v>
          </cell>
          <cell r="L185">
            <v>4300.2402809771793</v>
          </cell>
          <cell r="M185">
            <v>4299.78675745695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2977.9059600995388</v>
          </cell>
          <cell r="H186">
            <v>3870.5793133893421</v>
          </cell>
          <cell r="I186">
            <v>4316.9159900342429</v>
          </cell>
          <cell r="J186">
            <v>4317.8708994315057</v>
          </cell>
          <cell r="K186">
            <v>4317.9262473248054</v>
          </cell>
          <cell r="L186">
            <v>4317.9262473248054</v>
          </cell>
          <cell r="M186">
            <v>4317.470858559569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52.669635374999977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354.05187829729192</v>
          </cell>
          <cell r="F207">
            <v>641.32861981633368</v>
          </cell>
          <cell r="G207">
            <v>914.04997548911194</v>
          </cell>
          <cell r="H207">
            <v>1003.59338312135</v>
          </cell>
          <cell r="I207">
            <v>190.7069416138639</v>
          </cell>
          <cell r="J207">
            <v>729.51672905912983</v>
          </cell>
          <cell r="K207">
            <v>736.62491107479457</v>
          </cell>
          <cell r="L207">
            <v>731.0887067097608</v>
          </cell>
          <cell r="M207">
            <v>708.88977830931196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18785.992662454311</v>
          </cell>
          <cell r="F208">
            <v>34028.896567454671</v>
          </cell>
          <cell r="G208">
            <v>48499.491699452279</v>
          </cell>
          <cell r="H208">
            <v>53250.664908418847</v>
          </cell>
          <cell r="I208">
            <v>10118.910322031619</v>
          </cell>
          <cell r="J208">
            <v>38708.157643877421</v>
          </cell>
          <cell r="K208">
            <v>39085.317781628597</v>
          </cell>
          <cell r="L208">
            <v>38791.566778019907</v>
          </cell>
          <cell r="M208">
            <v>37613.691637092088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35.405187829729194</v>
          </cell>
          <cell r="F209">
            <v>64.132861981633368</v>
          </cell>
          <cell r="G209">
            <v>91.404997548911197</v>
          </cell>
          <cell r="H209">
            <v>100.35933831213499</v>
          </cell>
          <cell r="I209">
            <v>19.070694161386388</v>
          </cell>
          <cell r="J209">
            <v>72.951672905912972</v>
          </cell>
          <cell r="K209">
            <v>73.662491107479454</v>
          </cell>
          <cell r="L209">
            <v>73.108870670976074</v>
          </cell>
          <cell r="M209">
            <v>70.888977830931211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18785.992662454311</v>
          </cell>
          <cell r="F210">
            <v>34028.896567454671</v>
          </cell>
          <cell r="G210">
            <v>48499.491699452279</v>
          </cell>
          <cell r="H210">
            <v>53250.664908418847</v>
          </cell>
          <cell r="I210">
            <v>10118.910322031619</v>
          </cell>
          <cell r="J210">
            <v>38708.157643877421</v>
          </cell>
          <cell r="K210">
            <v>39085.317781628597</v>
          </cell>
          <cell r="L210">
            <v>38791.566778019907</v>
          </cell>
          <cell r="M210">
            <v>37613.691637092088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18805.394705384999</v>
          </cell>
          <cell r="F211">
            <v>34064.041375820612</v>
          </cell>
          <cell r="G211">
            <v>48549.581638109077</v>
          </cell>
          <cell r="H211">
            <v>53305.661825813891</v>
          </cell>
          <cell r="I211">
            <v>10129.361062432061</v>
          </cell>
          <cell r="J211">
            <v>38748.135160629863</v>
          </cell>
          <cell r="K211">
            <v>39125.684826755489</v>
          </cell>
          <cell r="L211">
            <v>38831.630439147601</v>
          </cell>
          <cell r="M211">
            <v>37652.538796943452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0.12701778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6.7395634067999994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1.2701778E-2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6.7395634067999994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8.9953653081919978</v>
          </cell>
          <cell r="F216">
            <v>6.7465239811439988</v>
          </cell>
          <cell r="G216">
            <v>6.3658146226279984</v>
          </cell>
          <cell r="H216">
            <v>3.1829073113140001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  <cell r="E222">
            <v>16.9781002387905</v>
          </cell>
          <cell r="F222">
            <v>0.20925788084958369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  <cell r="E223">
            <v>900.85799867022399</v>
          </cell>
          <cell r="F223">
            <v>11.10322315787891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  <cell r="E224">
            <v>1.697810023879051</v>
          </cell>
          <cell r="F224">
            <v>2.0925788084958371E-2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  <cell r="E225">
            <v>900.85799867022399</v>
          </cell>
          <cell r="F225">
            <v>11.10322315787891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  <cell r="E226">
            <v>901.78839856330956</v>
          </cell>
          <cell r="F226">
            <v>11.11469048974946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0.41250109915966382</v>
          </cell>
          <cell r="F227">
            <v>2.3064520538772468</v>
          </cell>
          <cell r="G227">
            <v>15.577760965466441</v>
          </cell>
          <cell r="H227">
            <v>14.19578699930859</v>
          </cell>
          <cell r="M227">
            <v>17.732937724375571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7.7888804827332203</v>
          </cell>
          <cell r="H228">
            <v>7.0978934996542939</v>
          </cell>
          <cell r="M228">
            <v>8.8664688621877836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1.5577760965466441E-2</v>
          </cell>
          <cell r="H229">
            <v>1.4195786999308589E-2</v>
          </cell>
          <cell r="M229">
            <v>1.7732937724375571E-2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2.7105304079911612</v>
          </cell>
          <cell r="H230">
            <v>2.470066937879694</v>
          </cell>
          <cell r="M230">
            <v>3.085531164041349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3.6180644222020019E-3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2122.3692663461529</v>
          </cell>
          <cell r="G236">
            <v>2073.611448610623</v>
          </cell>
          <cell r="H236">
            <v>2672.9260643614512</v>
          </cell>
          <cell r="I236">
            <v>2755.2404041117529</v>
          </cell>
          <cell r="J236">
            <v>2755.2404041117529</v>
          </cell>
          <cell r="K236">
            <v>2291.9565802940451</v>
          </cell>
          <cell r="L236">
            <v>1235.361217465128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17846.254167269781</v>
          </cell>
          <cell r="H237">
            <v>23004.173683008961</v>
          </cell>
          <cell r="I237">
            <v>23712.600823387242</v>
          </cell>
          <cell r="J237">
            <v>23712.600823387242</v>
          </cell>
          <cell r="K237">
            <v>19725.411768767019</v>
          </cell>
          <cell r="L237">
            <v>10631.967859765789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352.45842523076919</v>
          </cell>
          <cell r="F238">
            <v>308.70825692307687</v>
          </cell>
          <cell r="G238">
            <v>301.61621070699971</v>
          </cell>
          <cell r="H238">
            <v>388.78924572530201</v>
          </cell>
          <cell r="I238">
            <v>400.76224059807328</v>
          </cell>
          <cell r="J238">
            <v>400.76224059807328</v>
          </cell>
          <cell r="K238">
            <v>333.37550258822472</v>
          </cell>
          <cell r="L238">
            <v>179.6889043585642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2.073611448610623</v>
          </cell>
          <cell r="H239">
            <v>2.6729260643614512</v>
          </cell>
          <cell r="I239">
            <v>2.7552404041117531</v>
          </cell>
          <cell r="J239">
            <v>2.755240404111754</v>
          </cell>
          <cell r="K239">
            <v>2.2919565802940451</v>
          </cell>
          <cell r="L239">
            <v>1.2353612174651289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17846.254167269781</v>
          </cell>
          <cell r="H240">
            <v>23004.173683008961</v>
          </cell>
          <cell r="I240">
            <v>23712.600823387242</v>
          </cell>
          <cell r="J240">
            <v>23712.600823387242</v>
          </cell>
          <cell r="K240">
            <v>19725.411768767019</v>
          </cell>
          <cell r="L240">
            <v>10631.967859765789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17987.976084275739</v>
          </cell>
          <cell r="H241">
            <v>23186.856029844141</v>
          </cell>
          <cell r="I241">
            <v>23900.908981188259</v>
          </cell>
          <cell r="J241">
            <v>23900.90898118827</v>
          </cell>
          <cell r="K241">
            <v>19882.056583045669</v>
          </cell>
          <cell r="L241">
            <v>10716.399183701271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7369.1012892283516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0.67617964285714305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5.6288198714285729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5.6288198714285729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5.6478881373571443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0.74572269230769239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8.9760154730769219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8.9760154730769219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296.0732810816001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469.02338173676759</v>
          </cell>
          <cell r="F297">
            <v>379.15883019080962</v>
          </cell>
          <cell r="G297">
            <v>181.86824794184099</v>
          </cell>
          <cell r="H297">
            <v>58.575495703125007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24886.380634952879</v>
          </cell>
          <cell r="F298">
            <v>20118.167529924351</v>
          </cell>
          <cell r="G298">
            <v>9649.9292357940794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46.902338173676753</v>
          </cell>
          <cell r="F299">
            <v>37.915883019080958</v>
          </cell>
          <cell r="G299">
            <v>18.186824794184101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24886.380634952879</v>
          </cell>
          <cell r="F300">
            <v>20118.167529924351</v>
          </cell>
          <cell r="G300">
            <v>9649.9292357940794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24912.083116272061</v>
          </cell>
          <cell r="F301">
            <v>20138.945433818819</v>
          </cell>
          <cell r="G301">
            <v>9659.8956157812936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10848.567320177841</v>
          </cell>
          <cell r="H333">
            <v>19731.127898926079</v>
          </cell>
          <cell r="I333">
            <v>7461.350886148517</v>
          </cell>
          <cell r="J333">
            <v>10422.20441239793</v>
          </cell>
          <cell r="K333">
            <v>7461.350886148517</v>
          </cell>
          <cell r="L333">
            <v>10161.649302087981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1423.874460773342</v>
          </cell>
          <cell r="H334">
            <v>2589.7105367340482</v>
          </cell>
          <cell r="I334">
            <v>979.302303806993</v>
          </cell>
          <cell r="J334">
            <v>1367.914329127228</v>
          </cell>
          <cell r="K334">
            <v>979.302303806993</v>
          </cell>
          <cell r="L334">
            <v>1333.7164708990481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10.84856732017785</v>
          </cell>
          <cell r="H335">
            <v>19.731127898926079</v>
          </cell>
          <cell r="I335">
            <v>7.4613508861485176</v>
          </cell>
          <cell r="J335">
            <v>10.42220441239793</v>
          </cell>
          <cell r="K335">
            <v>7.4613508861485176</v>
          </cell>
          <cell r="L335">
            <v>10.16164930208798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695.5287723149022</v>
          </cell>
          <cell r="H336">
            <v>1265.011937419898</v>
          </cell>
          <cell r="I336">
            <v>478.36585868819691</v>
          </cell>
          <cell r="J336">
            <v>668.19358038986229</v>
          </cell>
          <cell r="K336">
            <v>478.36585868819691</v>
          </cell>
          <cell r="L336">
            <v>651.48874088011576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1.423874460773342</v>
          </cell>
          <cell r="H337">
            <v>2.5897105367340481</v>
          </cell>
          <cell r="I337">
            <v>0.97930230380699301</v>
          </cell>
          <cell r="J337">
            <v>1.367914329127228</v>
          </cell>
          <cell r="K337">
            <v>0.97930230380699301</v>
          </cell>
          <cell r="L337">
            <v>1.3337164708990481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41801.911219139787</v>
          </cell>
          <cell r="G346">
            <v>44390.854913548683</v>
          </cell>
          <cell r="H346">
            <v>36977.582142986037</v>
          </cell>
          <cell r="I346">
            <v>29103.762217528689</v>
          </cell>
          <cell r="J346">
            <v>13492.546568391679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5486.5008475120958</v>
          </cell>
          <cell r="G347">
            <v>5826.2997074032646</v>
          </cell>
          <cell r="H347">
            <v>4853.3076562669194</v>
          </cell>
          <cell r="I347">
            <v>3819.8687910506401</v>
          </cell>
          <cell r="J347">
            <v>1770.896737101408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41.801911219139782</v>
          </cell>
          <cell r="G348">
            <v>44.390854913548679</v>
          </cell>
          <cell r="H348">
            <v>36.977582142986051</v>
          </cell>
          <cell r="I348">
            <v>29.103762217528679</v>
          </cell>
          <cell r="J348">
            <v>13.492546568391679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2680.0250330370991</v>
          </cell>
          <cell r="G349">
            <v>2846.0086856448902</v>
          </cell>
          <cell r="H349">
            <v>2370.725235142193</v>
          </cell>
          <cell r="I349">
            <v>1865.9149551713081</v>
          </cell>
          <cell r="J349">
            <v>865.04089186601175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5.4865008475120964</v>
          </cell>
          <cell r="G350">
            <v>5.8262997074032654</v>
          </cell>
          <cell r="H350">
            <v>4.8533076562669191</v>
          </cell>
          <cell r="I350">
            <v>3.8198687910506401</v>
          </cell>
          <cell r="J350">
            <v>1.770896737101409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8337.8065833707897</v>
          </cell>
          <cell r="H351">
            <v>5558.5377222471907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712.74349943514585</v>
          </cell>
          <cell r="G354">
            <v>534.55762457635956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0.72955807604494394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3905.4500639965981</v>
          </cell>
          <cell r="F372">
            <v>1561.5438375496381</v>
          </cell>
          <cell r="H372">
            <v>1182.793447953256</v>
          </cell>
          <cell r="I372">
            <v>1405.962023038775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512.59032089955338</v>
          </cell>
          <cell r="F373">
            <v>204.95262867838991</v>
          </cell>
          <cell r="H373">
            <v>155.24164004386481</v>
          </cell>
          <cell r="I373">
            <v>184.53251552383921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3.905450063996597</v>
          </cell>
          <cell r="F374">
            <v>1.561543837549638</v>
          </cell>
          <cell r="H374">
            <v>1.182793447953256</v>
          </cell>
          <cell r="I374">
            <v>1.405962023038775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250.38816722798191</v>
          </cell>
          <cell r="F375">
            <v>100.11447928490109</v>
          </cell>
          <cell r="H375">
            <v>75.831844931903092</v>
          </cell>
          <cell r="I375">
            <v>90.13974020207344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0.51259032089955336</v>
          </cell>
          <cell r="F376">
            <v>0.20495262867839001</v>
          </cell>
          <cell r="H376">
            <v>0.15524164004386479</v>
          </cell>
          <cell r="I376">
            <v>0.1845325155238392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16545.953684210519</v>
          </cell>
          <cell r="H377">
            <v>5090.4455468704928</v>
          </cell>
          <cell r="I377">
            <v>5586.7042365407542</v>
          </cell>
          <cell r="J377">
            <v>2900.593500292242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668.12097802675225</v>
          </cell>
          <cell r="I378">
            <v>733.25493104597399</v>
          </cell>
          <cell r="J378">
            <v>380.70289691335688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5.0904455468704928</v>
          </cell>
          <cell r="I379">
            <v>5.5867042365407542</v>
          </cell>
          <cell r="J379">
            <v>2.9005935002922421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783.41263821052632</v>
          </cell>
          <cell r="F380">
            <v>933.67020252631562</v>
          </cell>
          <cell r="G380">
            <v>1060.802455578947</v>
          </cell>
          <cell r="H380">
            <v>326.3611901237345</v>
          </cell>
          <cell r="I380">
            <v>358.17757536521913</v>
          </cell>
          <cell r="J380">
            <v>185.96430078748639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0.6681209780267523</v>
          </cell>
          <cell r="I381">
            <v>0.73325493104597406</v>
          </cell>
          <cell r="J381">
            <v>0.3807028969133569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19728.922942926289</v>
          </cell>
          <cell r="F382">
            <v>11260.00125884294</v>
          </cell>
          <cell r="G382">
            <v>14955.44485053638</v>
          </cell>
          <cell r="H382">
            <v>5630.0006294214863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2589.421136259074</v>
          </cell>
          <cell r="F383">
            <v>1477.8751652231369</v>
          </cell>
          <cell r="G383">
            <v>1962.9021366329021</v>
          </cell>
          <cell r="H383">
            <v>738.93758261157029</v>
          </cell>
          <cell r="I383">
            <v>369.46879130578509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19.728922942926278</v>
          </cell>
          <cell r="F384">
            <v>11.26000125884295</v>
          </cell>
          <cell r="G384">
            <v>14.95544485053639</v>
          </cell>
          <cell r="H384">
            <v>5.6300006294214882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1264.870572178361</v>
          </cell>
          <cell r="F385">
            <v>721.90683070756836</v>
          </cell>
          <cell r="G385">
            <v>958.83095798001398</v>
          </cell>
          <cell r="H385">
            <v>360.95341535378509</v>
          </cell>
          <cell r="I385">
            <v>180.4767076768926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2.589421136259074</v>
          </cell>
          <cell r="F386">
            <v>1.477875165223137</v>
          </cell>
          <cell r="G386">
            <v>1.9629021366329009</v>
          </cell>
          <cell r="H386">
            <v>0.73893758261157005</v>
          </cell>
          <cell r="I386">
            <v>0.36946879130578508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  <cell r="L387">
            <v>26128.99858470507</v>
          </cell>
          <cell r="M387">
            <v>33099.941694684523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  <cell r="L388">
            <v>3429.4310642425398</v>
          </cell>
          <cell r="M388">
            <v>4344.3673474273428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  <cell r="L389">
            <v>26.128998584705059</v>
          </cell>
          <cell r="M389">
            <v>33.099941694684517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  <cell r="L390">
            <v>1675.1954217619041</v>
          </cell>
          <cell r="M390">
            <v>2122.1200119004611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  <cell r="L391">
            <v>3.429431064242539</v>
          </cell>
          <cell r="M391">
            <v>4.3443673474273439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17507.003476636139</v>
          </cell>
          <cell r="F392">
            <v>11411.890007060931</v>
          </cell>
          <cell r="G392">
            <v>8293.388759999998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150671.63810301301</v>
          </cell>
          <cell r="F393">
            <v>98214.875178950737</v>
          </cell>
          <cell r="G393">
            <v>71375.919446290907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2546.4732329652561</v>
          </cell>
          <cell r="F394">
            <v>1659.9112737543171</v>
          </cell>
          <cell r="G394">
            <v>1206.3110923636359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17.50700347663614</v>
          </cell>
          <cell r="F395">
            <v>11.411890007060929</v>
          </cell>
          <cell r="G395">
            <v>8.2933887600000009</v>
          </cell>
          <cell r="H395">
            <v>5.5289258399999994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150671.63810301301</v>
          </cell>
          <cell r="F396">
            <v>98214.875178950737</v>
          </cell>
          <cell r="G396">
            <v>71375.919446290907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151868.1622133526</v>
          </cell>
          <cell r="F397">
            <v>98994.825988706056</v>
          </cell>
          <cell r="G397">
            <v>71942.734870815257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3079.7277004800012</v>
          </cell>
          <cell r="F404">
            <v>1586.389696261682</v>
          </cell>
          <cell r="G404">
            <v>1627.376165272917</v>
          </cell>
          <cell r="H404">
            <v>793.19484813084102</v>
          </cell>
          <cell r="I404">
            <v>396.59742406542063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163410.35178746891</v>
          </cell>
          <cell r="F405">
            <v>84173.837283644869</v>
          </cell>
          <cell r="G405">
            <v>86348.579329381027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307.97277004799997</v>
          </cell>
          <cell r="F406">
            <v>158.6389696261682</v>
          </cell>
          <cell r="G406">
            <v>162.73761652729169</v>
          </cell>
          <cell r="H406">
            <v>79.319484813084117</v>
          </cell>
          <cell r="I406">
            <v>39.659742406542037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163410.35178746891</v>
          </cell>
          <cell r="F407">
            <v>84173.837283644869</v>
          </cell>
          <cell r="G407">
            <v>86348.579329381027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163579.12086545519</v>
          </cell>
          <cell r="F408">
            <v>84260.771439000004</v>
          </cell>
          <cell r="G408">
            <v>86437.759543237946</v>
          </cell>
          <cell r="H408">
            <v>42130.385719500002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687.14580486918578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132.0031947674419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6559.6787586434102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105.6025558139534</v>
          </cell>
          <cell r="G416">
            <v>79.201916860465118</v>
          </cell>
          <cell r="H416">
            <v>52.801277906976722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6559.6787586434102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9873.0205487970907</v>
          </cell>
          <cell r="H418">
            <v>6582.0136991980607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22234.794056304469</v>
          </cell>
          <cell r="F433">
            <v>23512.71912619998</v>
          </cell>
          <cell r="G433">
            <v>17035.95614903768</v>
          </cell>
          <cell r="H433">
            <v>3108.0652906892401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191360.72302821311</v>
          </cell>
          <cell r="F434">
            <v>202359.0108797593</v>
          </cell>
          <cell r="G434">
            <v>146617.63351176339</v>
          </cell>
          <cell r="H434">
            <v>26749.140097231859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3234.151862735197</v>
          </cell>
          <cell r="F435">
            <v>3420.0318729018159</v>
          </cell>
          <cell r="G435">
            <v>2477.9572580418449</v>
          </cell>
          <cell r="H435">
            <v>452.08222410025331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22.234794056304469</v>
          </cell>
          <cell r="F436">
            <v>23.512719126199979</v>
          </cell>
          <cell r="G436">
            <v>17.035956149037691</v>
          </cell>
          <cell r="H436">
            <v>3.108065290689241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191360.72302821311</v>
          </cell>
          <cell r="F437">
            <v>202359.0108797593</v>
          </cell>
          <cell r="G437">
            <v>146617.63351176339</v>
          </cell>
          <cell r="H437">
            <v>26749.140097231859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192880.37013471581</v>
          </cell>
          <cell r="F438">
            <v>203965.998356039</v>
          </cell>
          <cell r="G438">
            <v>147781.9636783858</v>
          </cell>
          <cell r="H438">
            <v>26961.562232280961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60075.601260751508</v>
          </cell>
          <cell r="F439">
            <v>60075.601260751508</v>
          </cell>
          <cell r="G439">
            <v>26694.622160336839</v>
          </cell>
          <cell r="H439">
            <v>17796.414773557899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517032.47012321331</v>
          </cell>
          <cell r="F440">
            <v>517032.47012321331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8738.2692742911295</v>
          </cell>
          <cell r="F441">
            <v>8738.2692742911295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60.075601260751512</v>
          </cell>
          <cell r="F442">
            <v>60.075601260751519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517032.47012321331</v>
          </cell>
          <cell r="F443">
            <v>517032.47012321331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521138.36439847067</v>
          </cell>
          <cell r="F444">
            <v>521138.36439847067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-88.7446967499192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-26.44591963147592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2973.4938141027519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52634.866695602992</v>
          </cell>
          <cell r="F469">
            <v>92636.975632054673</v>
          </cell>
          <cell r="G469">
            <v>157773.58177629201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99.198768744068943</v>
          </cell>
          <cell r="F470">
            <v>174.58909843960549</v>
          </cell>
          <cell r="G470">
            <v>297.34938141027521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52634.866695602992</v>
          </cell>
          <cell r="F471">
            <v>92636.975632054673</v>
          </cell>
          <cell r="G471">
            <v>157773.58177629201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92732.650457999582</v>
          </cell>
          <cell r="G472">
            <v>157936.5292373049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786.02941895980291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373.36397400590653</v>
          </cell>
          <cell r="F475">
            <v>157.20588379196059</v>
          </cell>
          <cell r="G475">
            <v>117.9044128439705</v>
          </cell>
          <cell r="H475">
            <v>78.602941895980294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53611.19518665388</v>
          </cell>
          <cell r="F496">
            <v>39237.812658202951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53611.19518665388</v>
          </cell>
          <cell r="F498">
            <v>39237.812658202951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64.222349297368382</v>
          </cell>
          <cell r="G515">
            <v>64.222349297368382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1595.711305541947</v>
          </cell>
          <cell r="G516">
            <v>1595.7113055419461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12.84446985947368</v>
          </cell>
          <cell r="G517">
            <v>12.84446985947368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1595.711305541947</v>
          </cell>
          <cell r="G518">
            <v>1595.7113055419461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1601.144516292504</v>
          </cell>
          <cell r="G519">
            <v>1601.144516292504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1896.318444644792</v>
          </cell>
          <cell r="H520">
            <v>1422.2388334835939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373.33769378944351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182.366574423434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</v>
          </cell>
          <cell r="J523">
            <v>30.394429070572311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15188.29066265529</v>
          </cell>
          <cell r="F524">
            <v>23532.99194420897</v>
          </cell>
          <cell r="G524">
            <v>27843.1751402763</v>
          </cell>
          <cell r="H524">
            <v>27843.1751402763</v>
          </cell>
          <cell r="I524">
            <v>27843.175140276311</v>
          </cell>
          <cell r="J524">
            <v>27843.1751402763</v>
          </cell>
          <cell r="K524">
            <v>12654.884477621021</v>
          </cell>
          <cell r="L524">
            <v>4310.183196067338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1993.463149473507</v>
          </cell>
          <cell r="F525">
            <v>3088.705192677427</v>
          </cell>
          <cell r="G525">
            <v>3654.4167371612662</v>
          </cell>
          <cell r="H525">
            <v>3654.4167371612662</v>
          </cell>
          <cell r="I525">
            <v>3654.4167371612662</v>
          </cell>
          <cell r="J525">
            <v>3654.4167371612648</v>
          </cell>
          <cell r="K525">
            <v>1660.953587687759</v>
          </cell>
          <cell r="L525">
            <v>565.71154448383811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15.188290662655289</v>
          </cell>
          <cell r="F526">
            <v>23.53299194420897</v>
          </cell>
          <cell r="G526">
            <v>27.843175140276301</v>
          </cell>
          <cell r="H526">
            <v>27.843175140276308</v>
          </cell>
          <cell r="I526">
            <v>27.843175140276301</v>
          </cell>
          <cell r="J526">
            <v>27.843175140276301</v>
          </cell>
          <cell r="K526">
            <v>12.654884477621019</v>
          </cell>
          <cell r="L526">
            <v>4.3101831960673378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973.75928510948722</v>
          </cell>
          <cell r="F527">
            <v>1508.758946023097</v>
          </cell>
          <cell r="G527">
            <v>1785.0955661809651</v>
          </cell>
          <cell r="H527">
            <v>1785.0955661809651</v>
          </cell>
          <cell r="I527">
            <v>1785.0955661809651</v>
          </cell>
          <cell r="J527">
            <v>1785.0955661809651</v>
          </cell>
          <cell r="K527">
            <v>811.33628107147752</v>
          </cell>
          <cell r="L527">
            <v>276.33662015786717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677.14941765036667</v>
          </cell>
          <cell r="F528">
            <v>416.11676232029328</v>
          </cell>
          <cell r="H528">
            <v>307.09724156479211</v>
          </cell>
          <cell r="I528">
            <v>307.09724156479211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5827.7941244509293</v>
          </cell>
          <cell r="F529">
            <v>3581.2521717147429</v>
          </cell>
          <cell r="H529">
            <v>2642.9905326308058</v>
          </cell>
          <cell r="I529">
            <v>2642.9905326308058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60.526074519315401</v>
          </cell>
          <cell r="H530">
            <v>44.66868968215158</v>
          </cell>
          <cell r="I530">
            <v>44.66868968215158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0.67714941765036651</v>
          </cell>
          <cell r="F531">
            <v>0.41611676232029332</v>
          </cell>
          <cell r="H531">
            <v>0.30709724156479212</v>
          </cell>
          <cell r="I531">
            <v>0.30709724156479212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5827.7941244509293</v>
          </cell>
          <cell r="F532">
            <v>3581.2521717147429</v>
          </cell>
          <cell r="H532">
            <v>2642.9905326308058</v>
          </cell>
          <cell r="I532">
            <v>2642.9905326308058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5874.0742091954326</v>
          </cell>
          <cell r="F533">
            <v>3609.6918609795061</v>
          </cell>
          <cell r="H533">
            <v>2663.9792331952071</v>
          </cell>
          <cell r="I533">
            <v>2663.9792331952071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6143.4832494993698</v>
          </cell>
          <cell r="F534">
            <v>5389.143044622313</v>
          </cell>
          <cell r="G534">
            <v>4422.5114275340347</v>
          </cell>
          <cell r="H534">
            <v>6143.4832494993698</v>
          </cell>
          <cell r="I534">
            <v>6143.4832494993698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52873.050839100491</v>
          </cell>
          <cell r="F535">
            <v>46380.924730399493</v>
          </cell>
          <cell r="G535">
            <v>38061.741531331543</v>
          </cell>
          <cell r="H535">
            <v>52873.050839100499</v>
          </cell>
          <cell r="I535">
            <v>52873.050839100491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893.59756356354478</v>
          </cell>
          <cell r="F536">
            <v>783.87535194506381</v>
          </cell>
          <cell r="G536">
            <v>643.27438945949598</v>
          </cell>
          <cell r="H536">
            <v>893.59756356354478</v>
          </cell>
          <cell r="I536">
            <v>893.59756356354467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6.1434832494993703</v>
          </cell>
          <cell r="F537">
            <v>5.3891430446223128</v>
          </cell>
          <cell r="G537">
            <v>4.422511427534034</v>
          </cell>
          <cell r="H537">
            <v>6.1434832494993703</v>
          </cell>
          <cell r="I537">
            <v>6.1434832494993703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52873.050839100491</v>
          </cell>
          <cell r="F538">
            <v>46380.924730399493</v>
          </cell>
          <cell r="G538">
            <v>38061.741531331543</v>
          </cell>
          <cell r="H538">
            <v>52873.050839100499</v>
          </cell>
          <cell r="I538">
            <v>52873.050839100491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53292.929994279912</v>
          </cell>
          <cell r="F539">
            <v>46749.248161394673</v>
          </cell>
          <cell r="G539">
            <v>38364.000085078827</v>
          </cell>
          <cell r="H539">
            <v>53292.929994279912</v>
          </cell>
          <cell r="I539">
            <v>53292.929994279912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149.323230786626</v>
          </cell>
          <cell r="F540">
            <v>164.70734013386721</v>
          </cell>
          <cell r="G540">
            <v>135.4405721420643</v>
          </cell>
          <cell r="H540">
            <v>83.4952010760029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7923.0906255383743</v>
          </cell>
          <cell r="F541">
            <v>8739.3714675029951</v>
          </cell>
          <cell r="G541">
            <v>7186.4767578579349</v>
          </cell>
          <cell r="H541">
            <v>4430.2553690927134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16.470734013386721</v>
          </cell>
          <cell r="G542">
            <v>13.544057214206431</v>
          </cell>
          <cell r="H542">
            <v>8.3495201076002878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7923.0906255383743</v>
          </cell>
          <cell r="F543">
            <v>8739.3714675029951</v>
          </cell>
          <cell r="G543">
            <v>7186.4767578579349</v>
          </cell>
          <cell r="H543">
            <v>4430.2553690927134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7931.2735385854803</v>
          </cell>
          <cell r="F544">
            <v>8748.3974297423301</v>
          </cell>
          <cell r="G544">
            <v>7193.8989012113188</v>
          </cell>
          <cell r="H544">
            <v>4434.8309061116779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319.33555686009481</v>
          </cell>
          <cell r="F545">
            <v>387.8859676043968</v>
          </cell>
          <cell r="G545">
            <v>387.8859676043968</v>
          </cell>
          <cell r="H545">
            <v>387.88596760439691</v>
          </cell>
          <cell r="I545">
            <v>387.8859676043968</v>
          </cell>
          <cell r="J545">
            <v>45.145810277002461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16943.944646996631</v>
          </cell>
          <cell r="F546">
            <v>20581.22944108929</v>
          </cell>
          <cell r="G546">
            <v>20581.229441089301</v>
          </cell>
          <cell r="H546">
            <v>20581.229441089301</v>
          </cell>
          <cell r="I546">
            <v>20581.229441089301</v>
          </cell>
          <cell r="J546">
            <v>2395.43669329775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31.93355568600948</v>
          </cell>
          <cell r="F547">
            <v>38.788596760439681</v>
          </cell>
          <cell r="G547">
            <v>38.788596760439667</v>
          </cell>
          <cell r="H547">
            <v>38.788596760439667</v>
          </cell>
          <cell r="I547">
            <v>38.788596760439667</v>
          </cell>
          <cell r="J547">
            <v>4.5145810277002463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16943.944646996631</v>
          </cell>
          <cell r="F548">
            <v>20581.22944108929</v>
          </cell>
          <cell r="G548">
            <v>20581.229441089301</v>
          </cell>
          <cell r="H548">
            <v>20581.229441089301</v>
          </cell>
          <cell r="I548">
            <v>20581.229441089301</v>
          </cell>
          <cell r="J548">
            <v>2395.43669329775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16961.444235512561</v>
          </cell>
          <cell r="F549">
            <v>20602.485592114019</v>
          </cell>
          <cell r="G549">
            <v>20602.485592114012</v>
          </cell>
          <cell r="H549">
            <v>20602.485592114012</v>
          </cell>
          <cell r="I549">
            <v>20602.485592114019</v>
          </cell>
          <cell r="J549">
            <v>2397.9106837009299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159.2297377184874</v>
          </cell>
          <cell r="G555">
            <v>139.00906536869749</v>
          </cell>
          <cell r="H555">
            <v>225.74462193136489</v>
          </cell>
          <cell r="I555">
            <v>217.85354259241609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7631.2943849269568</v>
          </cell>
          <cell r="F556">
            <v>3956.3282165120172</v>
          </cell>
          <cell r="G556">
            <v>3453.9119108609038</v>
          </cell>
          <cell r="H556">
            <v>5609.0013729213124</v>
          </cell>
          <cell r="I556">
            <v>5412.9343549462319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61.427108008534653</v>
          </cell>
          <cell r="F557">
            <v>31.845947543697481</v>
          </cell>
          <cell r="G557">
            <v>27.801813073739499</v>
          </cell>
          <cell r="H557">
            <v>45.148924386272959</v>
          </cell>
          <cell r="I557">
            <v>43.570708518483222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7631.2943849269568</v>
          </cell>
          <cell r="F558">
            <v>3956.3282165120172</v>
          </cell>
          <cell r="G558">
            <v>3453.9119108609038</v>
          </cell>
          <cell r="H558">
            <v>5609.0013729213124</v>
          </cell>
          <cell r="I558">
            <v>5412.9343549462319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7657.2780516145658</v>
          </cell>
          <cell r="F559">
            <v>3969.799052323001</v>
          </cell>
          <cell r="G559">
            <v>3465.672077791095</v>
          </cell>
          <cell r="H559">
            <v>5628.0993679367057</v>
          </cell>
          <cell r="I559">
            <v>5431.3647646495492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J611">
            <v>1.818912097327001</v>
          </cell>
          <cell r="K611">
            <v>10.849554623848711</v>
          </cell>
          <cell r="L611">
            <v>10.849554623848711</v>
          </cell>
          <cell r="M611">
            <v>133.26022978840811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J612">
            <v>1.825486291150721</v>
          </cell>
          <cell r="K612">
            <v>10.88876876459967</v>
          </cell>
          <cell r="L612">
            <v>10.88876876459968</v>
          </cell>
          <cell r="M612">
            <v>133.74187955087319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J613">
            <v>7.7709146852477984E-2</v>
          </cell>
          <cell r="K613">
            <v>0.46352412235183882</v>
          </cell>
          <cell r="L613">
            <v>0.4635241223518391</v>
          </cell>
          <cell r="M613">
            <v>5.6932596036061573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J614">
            <v>1.818912097327001</v>
          </cell>
          <cell r="K614">
            <v>10.849554623848711</v>
          </cell>
          <cell r="L614">
            <v>10.849554623848711</v>
          </cell>
          <cell r="M614">
            <v>133.26022978840811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J615">
            <v>1.5541829370495591E-2</v>
          </cell>
          <cell r="K615">
            <v>9.2704824470367764E-2</v>
          </cell>
          <cell r="L615">
            <v>9.2704824470367805E-2</v>
          </cell>
          <cell r="M615">
            <v>1.1386519207212309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1.531121766156576E-3</v>
          </cell>
          <cell r="J616">
            <v>9.8553310898157661E-3</v>
          </cell>
          <cell r="K616">
            <v>6.4243194320941097E-2</v>
          </cell>
          <cell r="L616">
            <v>0.40024120183722328</v>
          </cell>
          <cell r="M616">
            <v>0.39444808489735322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1.536655783591076E-3</v>
          </cell>
          <cell r="J617">
            <v>9.890951753880068E-3</v>
          </cell>
          <cell r="K617">
            <v>6.4475392024140391E-2</v>
          </cell>
          <cell r="L617">
            <v>0.40168781558012112</v>
          </cell>
          <cell r="M617">
            <v>0.39587376025974208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6.5413917665476057E-5</v>
          </cell>
          <cell r="J618">
            <v>4.2104803858512239E-4</v>
          </cell>
          <cell r="K618">
            <v>2.7446537021193862E-3</v>
          </cell>
          <cell r="L618">
            <v>1.7099453225742949E-2</v>
          </cell>
          <cell r="M618">
            <v>1.6851954638166619E-2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1.531121766156576E-3</v>
          </cell>
          <cell r="J619">
            <v>9.8553310898157661E-3</v>
          </cell>
          <cell r="K619">
            <v>6.4243194320941097E-2</v>
          </cell>
          <cell r="L619">
            <v>0.40024120183722328</v>
          </cell>
          <cell r="M619">
            <v>0.39444808489735322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1.308278353309521E-5</v>
          </cell>
          <cell r="J620">
            <v>8.4209607717024483E-5</v>
          </cell>
          <cell r="K620">
            <v>5.4893074042387704E-4</v>
          </cell>
          <cell r="L620">
            <v>3.4198906451485891E-3</v>
          </cell>
          <cell r="M620">
            <v>3.370390927633323E-3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M621">
            <v>1.9694512284468959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M622">
            <v>1.97656952411451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M623">
            <v>8.4140610728292334E-2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M624">
            <v>1.9694512284468959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M625">
            <v>1.6828122145658469E-2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M626">
            <v>31.052077864450069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M627">
            <v>31.164311093757931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M628">
            <v>1.3266339161684739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M629">
            <v>31.052077864450069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M630">
            <v>0.26532678323369469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J631">
            <v>0.16387786519992431</v>
          </cell>
          <cell r="K631">
            <v>1.0184500097170439</v>
          </cell>
          <cell r="L631">
            <v>6.3421659696015897</v>
          </cell>
          <cell r="M631">
            <v>6.2602270370016271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J632">
            <v>0.16447017796249541</v>
          </cell>
          <cell r="K632">
            <v>1.0221310494844349</v>
          </cell>
          <cell r="L632">
            <v>6.365088808153069</v>
          </cell>
          <cell r="M632">
            <v>6.282853719171821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J633">
            <v>7.0013328909110349E-3</v>
          </cell>
          <cell r="K633">
            <v>4.3511108361594011E-2</v>
          </cell>
          <cell r="L633">
            <v>0.27095553843356263</v>
          </cell>
          <cell r="M633">
            <v>0.26745487198810708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J634">
            <v>0.16387786519992431</v>
          </cell>
          <cell r="K634">
            <v>1.0184500097170439</v>
          </cell>
          <cell r="L634">
            <v>6.3421659696015897</v>
          </cell>
          <cell r="M634">
            <v>6.2602270370016271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J635">
            <v>1.400266578182207E-3</v>
          </cell>
          <cell r="K635">
            <v>8.7022216723188009E-3</v>
          </cell>
          <cell r="L635">
            <v>5.4191107686712522E-2</v>
          </cell>
          <cell r="M635">
            <v>5.3490974397621398E-2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18523.605718953069</v>
          </cell>
          <cell r="H652">
            <v>31790.016271475</v>
          </cell>
          <cell r="I652">
            <v>40350.472025324983</v>
          </cell>
          <cell r="J652">
            <v>47785.388828100004</v>
          </cell>
          <cell r="K652">
            <v>55220.30563087498</v>
          </cell>
          <cell r="L652">
            <v>62655.388051506241</v>
          </cell>
          <cell r="M652">
            <v>70090.470472137487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18537.297968526811</v>
          </cell>
          <cell r="H653">
            <v>31813.514765415461</v>
          </cell>
          <cell r="I653">
            <v>40380.298223408201</v>
          </cell>
          <cell r="J653">
            <v>47820.710756224551</v>
          </cell>
          <cell r="K653">
            <v>55261.123289040886</v>
          </cell>
          <cell r="L653">
            <v>62701.701562134622</v>
          </cell>
          <cell r="M653">
            <v>70142.279835228357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249.8585688638673</v>
          </cell>
          <cell r="H654">
            <v>428.80463394999998</v>
          </cell>
          <cell r="I654">
            <v>544.27368764999994</v>
          </cell>
          <cell r="J654">
            <v>644.56073220000007</v>
          </cell>
          <cell r="K654">
            <v>744.84777674999998</v>
          </cell>
          <cell r="L654">
            <v>845.13705526249998</v>
          </cell>
          <cell r="M654">
            <v>945.42633377499999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18523.605718953069</v>
          </cell>
          <cell r="H655">
            <v>31790.016271475</v>
          </cell>
          <cell r="I655">
            <v>40350.472025324983</v>
          </cell>
          <cell r="J655">
            <v>47785.388828100004</v>
          </cell>
          <cell r="K655">
            <v>55220.30563087498</v>
          </cell>
          <cell r="L655">
            <v>62655.388051506241</v>
          </cell>
          <cell r="M655">
            <v>70090.470472137487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24.985856886386731</v>
          </cell>
          <cell r="H656">
            <v>42.880463395</v>
          </cell>
          <cell r="I656">
            <v>54.427368764999983</v>
          </cell>
          <cell r="J656">
            <v>64.456073220000007</v>
          </cell>
          <cell r="K656">
            <v>74.484777674999989</v>
          </cell>
          <cell r="L656">
            <v>84.513705526249993</v>
          </cell>
          <cell r="M656">
            <v>94.542633377499996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6309.8878399975392</v>
          </cell>
          <cell r="F657">
            <v>5633.1133721373026</v>
          </cell>
          <cell r="H657">
            <v>5802.9653333174338</v>
          </cell>
          <cell r="I657">
            <v>11836.72490149126</v>
          </cell>
          <cell r="J657">
            <v>4856.577805653923</v>
          </cell>
          <cell r="K657">
            <v>4411.9893051594026</v>
          </cell>
          <cell r="L657">
            <v>4701.7828679520644</v>
          </cell>
          <cell r="M657">
            <v>4211.4479217449834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6315.4454092405986</v>
          </cell>
          <cell r="F658">
            <v>5638.0748577315817</v>
          </cell>
          <cell r="H658">
            <v>5808.0764196747168</v>
          </cell>
          <cell r="I658">
            <v>11847.15035118533</v>
          </cell>
          <cell r="J658">
            <v>4860.8553408690723</v>
          </cell>
          <cell r="K658">
            <v>4415.875259503573</v>
          </cell>
          <cell r="L658">
            <v>4705.9240642010454</v>
          </cell>
          <cell r="M658">
            <v>4215.1572449583482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101.4154971361381</v>
          </cell>
          <cell r="F659">
            <v>90.538058289757942</v>
          </cell>
          <cell r="H659">
            <v>93.267999220473087</v>
          </cell>
          <cell r="I659">
            <v>190.2454323734714</v>
          </cell>
          <cell r="J659">
            <v>78.057211955279286</v>
          </cell>
          <cell r="K659">
            <v>70.911575623543882</v>
          </cell>
          <cell r="L659">
            <v>75.5692746164125</v>
          </cell>
          <cell r="M659">
            <v>67.688379805953844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6309.8878399975392</v>
          </cell>
          <cell r="F660">
            <v>5633.1133721373026</v>
          </cell>
          <cell r="H660">
            <v>5802.9653333174338</v>
          </cell>
          <cell r="I660">
            <v>11836.72490149126</v>
          </cell>
          <cell r="J660">
            <v>4856.577805653923</v>
          </cell>
          <cell r="K660">
            <v>4411.9893051594026</v>
          </cell>
          <cell r="L660">
            <v>4701.7828679520644</v>
          </cell>
          <cell r="M660">
            <v>4211.4479217449834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10.141549713613809</v>
          </cell>
          <cell r="F661">
            <v>9.0538058289757917</v>
          </cell>
          <cell r="H661">
            <v>9.3267999220473072</v>
          </cell>
          <cell r="I661">
            <v>19.024543237347139</v>
          </cell>
          <cell r="J661">
            <v>7.8057211955279291</v>
          </cell>
          <cell r="K661">
            <v>7.0911575623543861</v>
          </cell>
          <cell r="L661">
            <v>7.5569274616412487</v>
          </cell>
          <cell r="M661">
            <v>6.768837980595384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39583.599999999991</v>
          </cell>
          <cell r="I662">
            <v>51161.802999999993</v>
          </cell>
          <cell r="J662">
            <v>61750.415999999997</v>
          </cell>
          <cell r="K662">
            <v>61474.706123236057</v>
          </cell>
          <cell r="L662">
            <v>81393.777499999997</v>
          </cell>
          <cell r="M662">
            <v>90448.525999999998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51845.123967999993</v>
          </cell>
          <cell r="J663">
            <v>62575.159295999998</v>
          </cell>
          <cell r="K663">
            <v>62295.767016958773</v>
          </cell>
          <cell r="L663">
            <v>82480.879039999971</v>
          </cell>
          <cell r="M663">
            <v>91656.563455999989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3927.1320000000001</v>
          </cell>
          <cell r="J664">
            <v>4739.9040000000005</v>
          </cell>
          <cell r="K664">
            <v>4718.7407685213193</v>
          </cell>
          <cell r="L664">
            <v>6247.7099999999991</v>
          </cell>
          <cell r="M664">
            <v>6942.7439999999997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39583.599999999991</v>
          </cell>
          <cell r="I665">
            <v>51161.802999999993</v>
          </cell>
          <cell r="J665">
            <v>61750.415999999997</v>
          </cell>
          <cell r="K665">
            <v>61474.706123236057</v>
          </cell>
          <cell r="L665">
            <v>81393.777499999997</v>
          </cell>
          <cell r="M665">
            <v>90448.525999999998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1963.566</v>
          </cell>
          <cell r="J666">
            <v>2369.9520000000002</v>
          </cell>
          <cell r="K666">
            <v>2359.3703842606601</v>
          </cell>
          <cell r="L666">
            <v>3123.855</v>
          </cell>
          <cell r="M666">
            <v>3471.3719999999998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150.83060136475859</v>
          </cell>
          <cell r="H672">
            <v>1309.8228995015779</v>
          </cell>
          <cell r="I672">
            <v>1277.809547303671</v>
          </cell>
          <cell r="J672">
            <v>606.83785128283466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1298.103002836518</v>
          </cell>
          <cell r="H673">
            <v>11272.812172346759</v>
          </cell>
          <cell r="I673">
            <v>10997.2936221126</v>
          </cell>
          <cell r="J673">
            <v>5222.6672164496304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21.93899656214672</v>
          </cell>
          <cell r="H674">
            <v>190.5196944729569</v>
          </cell>
          <cell r="I674">
            <v>185.86320688053411</v>
          </cell>
          <cell r="J674">
            <v>88.267323822957749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0.1508306013647587</v>
          </cell>
          <cell r="H675">
            <v>1.3098228995015779</v>
          </cell>
          <cell r="I675">
            <v>1.277809547303671</v>
          </cell>
          <cell r="J675">
            <v>0.60683785128283452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1298.103002836518</v>
          </cell>
          <cell r="H676">
            <v>11272.812172346759</v>
          </cell>
          <cell r="I676">
            <v>10997.2936221126</v>
          </cell>
          <cell r="J676">
            <v>5222.6672164496304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1308.411588846157</v>
          </cell>
          <cell r="H677">
            <v>11362.332613787239</v>
          </cell>
          <cell r="I677">
            <v>11084.626096445591</v>
          </cell>
          <cell r="J677">
            <v>5264.1418252309431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2.193899656214672E-2</v>
          </cell>
          <cell r="H678">
            <v>0.1905196944729568</v>
          </cell>
          <cell r="I678">
            <v>0.18586320688053409</v>
          </cell>
          <cell r="J678">
            <v>8.826732382295778E-2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191.362147254902</v>
          </cell>
          <cell r="G679">
            <v>143.52161044117651</v>
          </cell>
          <cell r="H679">
            <v>95.681073627450985</v>
          </cell>
          <cell r="I679">
            <v>47.840536813725471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7478.0068311838222</v>
          </cell>
          <cell r="F680">
            <v>5982.4054649470563</v>
          </cell>
          <cell r="G680">
            <v>4486.8040987102941</v>
          </cell>
          <cell r="H680">
            <v>2991.20273247353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6.0628460735294087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0.14352161044117651</v>
          </cell>
          <cell r="H682">
            <v>9.5681073627450999E-2</v>
          </cell>
          <cell r="I682">
            <v>4.7840536813725472E-2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7478.0068311838222</v>
          </cell>
          <cell r="F683">
            <v>5982.4054649470563</v>
          </cell>
          <cell r="G683">
            <v>4486.8040987102941</v>
          </cell>
          <cell r="H683">
            <v>2991.20273247353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7493.0205389350967</v>
          </cell>
          <cell r="F684">
            <v>5994.4164311480781</v>
          </cell>
          <cell r="G684">
            <v>4495.8123233610577</v>
          </cell>
          <cell r="H684">
            <v>2997.2082155740391</v>
          </cell>
          <cell r="I684">
            <v>1498.6041077870191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1.8610996421568628E-2</v>
          </cell>
          <cell r="F685">
            <v>1.4888797137254901E-2</v>
          </cell>
          <cell r="G685">
            <v>1.116659785294118E-2</v>
          </cell>
          <cell r="H685">
            <v>7.4443985686274521E-3</v>
          </cell>
          <cell r="I685">
            <v>3.722199284313723E-3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75.149848619999233</v>
          </cell>
          <cell r="F686">
            <v>62.88389806055887</v>
          </cell>
          <cell r="G686">
            <v>265.94854376959188</v>
          </cell>
          <cell r="H686">
            <v>278.9904529432082</v>
          </cell>
          <cell r="I686">
            <v>325.51989543430608</v>
          </cell>
          <cell r="J686">
            <v>260.19483221830677</v>
          </cell>
          <cell r="K686">
            <v>260.19483221830768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1703.8975677107819</v>
          </cell>
          <cell r="F687">
            <v>1425.7875820264039</v>
          </cell>
          <cell r="G687">
            <v>6029.9399824025468</v>
          </cell>
          <cell r="H687">
            <v>6325.6435363990058</v>
          </cell>
          <cell r="I687">
            <v>7380.6210958138336</v>
          </cell>
          <cell r="J687">
            <v>5899.4841624964083</v>
          </cell>
          <cell r="K687">
            <v>5899.4841624964283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15.02996972399985</v>
          </cell>
          <cell r="F688">
            <v>12.576779612111769</v>
          </cell>
          <cell r="G688">
            <v>53.189708753918403</v>
          </cell>
          <cell r="H688">
            <v>55.798090588641649</v>
          </cell>
          <cell r="I688">
            <v>65.103979086861216</v>
          </cell>
          <cell r="J688">
            <v>52.038966443661337</v>
          </cell>
          <cell r="K688">
            <v>52.038966443661543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7.5149848619999238E-2</v>
          </cell>
          <cell r="F689">
            <v>6.2883898060558857E-2</v>
          </cell>
          <cell r="G689">
            <v>0.26594854376959193</v>
          </cell>
          <cell r="H689">
            <v>0.27899045294320818</v>
          </cell>
          <cell r="I689">
            <v>0.32551989543430621</v>
          </cell>
          <cell r="J689">
            <v>0.26019483221830669</v>
          </cell>
          <cell r="K689">
            <v>0.26019483221830769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1703.8975677107819</v>
          </cell>
          <cell r="F690">
            <v>1425.7875820264039</v>
          </cell>
          <cell r="G690">
            <v>6029.9399824025468</v>
          </cell>
          <cell r="H690">
            <v>6325.6435363990058</v>
          </cell>
          <cell r="I690">
            <v>7380.6210958138336</v>
          </cell>
          <cell r="J690">
            <v>5899.4841624964083</v>
          </cell>
          <cell r="K690">
            <v>5899.4841624964283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1710.255244904034</v>
          </cell>
          <cell r="F691">
            <v>1431.1075598023281</v>
          </cell>
          <cell r="G691">
            <v>6052.4392292054536</v>
          </cell>
          <cell r="H691">
            <v>6349.2461287180013</v>
          </cell>
          <cell r="I691">
            <v>7408.160078967574</v>
          </cell>
          <cell r="J691">
            <v>5921.4966453020761</v>
          </cell>
          <cell r="K691">
            <v>5921.496645302097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96.637801796342103</v>
          </cell>
          <cell r="G698">
            <v>90.80802867910586</v>
          </cell>
          <cell r="H698">
            <v>84.973767668784731</v>
          </cell>
          <cell r="I698">
            <v>79.148482444633331</v>
          </cell>
          <cell r="J698">
            <v>79.148482444633331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5127.6017633139118</v>
          </cell>
          <cell r="G699">
            <v>4818.2740017133583</v>
          </cell>
          <cell r="H699">
            <v>4508.7081125057184</v>
          </cell>
          <cell r="I699">
            <v>4199.6184785122459</v>
          </cell>
          <cell r="J699">
            <v>4199.618478512245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9.6637801796342107</v>
          </cell>
          <cell r="G700">
            <v>9.0808028679105881</v>
          </cell>
          <cell r="H700">
            <v>8.4973767668784745</v>
          </cell>
          <cell r="I700">
            <v>7.9148482444633341</v>
          </cell>
          <cell r="J700">
            <v>7.914848244463335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5127.6017633139118</v>
          </cell>
          <cell r="G701">
            <v>4818.2740017133583</v>
          </cell>
          <cell r="H701">
            <v>4508.7081125057184</v>
          </cell>
          <cell r="I701">
            <v>4199.6184785122459</v>
          </cell>
          <cell r="J701">
            <v>4199.618478512245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5132.8975148523514</v>
          </cell>
          <cell r="G702">
            <v>4823.250281684971</v>
          </cell>
          <cell r="H702">
            <v>4513.3646749739673</v>
          </cell>
          <cell r="I702">
            <v>4203.9558153502112</v>
          </cell>
          <cell r="J702">
            <v>4203.9558153502112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82.742099528518722</v>
          </cell>
          <cell r="F703">
            <v>66.193679622815097</v>
          </cell>
          <cell r="G703">
            <v>49.645259717111273</v>
          </cell>
          <cell r="H703">
            <v>33.096839811407513</v>
          </cell>
          <cell r="I703">
            <v>16.54841990570376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2114.8478978812059</v>
          </cell>
          <cell r="F704">
            <v>1691.8783183049679</v>
          </cell>
          <cell r="G704">
            <v>1268.9087387287241</v>
          </cell>
          <cell r="H704">
            <v>845.93915915248306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15.50410214466419</v>
          </cell>
          <cell r="F705">
            <v>12.403281715731371</v>
          </cell>
          <cell r="G705">
            <v>9.3024612867985201</v>
          </cell>
          <cell r="H705">
            <v>6.201640857865681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8.2742099528518728E-2</v>
          </cell>
          <cell r="F706">
            <v>6.6193679622815096E-2</v>
          </cell>
          <cell r="G706">
            <v>4.9645259717111277E-2</v>
          </cell>
          <cell r="H706">
            <v>3.309683981140752E-2</v>
          </cell>
          <cell r="I706">
            <v>1.6548419905703771E-2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2114.8478978812059</v>
          </cell>
          <cell r="F707">
            <v>1691.8783183049679</v>
          </cell>
          <cell r="G707">
            <v>1268.9087387287241</v>
          </cell>
          <cell r="H707">
            <v>845.93915915248306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2121.5366728085291</v>
          </cell>
          <cell r="F708">
            <v>1697.229338246826</v>
          </cell>
          <cell r="G708">
            <v>1272.922003685117</v>
          </cell>
          <cell r="H708">
            <v>848.61466912341257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1.4459784383624641E-2</v>
          </cell>
          <cell r="F709">
            <v>1.1567827506899719E-2</v>
          </cell>
          <cell r="G709">
            <v>8.675870630174793E-3</v>
          </cell>
          <cell r="H709">
            <v>5.7839137534498571E-3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174.07623923130129</v>
          </cell>
          <cell r="F717">
            <v>174.01733711578339</v>
          </cell>
          <cell r="G717">
            <v>2.9592749999999999</v>
          </cell>
          <cell r="H717">
            <v>4134.7534066650878</v>
          </cell>
          <cell r="I717">
            <v>2315.556381561832</v>
          </cell>
          <cell r="J717">
            <v>492.17126372214068</v>
          </cell>
          <cell r="K717">
            <v>2198.1696547259598</v>
          </cell>
          <cell r="L717">
            <v>2228.6061235536149</v>
          </cell>
          <cell r="M717">
            <v>2253.9310347340138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1498.163415275209</v>
          </cell>
          <cell r="F718">
            <v>1497.65648225011</v>
          </cell>
          <cell r="G718">
            <v>25.46859675</v>
          </cell>
          <cell r="H718">
            <v>35585.191364453087</v>
          </cell>
          <cell r="I718">
            <v>19928.520240223519</v>
          </cell>
          <cell r="J718">
            <v>4235.804866961369</v>
          </cell>
          <cell r="K718">
            <v>18918.247382991511</v>
          </cell>
          <cell r="L718">
            <v>19180.194701529159</v>
          </cell>
          <cell r="M718">
            <v>19398.150096206289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25.320180251825651</v>
          </cell>
          <cell r="F719">
            <v>25.31161267138668</v>
          </cell>
          <cell r="G719">
            <v>0.43043999999999999</v>
          </cell>
          <cell r="H719">
            <v>601.4186773331038</v>
          </cell>
          <cell r="I719">
            <v>336.80820095444841</v>
          </cell>
          <cell r="J719">
            <v>71.588547450493195</v>
          </cell>
          <cell r="K719">
            <v>319.73376796013969</v>
          </cell>
          <cell r="L719">
            <v>324.1608906987077</v>
          </cell>
          <cell r="M719">
            <v>327.84451414312929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1498.163415275209</v>
          </cell>
          <cell r="F720">
            <v>1497.65648225011</v>
          </cell>
          <cell r="G720">
            <v>25.46859675</v>
          </cell>
          <cell r="H720">
            <v>35585.191364453087</v>
          </cell>
          <cell r="I720">
            <v>19928.520240223519</v>
          </cell>
          <cell r="J720">
            <v>4235.804866961369</v>
          </cell>
          <cell r="K720">
            <v>18918.247382991511</v>
          </cell>
          <cell r="L720">
            <v>19180.194701529159</v>
          </cell>
          <cell r="M720">
            <v>19398.150096206289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1510.0607349710349</v>
          </cell>
          <cell r="F721">
            <v>1509.5497762540781</v>
          </cell>
          <cell r="G721">
            <v>25.670849745000002</v>
          </cell>
          <cell r="H721">
            <v>35867.782965464983</v>
          </cell>
          <cell r="I721">
            <v>20086.777993646989</v>
          </cell>
          <cell r="J721">
            <v>4269.4425356946685</v>
          </cell>
          <cell r="K721">
            <v>19068.48228721178</v>
          </cell>
          <cell r="L721">
            <v>19332.50980004622</v>
          </cell>
          <cell r="M721">
            <v>19552.19603728929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63.79202080705695</v>
          </cell>
          <cell r="H722">
            <v>582.65906659571397</v>
          </cell>
          <cell r="I722">
            <v>595.96767544941383</v>
          </cell>
          <cell r="J722">
            <v>283.14124063611217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549.01732816400749</v>
          </cell>
          <cell r="H723">
            <v>5014.5758031469322</v>
          </cell>
          <cell r="I723">
            <v>5129.1145304360007</v>
          </cell>
          <cell r="J723">
            <v>2436.8164773655221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9.278839390117378</v>
          </cell>
          <cell r="H724">
            <v>84.750409686649334</v>
          </cell>
          <cell r="I724">
            <v>86.686207338096565</v>
          </cell>
          <cell r="J724">
            <v>41.184180456161783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549.01732816400749</v>
          </cell>
          <cell r="H725">
            <v>5014.5758031469322</v>
          </cell>
          <cell r="I725">
            <v>5129.1145304360007</v>
          </cell>
          <cell r="J725">
            <v>2436.8164773655221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553.37722282243897</v>
          </cell>
          <cell r="H726">
            <v>5054.3979018984464</v>
          </cell>
          <cell r="I726">
            <v>5169.8462121089897</v>
          </cell>
          <cell r="J726">
            <v>2456.1678941573609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  <cell r="L732">
            <v>39.903978304132472</v>
          </cell>
          <cell r="M732">
            <v>2709.1857135764858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  <cell r="L733">
            <v>974.32213692590119</v>
          </cell>
          <cell r="M733">
            <v>66149.28450649255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  <cell r="L734">
            <v>7.9807956608264936</v>
          </cell>
          <cell r="M734">
            <v>541.83714271529709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  <cell r="L735">
            <v>974.32213692590119</v>
          </cell>
          <cell r="M735">
            <v>66149.28450649255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  <cell r="L736">
            <v>977.69801349043075</v>
          </cell>
          <cell r="M736">
            <v>66378.481617861107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222.2485442792921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4415.3377463486022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44.449708855858397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4415.3377463486022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4434.1399731946294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78.912837751713624</v>
          </cell>
          <cell r="F742">
            <v>384.49771173789452</v>
          </cell>
          <cell r="G742">
            <v>579.17039977331899</v>
          </cell>
          <cell r="H742">
            <v>1024.1263269469659</v>
          </cell>
          <cell r="I742">
            <v>1396.164695926253</v>
          </cell>
          <cell r="J742">
            <v>1620.0607251188969</v>
          </cell>
          <cell r="K742">
            <v>1643.496906855185</v>
          </cell>
          <cell r="L742">
            <v>1643.496906855185</v>
          </cell>
          <cell r="M742">
            <v>526.87990139213127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1567.7350433340439</v>
          </cell>
          <cell r="F743">
            <v>7638.6878731928373</v>
          </cell>
          <cell r="G743">
            <v>11506.1852754966</v>
          </cell>
          <cell r="H743">
            <v>20345.976362013051</v>
          </cell>
          <cell r="I743">
            <v>27737.1386257349</v>
          </cell>
          <cell r="J743">
            <v>32185.206405695419</v>
          </cell>
          <cell r="K743">
            <v>32650.805216189681</v>
          </cell>
          <cell r="L743">
            <v>32650.805216189681</v>
          </cell>
          <cell r="M743">
            <v>10467.34737432367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15.782567550342719</v>
          </cell>
          <cell r="F744">
            <v>76.899542347578887</v>
          </cell>
          <cell r="G744">
            <v>115.83407995466381</v>
          </cell>
          <cell r="H744">
            <v>204.82526538939311</v>
          </cell>
          <cell r="I744">
            <v>279.23293918525059</v>
          </cell>
          <cell r="J744">
            <v>324.0121450237794</v>
          </cell>
          <cell r="K744">
            <v>328.69938137103702</v>
          </cell>
          <cell r="L744">
            <v>328.69938137103702</v>
          </cell>
          <cell r="M744">
            <v>105.3759802784262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1567.7350433340439</v>
          </cell>
          <cell r="F745">
            <v>7638.6878731928373</v>
          </cell>
          <cell r="G745">
            <v>11506.1852754966</v>
          </cell>
          <cell r="H745">
            <v>20345.976362013051</v>
          </cell>
          <cell r="I745">
            <v>27737.1386257349</v>
          </cell>
          <cell r="J745">
            <v>32185.206405695419</v>
          </cell>
          <cell r="K745">
            <v>32650.805216189681</v>
          </cell>
          <cell r="L745">
            <v>32650.805216189681</v>
          </cell>
          <cell r="M745">
            <v>10467.34737432367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1574.411069407839</v>
          </cell>
          <cell r="F746">
            <v>7671.2163796058621</v>
          </cell>
          <cell r="G746">
            <v>11555.18309131742</v>
          </cell>
          <cell r="H746">
            <v>20432.61744927277</v>
          </cell>
          <cell r="I746">
            <v>27855.254159010259</v>
          </cell>
          <cell r="J746">
            <v>32322.263543040481</v>
          </cell>
          <cell r="K746">
            <v>32789.845054509642</v>
          </cell>
          <cell r="L746">
            <v>32789.845054509642</v>
          </cell>
          <cell r="M746">
            <v>10511.92141398145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310.23329999999999</v>
          </cell>
          <cell r="F747">
            <v>258.52775000000003</v>
          </cell>
          <cell r="G747">
            <v>252.0959917395777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7747.559612</v>
          </cell>
          <cell r="F748">
            <v>6456.2996766666674</v>
          </cell>
          <cell r="G748">
            <v>6295.67723370972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62.046659999999989</v>
          </cell>
          <cell r="F749">
            <v>51.705550000000002</v>
          </cell>
          <cell r="G749">
            <v>50.419198347915533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7747.559612</v>
          </cell>
          <cell r="F750">
            <v>6456.2996766666674</v>
          </cell>
          <cell r="G750">
            <v>6295.67723370972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7773.8053491799983</v>
          </cell>
          <cell r="F751">
            <v>6478.1711243166656</v>
          </cell>
          <cell r="G751">
            <v>6317.0045546108886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59.647932656331491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2.5495833333333339E-2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3164.9193067449492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1.352808916666667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5.9647932656331486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2.549583333333333E-3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3164.9193067449492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1.352808916666667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3168.1880134545149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1.354206088333334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472.54355827913849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9720.2209938018805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94.508711655827682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9720.2209938018805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9760.1981788322937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2.4856207281971092</v>
          </cell>
          <cell r="F762">
            <v>25.516954855621648</v>
          </cell>
          <cell r="G762">
            <v>43.424172994853329</v>
          </cell>
          <cell r="H762">
            <v>1015.589188633997</v>
          </cell>
          <cell r="I762">
            <v>1583.149825727676</v>
          </cell>
          <cell r="J762">
            <v>1659.695554255389</v>
          </cell>
          <cell r="K762">
            <v>1648.0636931361671</v>
          </cell>
          <cell r="L762">
            <v>1416.703717897778</v>
          </cell>
          <cell r="M762">
            <v>672.17047909373866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51.129218379014517</v>
          </cell>
          <cell r="F763">
            <v>524.88376138013746</v>
          </cell>
          <cell r="G763">
            <v>893.23523850413301</v>
          </cell>
          <cell r="H763">
            <v>20890.669610201319</v>
          </cell>
          <cell r="I763">
            <v>32565.39191521829</v>
          </cell>
          <cell r="J763">
            <v>34139.937551033363</v>
          </cell>
          <cell r="K763">
            <v>33900.670167810953</v>
          </cell>
          <cell r="L763">
            <v>29141.595477157291</v>
          </cell>
          <cell r="M763">
            <v>13826.546754958201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0.49712414563942159</v>
          </cell>
          <cell r="F764">
            <v>5.1033909711243286</v>
          </cell>
          <cell r="G764">
            <v>8.6848345989706637</v>
          </cell>
          <cell r="H764">
            <v>203.11783772679939</v>
          </cell>
          <cell r="I764">
            <v>316.6299651455351</v>
          </cell>
          <cell r="J764">
            <v>331.93911085107788</v>
          </cell>
          <cell r="K764">
            <v>329.61273862723328</v>
          </cell>
          <cell r="L764">
            <v>283.34074357955552</v>
          </cell>
          <cell r="M764">
            <v>134.43409581874769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51.129218379014517</v>
          </cell>
          <cell r="F765">
            <v>524.88376138013746</v>
          </cell>
          <cell r="G765">
            <v>893.23523850413301</v>
          </cell>
          <cell r="H765">
            <v>20890.669610201319</v>
          </cell>
          <cell r="I765">
            <v>32565.39191521829</v>
          </cell>
          <cell r="J765">
            <v>34139.937551033363</v>
          </cell>
          <cell r="K765">
            <v>33900.670167810953</v>
          </cell>
          <cell r="L765">
            <v>29141.595477157291</v>
          </cell>
          <cell r="M765">
            <v>13826.546754958201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51.33950189262</v>
          </cell>
          <cell r="F766">
            <v>527.04249576092286</v>
          </cell>
          <cell r="G766">
            <v>896.90892353949744</v>
          </cell>
          <cell r="H766">
            <v>20976.588455559751</v>
          </cell>
          <cell r="I766">
            <v>32699.326390474849</v>
          </cell>
          <cell r="J766">
            <v>34280.347794923357</v>
          </cell>
          <cell r="K766">
            <v>34040.096356250273</v>
          </cell>
          <cell r="L766">
            <v>29261.448611691441</v>
          </cell>
          <cell r="M766">
            <v>13883.41237748954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2463.522055695601</v>
          </cell>
          <cell r="F767">
            <v>2086.9723768394738</v>
          </cell>
          <cell r="G767">
            <v>1922.0776041933209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55856.256742804908</v>
          </cell>
          <cell r="F768">
            <v>47318.620357540327</v>
          </cell>
          <cell r="G768">
            <v>43579.9062124099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492.70441113912</v>
          </cell>
          <cell r="F769">
            <v>417.3944753678947</v>
          </cell>
          <cell r="G769">
            <v>384.41552083866418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55856.256742804908</v>
          </cell>
          <cell r="F770">
            <v>47318.620357540327</v>
          </cell>
          <cell r="G770">
            <v>43579.9062124099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56064.670708716752</v>
          </cell>
          <cell r="F771">
            <v>47495.178220620946</v>
          </cell>
          <cell r="G771">
            <v>43742.513977724651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24.796196804399749</v>
          </cell>
          <cell r="F772">
            <v>22.406755660525889</v>
          </cell>
          <cell r="G772">
            <v>133.30858380001641</v>
          </cell>
          <cell r="H772">
            <v>146.5671259228919</v>
          </cell>
          <cell r="I772">
            <v>176.40374493881839</v>
          </cell>
          <cell r="J772">
            <v>147.17663498201631</v>
          </cell>
          <cell r="K772">
            <v>147.1766349820154</v>
          </cell>
          <cell r="L772">
            <v>32.620977609673737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562.2124355450901</v>
          </cell>
          <cell r="F773">
            <v>508.03584000965691</v>
          </cell>
          <cell r="G773">
            <v>3022.5499566923709</v>
          </cell>
          <cell r="H773">
            <v>3323.165301758369</v>
          </cell>
          <cell r="I773">
            <v>3999.660910246143</v>
          </cell>
          <cell r="J773">
            <v>3336.9849038255829</v>
          </cell>
          <cell r="K773">
            <v>3336.9849038255611</v>
          </cell>
          <cell r="L773">
            <v>739.62629900333593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4.9592393608799474</v>
          </cell>
          <cell r="F774">
            <v>4.4813511321051767</v>
          </cell>
          <cell r="G774">
            <v>26.661716760003269</v>
          </cell>
          <cell r="H774">
            <v>29.313425184578382</v>
          </cell>
          <cell r="I774">
            <v>35.28074898776368</v>
          </cell>
          <cell r="J774">
            <v>29.435326996403269</v>
          </cell>
          <cell r="K774">
            <v>29.43532699640307</v>
          </cell>
          <cell r="L774">
            <v>6.5241955219347476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562.2124355450901</v>
          </cell>
          <cell r="F775">
            <v>508.03584000965691</v>
          </cell>
          <cell r="G775">
            <v>3022.5499566923709</v>
          </cell>
          <cell r="H775">
            <v>3323.165301758369</v>
          </cell>
          <cell r="I775">
            <v>3999.660910246143</v>
          </cell>
          <cell r="J775">
            <v>3336.9849038255829</v>
          </cell>
          <cell r="K775">
            <v>3336.9849038255611</v>
          </cell>
          <cell r="L775">
            <v>739.62629900333593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564.3101937947423</v>
          </cell>
          <cell r="F776">
            <v>509.93145153853737</v>
          </cell>
          <cell r="G776">
            <v>3033.8278628818521</v>
          </cell>
          <cell r="H776">
            <v>3335.564880611445</v>
          </cell>
          <cell r="I776">
            <v>4014.5846670679662</v>
          </cell>
          <cell r="J776">
            <v>3349.4360471450618</v>
          </cell>
          <cell r="K776">
            <v>3349.43604714504</v>
          </cell>
          <cell r="L776">
            <v>742.38603370911437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57.621462500000007</v>
          </cell>
          <cell r="J777">
            <v>28.81073125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3057.3948002500001</v>
          </cell>
          <cell r="J778">
            <v>1528.6974001250001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5.7621462500000007</v>
          </cell>
          <cell r="J779">
            <v>2.8810731249999999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3057.3948002500001</v>
          </cell>
          <cell r="J780">
            <v>1528.6974001250001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3060.5524563949998</v>
          </cell>
          <cell r="J781">
            <v>1530.2762281974999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39.317807754035179</v>
          </cell>
          <cell r="G782">
            <v>42.082830908893662</v>
          </cell>
          <cell r="H782">
            <v>55.266426885444822</v>
          </cell>
          <cell r="I782">
            <v>58.029378194967748</v>
          </cell>
          <cell r="J782">
            <v>58.029852468085963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2086.2028794291059</v>
          </cell>
          <cell r="G783">
            <v>2232.9150080258978</v>
          </cell>
          <cell r="H783">
            <v>2932.4366105417021</v>
          </cell>
          <cell r="I783">
            <v>3079.0388070249878</v>
          </cell>
          <cell r="J783">
            <v>3079.0639719566411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3.9317807754035181</v>
          </cell>
          <cell r="G784">
            <v>4.208283090889366</v>
          </cell>
          <cell r="H784">
            <v>5.5266426885444817</v>
          </cell>
          <cell r="I784">
            <v>5.8029378194967736</v>
          </cell>
          <cell r="J784">
            <v>5.8029852468085963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2086.2028794291059</v>
          </cell>
          <cell r="G785">
            <v>2232.9150080258978</v>
          </cell>
          <cell r="H785">
            <v>2932.4366105417021</v>
          </cell>
          <cell r="I785">
            <v>3079.0388070249878</v>
          </cell>
          <cell r="J785">
            <v>3079.0639719566411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2088.357495294028</v>
          </cell>
          <cell r="G786">
            <v>2235.2211471597052</v>
          </cell>
          <cell r="H786">
            <v>2935.4652107350239</v>
          </cell>
          <cell r="I786">
            <v>3082.2188169500728</v>
          </cell>
          <cell r="J786">
            <v>3082.2440078718919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37.869515215428223</v>
          </cell>
          <cell r="F787">
            <v>198.1003313929921</v>
          </cell>
          <cell r="G787">
            <v>305.21962397045428</v>
          </cell>
          <cell r="H787">
            <v>534.12612859284798</v>
          </cell>
          <cell r="I787">
            <v>685.15871630143783</v>
          </cell>
          <cell r="J787">
            <v>792.65820693668957</v>
          </cell>
          <cell r="K787">
            <v>804.50220683168106</v>
          </cell>
          <cell r="L787">
            <v>804.50220683168118</v>
          </cell>
          <cell r="M787">
            <v>252.68194474134569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752.34103561317443</v>
          </cell>
          <cell r="F788">
            <v>3935.5932503407771</v>
          </cell>
          <cell r="G788">
            <v>6063.6965295463597</v>
          </cell>
          <cell r="H788">
            <v>10611.305754711249</v>
          </cell>
          <cell r="I788">
            <v>13611.819830521899</v>
          </cell>
          <cell r="J788">
            <v>15747.4763778089</v>
          </cell>
          <cell r="K788">
            <v>15982.777175722729</v>
          </cell>
          <cell r="L788">
            <v>15982.777175722729</v>
          </cell>
          <cell r="M788">
            <v>5019.947968861401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7.5739030430856449</v>
          </cell>
          <cell r="F789">
            <v>39.620066278598422</v>
          </cell>
          <cell r="G789">
            <v>61.043924794090863</v>
          </cell>
          <cell r="H789">
            <v>106.8252257185696</v>
          </cell>
          <cell r="I789">
            <v>137.03174326028761</v>
          </cell>
          <cell r="J789">
            <v>158.53164138733791</v>
          </cell>
          <cell r="K789">
            <v>160.9004413663362</v>
          </cell>
          <cell r="L789">
            <v>160.9004413663362</v>
          </cell>
          <cell r="M789">
            <v>50.536388948269142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3.7869515215428237E-2</v>
          </cell>
          <cell r="F790">
            <v>0.1981003313929921</v>
          </cell>
          <cell r="G790">
            <v>0.30521962397045438</v>
          </cell>
          <cell r="H790">
            <v>0.53412612859284814</v>
          </cell>
          <cell r="I790">
            <v>0.68515871630143788</v>
          </cell>
          <cell r="J790">
            <v>0.79265820693668954</v>
          </cell>
          <cell r="K790">
            <v>0.80450220683168105</v>
          </cell>
          <cell r="L790">
            <v>0.80450220683168117</v>
          </cell>
          <cell r="M790">
            <v>0.25268194474134581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752.34103561317443</v>
          </cell>
          <cell r="F791">
            <v>3935.5932503407771</v>
          </cell>
          <cell r="G791">
            <v>6063.6965295463597</v>
          </cell>
          <cell r="H791">
            <v>10611.305754711249</v>
          </cell>
          <cell r="I791">
            <v>13611.819830521899</v>
          </cell>
          <cell r="J791">
            <v>15747.4763778089</v>
          </cell>
          <cell r="K791">
            <v>15982.777175722729</v>
          </cell>
          <cell r="L791">
            <v>15982.777175722729</v>
          </cell>
          <cell r="M791">
            <v>5019.947968861401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755.54479660039942</v>
          </cell>
          <cell r="F792">
            <v>3952.3525383766232</v>
          </cell>
          <cell r="G792">
            <v>6089.5181097342593</v>
          </cell>
          <cell r="H792">
            <v>10656.492825190209</v>
          </cell>
          <cell r="I792">
            <v>13669.784257920999</v>
          </cell>
          <cell r="J792">
            <v>15814.53526211574</v>
          </cell>
          <cell r="K792">
            <v>16050.838062420689</v>
          </cell>
          <cell r="L792">
            <v>16050.838062420689</v>
          </cell>
          <cell r="M792">
            <v>5041.3248613865198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7.5739030430856469E-3</v>
          </cell>
          <cell r="F793">
            <v>3.9620066278598431E-2</v>
          </cell>
          <cell r="G793">
            <v>6.1043924794090848E-2</v>
          </cell>
          <cell r="H793">
            <v>0.1068252257185696</v>
          </cell>
          <cell r="I793">
            <v>0.13703174326028761</v>
          </cell>
          <cell r="J793">
            <v>0.15853164138733791</v>
          </cell>
          <cell r="K793">
            <v>0.16090044136633619</v>
          </cell>
          <cell r="L793">
            <v>0.16090044136633619</v>
          </cell>
          <cell r="M793">
            <v>5.0536388948269138E-2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  <cell r="L794">
            <v>0</v>
          </cell>
          <cell r="M794">
            <v>0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  <cell r="L795">
            <v>0</v>
          </cell>
          <cell r="M795">
            <v>0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  <cell r="L796">
            <v>0</v>
          </cell>
          <cell r="M796">
            <v>0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  <cell r="L797">
            <v>0</v>
          </cell>
          <cell r="M797">
            <v>0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  <cell r="L798">
            <v>0</v>
          </cell>
          <cell r="M798">
            <v>0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  <cell r="L799">
            <v>0</v>
          </cell>
          <cell r="M799">
            <v>0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  <cell r="L800">
            <v>0</v>
          </cell>
          <cell r="M800">
            <v>0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11.305326437467301</v>
          </cell>
          <cell r="H815">
            <v>11.30532643746599</v>
          </cell>
          <cell r="I815">
            <v>11.305326437467301</v>
          </cell>
          <cell r="J815">
            <v>11.305326437467301</v>
          </cell>
          <cell r="K815">
            <v>11.305326437467301</v>
          </cell>
          <cell r="L815">
            <v>11.305326437467301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256.32943475884178</v>
          </cell>
          <cell r="H816">
            <v>256.329434758812</v>
          </cell>
          <cell r="I816">
            <v>256.32943475884178</v>
          </cell>
          <cell r="J816">
            <v>256.32943475884178</v>
          </cell>
          <cell r="K816">
            <v>256.32943475884173</v>
          </cell>
          <cell r="L816">
            <v>256.32943475884178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2.2610652874934591</v>
          </cell>
          <cell r="H817">
            <v>2.2610652874931958</v>
          </cell>
          <cell r="I817">
            <v>2.2610652874934591</v>
          </cell>
          <cell r="J817">
            <v>2.2610652874934591</v>
          </cell>
          <cell r="K817">
            <v>2.2610652874934591</v>
          </cell>
          <cell r="L817">
            <v>2.2610652874934591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1.1305326437467299E-2</v>
          </cell>
          <cell r="H818">
            <v>1.1305326437465979E-2</v>
          </cell>
          <cell r="I818">
            <v>1.1305326437467299E-2</v>
          </cell>
          <cell r="J818">
            <v>1.1305326437467299E-2</v>
          </cell>
          <cell r="K818">
            <v>1.1305326437467299E-2</v>
          </cell>
          <cell r="L818">
            <v>1.1305326437467299E-2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256.32943475884178</v>
          </cell>
          <cell r="H819">
            <v>256.329434758812</v>
          </cell>
          <cell r="I819">
            <v>256.32943475884178</v>
          </cell>
          <cell r="J819">
            <v>256.32943475884178</v>
          </cell>
          <cell r="K819">
            <v>256.32943475884173</v>
          </cell>
          <cell r="L819">
            <v>256.32943475884178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257.28586537545152</v>
          </cell>
          <cell r="H820">
            <v>257.28586537542162</v>
          </cell>
          <cell r="I820">
            <v>257.28586537545152</v>
          </cell>
          <cell r="J820">
            <v>257.28586537545152</v>
          </cell>
          <cell r="K820">
            <v>257.28586537545152</v>
          </cell>
          <cell r="L820">
            <v>257.28586537545152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2.2610652874934592E-3</v>
          </cell>
          <cell r="H821">
            <v>2.261065287493196E-3</v>
          </cell>
          <cell r="I821">
            <v>2.2610652874934592E-3</v>
          </cell>
          <cell r="J821">
            <v>2.2610652874934592E-3</v>
          </cell>
          <cell r="K821">
            <v>2.2610652874934592E-3</v>
          </cell>
          <cell r="L821">
            <v>2.2610652874934592E-3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258.85043652000002</v>
          </cell>
          <cell r="I823">
            <v>129.42521826000001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258.85043652000002</v>
          </cell>
          <cell r="I825">
            <v>129.42521826000001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259.73179204439998</v>
          </cell>
          <cell r="I826">
            <v>129.86589602219999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10.191831188811181</v>
          </cell>
          <cell r="H849">
            <v>6.7945541258741242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447.95843819300683</v>
          </cell>
          <cell r="G850">
            <v>335.96882864475452</v>
          </cell>
          <cell r="H850">
            <v>223.9792190965035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1.228604307692307</v>
          </cell>
          <cell r="H851">
            <v>0.81906953846153829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1.019183118881118E-2</v>
          </cell>
          <cell r="H852">
            <v>6.7945541258741249E-3</v>
          </cell>
          <cell r="I852">
            <v>3.397277062937062E-3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447.95843819300683</v>
          </cell>
          <cell r="G853">
            <v>335.96882864475452</v>
          </cell>
          <cell r="H853">
            <v>223.9792190965035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448.78633134422358</v>
          </cell>
          <cell r="G854">
            <v>336.58974850816719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8.9353040559440574E-4</v>
          </cell>
          <cell r="G855">
            <v>6.7014780419580441E-4</v>
          </cell>
          <cell r="H855">
            <v>4.4676520279720281E-4</v>
          </cell>
          <cell r="I855">
            <v>2.2338260139860141E-4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3.5029536180315661</v>
          </cell>
          <cell r="F856">
            <v>36.034704936385218</v>
          </cell>
          <cell r="G856">
            <v>61.347819219365221</v>
          </cell>
          <cell r="H856">
            <v>61.347819219365228</v>
          </cell>
          <cell r="J856">
            <v>16.442455078468111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72.055755922909327</v>
          </cell>
          <cell r="F857">
            <v>741.23388054144368</v>
          </cell>
          <cell r="G857">
            <v>1261.924641342343</v>
          </cell>
          <cell r="H857">
            <v>1261.924641342343</v>
          </cell>
          <cell r="J857">
            <v>338.22130096408898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0.70059072360631314</v>
          </cell>
          <cell r="F858">
            <v>7.2069409872770409</v>
          </cell>
          <cell r="G858">
            <v>12.269563843873041</v>
          </cell>
          <cell r="H858">
            <v>12.269563843873049</v>
          </cell>
          <cell r="J858">
            <v>3.288491015693622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3.502953618031567E-3</v>
          </cell>
          <cell r="F859">
            <v>3.6034704936385213E-2</v>
          </cell>
          <cell r="G859">
            <v>6.1347819219365239E-2</v>
          </cell>
          <cell r="H859">
            <v>6.1347819219365239E-2</v>
          </cell>
          <cell r="J859">
            <v>1.6442455078468109E-2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72.055755922909327</v>
          </cell>
          <cell r="F860">
            <v>741.23388054144368</v>
          </cell>
          <cell r="G860">
            <v>1261.924641342343</v>
          </cell>
          <cell r="H860">
            <v>1261.924641342343</v>
          </cell>
          <cell r="J860">
            <v>338.22130096408898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72.352105798994799</v>
          </cell>
          <cell r="F861">
            <v>744.28241657906199</v>
          </cell>
          <cell r="G861">
            <v>1267.1146668483011</v>
          </cell>
          <cell r="H861">
            <v>1267.1146668483011</v>
          </cell>
          <cell r="J861">
            <v>339.61233266372739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H868">
            <v>13.136784269083201</v>
          </cell>
          <cell r="I868">
            <v>13.1373410833994</v>
          </cell>
          <cell r="J868">
            <v>13.136366658346059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H869">
            <v>697.03777331755475</v>
          </cell>
          <cell r="I869">
            <v>697.06731788517197</v>
          </cell>
          <cell r="J869">
            <v>697.01561489184189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H870">
            <v>1.3136784269083199</v>
          </cell>
          <cell r="I870">
            <v>1.313734108339939</v>
          </cell>
          <cell r="J870">
            <v>1.3136366658346059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H871">
            <v>1.419156256806068E-2</v>
          </cell>
          <cell r="I871">
            <v>1.41921640900957E-2</v>
          </cell>
          <cell r="J871">
            <v>1.419111142653442E-2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H872">
            <v>697.03777331755475</v>
          </cell>
          <cell r="I872">
            <v>697.06731788517197</v>
          </cell>
          <cell r="J872">
            <v>697.01561489184189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H873">
            <v>697.75766909550021</v>
          </cell>
          <cell r="I873">
            <v>697.78724417654223</v>
          </cell>
          <cell r="J873">
            <v>697.73548778471923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264.1852360621404</v>
          </cell>
          <cell r="F874">
            <v>249.89635546262451</v>
          </cell>
          <cell r="G874">
            <v>159.18931329341689</v>
          </cell>
          <cell r="H874">
            <v>151.0737058024047</v>
          </cell>
          <cell r="I874">
            <v>75.593505540878155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7342.8620248369798</v>
          </cell>
          <cell r="F875">
            <v>4464.8432815786709</v>
          </cell>
          <cell r="G875">
            <v>4539.232067320665</v>
          </cell>
          <cell r="H875">
            <v>4241.601117499742</v>
          </cell>
          <cell r="I875">
            <v>2123.8065478110721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47.825946376651522</v>
          </cell>
          <cell r="F876">
            <v>40.608157762676463</v>
          </cell>
          <cell r="G876">
            <v>28.486508694611441</v>
          </cell>
          <cell r="H876">
            <v>27.24722193936228</v>
          </cell>
          <cell r="I876">
            <v>13.62927623364871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0.26418523606214028</v>
          </cell>
          <cell r="F877">
            <v>0.24989635546262459</v>
          </cell>
          <cell r="G877">
            <v>0.1591893132934169</v>
          </cell>
          <cell r="H877">
            <v>0.15107370580240481</v>
          </cell>
          <cell r="I877">
            <v>7.5593505540878153E-2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7342.8620248369798</v>
          </cell>
          <cell r="F878">
            <v>4464.8432815786709</v>
          </cell>
          <cell r="G878">
            <v>4539.232067320665</v>
          </cell>
          <cell r="H878">
            <v>4241.601117499742</v>
          </cell>
          <cell r="I878">
            <v>2123.8065478110721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7363.7187877587758</v>
          </cell>
          <cell r="F879">
            <v>4483.191921478513</v>
          </cell>
          <cell r="G879">
            <v>4551.7007797439956</v>
          </cell>
          <cell r="H879">
            <v>4253.4976322827324</v>
          </cell>
          <cell r="I879">
            <v>2129.757909767221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4.281484554087496E-2</v>
          </cell>
          <cell r="F880">
            <v>3.7484453319393672E-2</v>
          </cell>
          <cell r="G880">
            <v>2.5135154730539511E-2</v>
          </cell>
          <cell r="H880">
            <v>2.4279702718243631E-2</v>
          </cell>
          <cell r="I880">
            <v>1.213985135912179E-2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96.246510473293753</v>
          </cell>
          <cell r="F881">
            <v>166.0783840726219</v>
          </cell>
          <cell r="G881">
            <v>163.88801704109139</v>
          </cell>
          <cell r="H881">
            <v>115.8077171225282</v>
          </cell>
          <cell r="I881">
            <v>112.3682853562224</v>
          </cell>
          <cell r="J881">
            <v>167.5888033176108</v>
          </cell>
          <cell r="K881">
            <v>166.76429232061989</v>
          </cell>
          <cell r="L881">
            <v>180.80244698551201</v>
          </cell>
          <cell r="M881">
            <v>207.74179565373299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5106.8398457129679</v>
          </cell>
          <cell r="F882">
            <v>8812.1190588933205</v>
          </cell>
          <cell r="G882">
            <v>8695.8981842003086</v>
          </cell>
          <cell r="H882">
            <v>6144.7574705213456</v>
          </cell>
          <cell r="I882">
            <v>5962.2612210011612</v>
          </cell>
          <cell r="J882">
            <v>8892.2619040324298</v>
          </cell>
          <cell r="K882">
            <v>8848.5133505320882</v>
          </cell>
          <cell r="L882">
            <v>9593.3778370512664</v>
          </cell>
          <cell r="M882">
            <v>11022.77967738707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9.624651047329376</v>
          </cell>
          <cell r="F883">
            <v>16.607838407262189</v>
          </cell>
          <cell r="G883">
            <v>16.388801704109131</v>
          </cell>
          <cell r="H883">
            <v>11.580771712252821</v>
          </cell>
          <cell r="I883">
            <v>11.236828535622241</v>
          </cell>
          <cell r="J883">
            <v>16.75888033176108</v>
          </cell>
          <cell r="K883">
            <v>16.676429232061981</v>
          </cell>
          <cell r="L883">
            <v>18.080244698551201</v>
          </cell>
          <cell r="M883">
            <v>20.774179565373299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9.6246510473293759E-2</v>
          </cell>
          <cell r="F884">
            <v>0.1660783840726219</v>
          </cell>
          <cell r="G884">
            <v>0.16388801704109129</v>
          </cell>
          <cell r="H884">
            <v>0.1158077171225282</v>
          </cell>
          <cell r="I884">
            <v>0.1123682853562224</v>
          </cell>
          <cell r="J884">
            <v>0.16758880331761081</v>
          </cell>
          <cell r="K884">
            <v>0.16676429232061979</v>
          </cell>
          <cell r="L884">
            <v>0.18080244698551201</v>
          </cell>
          <cell r="M884">
            <v>0.20774179565373299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5106.8398457129679</v>
          </cell>
          <cell r="F885">
            <v>8812.1190588933205</v>
          </cell>
          <cell r="G885">
            <v>8695.8981842003086</v>
          </cell>
          <cell r="H885">
            <v>6144.7574705213456</v>
          </cell>
          <cell r="I885">
            <v>5962.2612210011612</v>
          </cell>
          <cell r="J885">
            <v>8892.2619040324298</v>
          </cell>
          <cell r="K885">
            <v>8848.5133505320882</v>
          </cell>
          <cell r="L885">
            <v>9593.3778370512664</v>
          </cell>
          <cell r="M885">
            <v>11022.77967738707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5112.1141544869042</v>
          </cell>
          <cell r="F886">
            <v>8821.220154340499</v>
          </cell>
          <cell r="G886">
            <v>8704.8792475341597</v>
          </cell>
          <cell r="H886">
            <v>6151.103733419659</v>
          </cell>
          <cell r="I886">
            <v>5968.4190030386817</v>
          </cell>
          <cell r="J886">
            <v>8901.4457704542347</v>
          </cell>
          <cell r="K886">
            <v>8857.6520337512593</v>
          </cell>
          <cell r="L886">
            <v>9603.2858111460719</v>
          </cell>
          <cell r="M886">
            <v>11034.163927788901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351.93984931226322</v>
          </cell>
          <cell r="I887">
            <v>561.09779922552218</v>
          </cell>
          <cell r="J887">
            <v>584.06365891747498</v>
          </cell>
          <cell r="K887">
            <v>584.06365891747475</v>
          </cell>
          <cell r="L887">
            <v>501.97483211919439</v>
          </cell>
          <cell r="M887">
            <v>237.80701301922909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7239.4027003532556</v>
          </cell>
          <cell r="I888">
            <v>11541.781730068989</v>
          </cell>
          <cell r="J888">
            <v>12014.18946393246</v>
          </cell>
          <cell r="K888">
            <v>12014.18946393246</v>
          </cell>
          <cell r="L888">
            <v>10325.62229669183</v>
          </cell>
          <cell r="M888">
            <v>4891.6902578055424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70.387969862452636</v>
          </cell>
          <cell r="I889">
            <v>112.2195598451044</v>
          </cell>
          <cell r="J889">
            <v>116.8127317834949</v>
          </cell>
          <cell r="K889">
            <v>116.8127317834949</v>
          </cell>
          <cell r="L889">
            <v>100.39496642383889</v>
          </cell>
          <cell r="M889">
            <v>47.561402603845814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0.35193984931226319</v>
          </cell>
          <cell r="I890">
            <v>0.56109779922552216</v>
          </cell>
          <cell r="J890">
            <v>0.5840636589174748</v>
          </cell>
          <cell r="K890">
            <v>0.5840636589174748</v>
          </cell>
          <cell r="L890">
            <v>0.50197483211919436</v>
          </cell>
          <cell r="M890">
            <v>0.2378070130192291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7239.4027003532556</v>
          </cell>
          <cell r="I891">
            <v>11541.781730068989</v>
          </cell>
          <cell r="J891">
            <v>12014.18946393246</v>
          </cell>
          <cell r="K891">
            <v>12014.18946393246</v>
          </cell>
          <cell r="L891">
            <v>10325.62229669183</v>
          </cell>
          <cell r="M891">
            <v>4891.6902578055424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7269.1768116050735</v>
          </cell>
          <cell r="I892">
            <v>11589.250603883471</v>
          </cell>
          <cell r="J892">
            <v>12063.60124947688</v>
          </cell>
          <cell r="K892">
            <v>12063.60124947688</v>
          </cell>
          <cell r="L892">
            <v>10368.08936748911</v>
          </cell>
          <cell r="M892">
            <v>4911.8087311069694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7.038796986245266E-2</v>
          </cell>
          <cell r="I893">
            <v>0.1122195598451044</v>
          </cell>
          <cell r="J893">
            <v>0.11681273178349499</v>
          </cell>
          <cell r="K893">
            <v>0.11681273178349499</v>
          </cell>
          <cell r="L893">
            <v>0.1003949664238389</v>
          </cell>
          <cell r="M893">
            <v>4.7561402603845809E-2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5564.7527726907883</v>
          </cell>
          <cell r="G894">
            <v>3575.5714536599398</v>
          </cell>
          <cell r="H894">
            <v>8781.6979609572736</v>
          </cell>
          <cell r="I894">
            <v>10356.175316443479</v>
          </cell>
          <cell r="J894">
            <v>11356.25461369085</v>
          </cell>
          <cell r="K894">
            <v>12309.234860933881</v>
          </cell>
          <cell r="L894">
            <v>12479.671952689559</v>
          </cell>
          <cell r="M894">
            <v>12621.485519664069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730.37380141566598</v>
          </cell>
          <cell r="G895">
            <v>469.29375329286722</v>
          </cell>
          <cell r="H895">
            <v>1152.597857375642</v>
          </cell>
          <cell r="I895">
            <v>1359.248010283206</v>
          </cell>
          <cell r="J895">
            <v>1490.5084180469239</v>
          </cell>
          <cell r="K895">
            <v>1615.587075497572</v>
          </cell>
          <cell r="L895">
            <v>1637.956943790505</v>
          </cell>
          <cell r="M895">
            <v>1656.569974455909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5.5647527726907891</v>
          </cell>
          <cell r="G896">
            <v>3.575571453659939</v>
          </cell>
          <cell r="H896">
            <v>8.7816979609572758</v>
          </cell>
          <cell r="I896">
            <v>10.35617531644348</v>
          </cell>
          <cell r="J896">
            <v>11.356254613690851</v>
          </cell>
          <cell r="K896">
            <v>12.309234860933881</v>
          </cell>
          <cell r="L896">
            <v>12.479671952689561</v>
          </cell>
          <cell r="M896">
            <v>12.62148551966407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356.77021213913821</v>
          </cell>
          <cell r="G897">
            <v>229.2388248227729</v>
          </cell>
          <cell r="H897">
            <v>563.0166105218733</v>
          </cell>
          <cell r="I897">
            <v>663.9602899754824</v>
          </cell>
          <cell r="J897">
            <v>728.07787392025466</v>
          </cell>
          <cell r="K897">
            <v>789.17582002162328</v>
          </cell>
          <cell r="L897">
            <v>800.10296806680913</v>
          </cell>
          <cell r="M897">
            <v>809.19499037946252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23.693012048192781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3.1097078313253022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2.3693012048192779E-2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1.519018234939759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105.8973781565205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2103.8279127095411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21.17947563130409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2103.8279127095411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2112.7868309015821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145.1420267223462</v>
          </cell>
          <cell r="F938">
            <v>145.1420267223462</v>
          </cell>
          <cell r="G938">
            <v>68.73131541592862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2883.488264217277</v>
          </cell>
          <cell r="F939">
            <v>2883.488264217277</v>
          </cell>
          <cell r="G939">
            <v>1365.462132929782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29.02840534446922</v>
          </cell>
          <cell r="F940">
            <v>29.02840534446922</v>
          </cell>
          <cell r="G940">
            <v>13.74626308318572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2883.488264217277</v>
          </cell>
          <cell r="F941">
            <v>2883.488264217277</v>
          </cell>
          <cell r="G941">
            <v>1365.462132929782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2895.767279677988</v>
          </cell>
          <cell r="F942">
            <v>2895.767279677988</v>
          </cell>
          <cell r="G942">
            <v>1371.2768022139701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82.147849139317302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4358.7648753321764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8.2147849139317284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4358.7648753321764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4363.2665774650104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102.42611042383299</v>
          </cell>
          <cell r="G973">
            <v>102.42611042383299</v>
          </cell>
          <cell r="H973">
            <v>17.22925377723594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5434.7294190885814</v>
          </cell>
          <cell r="G974">
            <v>5434.7294190885814</v>
          </cell>
          <cell r="H974">
            <v>914.18420542013916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10.242611042383301</v>
          </cell>
          <cell r="G975">
            <v>10.242611042383301</v>
          </cell>
          <cell r="H975">
            <v>1.722925377723594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5434.7294190885814</v>
          </cell>
          <cell r="G976">
            <v>5434.7294190885814</v>
          </cell>
          <cell r="H976">
            <v>914.18420542013916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5440.3423699398081</v>
          </cell>
          <cell r="G977">
            <v>5440.3423699398081</v>
          </cell>
          <cell r="H977">
            <v>915.12836852713178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668.38725127415205</v>
          </cell>
          <cell r="G978">
            <v>122.7465513825142</v>
          </cell>
          <cell r="H978">
            <v>318.21433491637748</v>
          </cell>
          <cell r="I978">
            <v>316.42052955333509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5895.5929514352438</v>
          </cell>
          <cell r="G979">
            <v>1163.808369102765</v>
          </cell>
          <cell r="H979">
            <v>3218.5713175392102</v>
          </cell>
          <cell r="I979">
            <v>3234.904737801904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173.41204093836339</v>
          </cell>
          <cell r="F980">
            <v>97.219963821694833</v>
          </cell>
          <cell r="G980">
            <v>17.854043837456619</v>
          </cell>
          <cell r="H980">
            <v>46.285721442382183</v>
          </cell>
          <cell r="I980">
            <v>46.024804298666943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0.66838725127415199</v>
          </cell>
          <cell r="G981">
            <v>0.1227465513825142</v>
          </cell>
          <cell r="H981">
            <v>0.31821433491637752</v>
          </cell>
          <cell r="I981">
            <v>0.31642052955333522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5895.5929514352438</v>
          </cell>
          <cell r="G982">
            <v>1163.808369102765</v>
          </cell>
          <cell r="H982">
            <v>3218.5713175392102</v>
          </cell>
          <cell r="I982">
            <v>3234.904737801904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1172.1975379508899</v>
          </cell>
          <cell r="H983">
            <v>3240.3198209019488</v>
          </cell>
          <cell r="I983">
            <v>3256.5306427217402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1.7854043837456621E-2</v>
          </cell>
          <cell r="H984">
            <v>4.6285721442382168E-2</v>
          </cell>
          <cell r="I984">
            <v>4.6024804298666941E-2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159.7363385916276</v>
          </cell>
          <cell r="F985">
            <v>303.29794068832382</v>
          </cell>
          <cell r="G985">
            <v>329.24628995903288</v>
          </cell>
          <cell r="H985">
            <v>413.21851155584937</v>
          </cell>
          <cell r="I985">
            <v>459.11514491968592</v>
          </cell>
          <cell r="J985">
            <v>510.92226969295501</v>
          </cell>
          <cell r="K985">
            <v>507.9177257488758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1650.6572370645731</v>
          </cell>
          <cell r="F986">
            <v>3134.1706289128888</v>
          </cell>
          <cell r="G986">
            <v>3402.3114345130239</v>
          </cell>
          <cell r="H986">
            <v>4270.0498371412205</v>
          </cell>
          <cell r="I986">
            <v>4744.3289566382473</v>
          </cell>
          <cell r="J986">
            <v>5279.6849450907439</v>
          </cell>
          <cell r="K986">
            <v>5248.6370805340648</v>
          </cell>
          <cell r="L986">
            <v>5239.7761789092401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23.23437652241855</v>
          </cell>
          <cell r="F987">
            <v>44.116064100119843</v>
          </cell>
          <cell r="G987">
            <v>47.890369448586583</v>
          </cell>
          <cell r="H987">
            <v>60.104510771759927</v>
          </cell>
          <cell r="I987">
            <v>66.780384715590699</v>
          </cell>
          <cell r="J987">
            <v>74.315966500793451</v>
          </cell>
          <cell r="K987">
            <v>73.87894192710921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0.15973633859162761</v>
          </cell>
          <cell r="F988">
            <v>0.30329794068832377</v>
          </cell>
          <cell r="G988">
            <v>0.32924628995903288</v>
          </cell>
          <cell r="H988">
            <v>0.41321851155584949</v>
          </cell>
          <cell r="I988">
            <v>0.45911514491968602</v>
          </cell>
          <cell r="J988">
            <v>0.51092226969295496</v>
          </cell>
          <cell r="K988">
            <v>0.50791772574887584</v>
          </cell>
          <cell r="L988">
            <v>0.50706024428610574</v>
          </cell>
          <cell r="M988">
            <v>0.5059651237585101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1650.6572370645731</v>
          </cell>
          <cell r="F989">
            <v>3134.1706289128888</v>
          </cell>
          <cell r="G989">
            <v>3402.3114345130239</v>
          </cell>
          <cell r="H989">
            <v>4270.0498371412205</v>
          </cell>
          <cell r="I989">
            <v>4744.3289566382473</v>
          </cell>
          <cell r="J989">
            <v>5279.6849450907439</v>
          </cell>
          <cell r="K989">
            <v>5248.6370805340648</v>
          </cell>
          <cell r="L989">
            <v>5239.7761789092401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1661.5744897330451</v>
          </cell>
          <cell r="F990">
            <v>3154.8996645319321</v>
          </cell>
          <cell r="G990">
            <v>3424.813921857678</v>
          </cell>
          <cell r="H990">
            <v>4298.2914441400999</v>
          </cell>
          <cell r="I990">
            <v>4775.7073899064844</v>
          </cell>
          <cell r="J990">
            <v>5314.6041598503043</v>
          </cell>
          <cell r="K990">
            <v>5283.3509483720654</v>
          </cell>
          <cell r="L990">
            <v>5274.4314417869055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2.3234376522418561E-2</v>
          </cell>
          <cell r="F991">
            <v>4.4116064100119833E-2</v>
          </cell>
          <cell r="G991">
            <v>4.78903694485866E-2</v>
          </cell>
          <cell r="H991">
            <v>6.0104510771759927E-2</v>
          </cell>
          <cell r="I991">
            <v>6.6780384715590696E-2</v>
          </cell>
          <cell r="J991">
            <v>7.4315966500793459E-2</v>
          </cell>
          <cell r="K991">
            <v>7.3878941927109212E-2</v>
          </cell>
          <cell r="L991">
            <v>7.3754217350706308E-2</v>
          </cell>
          <cell r="M991">
            <v>7.3594927092146961E-2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-919.29886671809959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-22.241101614147571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-0.91929886671809957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-29.610319948968471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889.66460789095561</v>
          </cell>
          <cell r="F1013">
            <v>1048.4390563875711</v>
          </cell>
          <cell r="G1013">
            <v>559.87703942587848</v>
          </cell>
          <cell r="H1013">
            <v>1725.1856325377539</v>
          </cell>
          <cell r="I1013">
            <v>1902.2798519651719</v>
          </cell>
          <cell r="J1013">
            <v>3516.5596492626132</v>
          </cell>
          <cell r="K1013">
            <v>4927.9757606559106</v>
          </cell>
          <cell r="L1013">
            <v>2775.8817403835992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8840.7894082156272</v>
          </cell>
          <cell r="F1014">
            <v>10418.56540392681</v>
          </cell>
          <cell r="G1014">
            <v>5563.6190943836127</v>
          </cell>
          <cell r="H1014">
            <v>17143.542332769699</v>
          </cell>
          <cell r="I1014">
            <v>18903.365849950711</v>
          </cell>
          <cell r="J1014">
            <v>34944.812938281902</v>
          </cell>
          <cell r="K1014">
            <v>48970.359753919824</v>
          </cell>
          <cell r="L1014">
            <v>27584.536544641789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129.48904712625929</v>
          </cell>
          <cell r="F1015">
            <v>152.59837603680529</v>
          </cell>
          <cell r="G1015">
            <v>81.489073185671828</v>
          </cell>
          <cell r="H1015">
            <v>251.09759530931851</v>
          </cell>
          <cell r="I1015">
            <v>276.87333317933121</v>
          </cell>
          <cell r="J1015">
            <v>511.82878818247912</v>
          </cell>
          <cell r="K1015">
            <v>717.25780687327199</v>
          </cell>
          <cell r="L1015">
            <v>404.0244810339932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0.88964567925948224</v>
          </cell>
          <cell r="F1016">
            <v>1.0484167496482171</v>
          </cell>
          <cell r="G1016">
            <v>0.55986512740189154</v>
          </cell>
          <cell r="H1016">
            <v>1.72514892724143</v>
          </cell>
          <cell r="I1016">
            <v>1.9022393787869001</v>
          </cell>
          <cell r="J1016">
            <v>3.5164848304364331</v>
          </cell>
          <cell r="K1016">
            <v>4.9278709123386264</v>
          </cell>
          <cell r="L1016">
            <v>2.7758226803265709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8840.7894082156272</v>
          </cell>
          <cell r="F1017">
            <v>10418.56540392681</v>
          </cell>
          <cell r="G1017">
            <v>5563.6190943836127</v>
          </cell>
          <cell r="H1017">
            <v>17143.542332769699</v>
          </cell>
          <cell r="I1017">
            <v>18903.365849950711</v>
          </cell>
          <cell r="J1017">
            <v>34944.812938281902</v>
          </cell>
          <cell r="K1017">
            <v>48970.359753919824</v>
          </cell>
          <cell r="L1017">
            <v>27584.536544641789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8901.6187594565272</v>
          </cell>
          <cell r="F1018">
            <v>10490.250696395469</v>
          </cell>
          <cell r="G1018">
            <v>5601.8997641785891</v>
          </cell>
          <cell r="H1018">
            <v>17261.499056985322</v>
          </cell>
          <cell r="I1018">
            <v>19033.43109953728</v>
          </cell>
          <cell r="J1018">
            <v>35185.251908391852</v>
          </cell>
          <cell r="K1018">
            <v>49307.301974384449</v>
          </cell>
          <cell r="L1018">
            <v>27774.332883499519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4155.0766553441836</v>
          </cell>
          <cell r="F1019">
            <v>3557.1042744752558</v>
          </cell>
          <cell r="G1019">
            <v>2845.6834195802062</v>
          </cell>
          <cell r="H1019">
            <v>1961.7754596833579</v>
          </cell>
          <cell r="I1019">
            <v>1467.546037037918</v>
          </cell>
          <cell r="J1019">
            <v>661.86807183271276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116214.21292750719</v>
          </cell>
          <cell r="F1020">
            <v>98934.455285260527</v>
          </cell>
          <cell r="G1020">
            <v>79147.564228208445</v>
          </cell>
          <cell r="H1020">
            <v>55551.244919673547</v>
          </cell>
          <cell r="I1020">
            <v>38149.330471200199</v>
          </cell>
          <cell r="J1020">
            <v>18611.93841784617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633.97069291398645</v>
          </cell>
          <cell r="F1021">
            <v>547.16288397808114</v>
          </cell>
          <cell r="G1021">
            <v>437.73030718246531</v>
          </cell>
          <cell r="H1021">
            <v>293.946508188167</v>
          </cell>
          <cell r="I1021">
            <v>216.6096654285106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4.0940471980484121</v>
          </cell>
          <cell r="F1022">
            <v>3.5238997800010461</v>
          </cell>
          <cell r="G1022">
            <v>2.8191198240008379</v>
          </cell>
          <cell r="H1022">
            <v>1.909469178807691</v>
          </cell>
          <cell r="I1022">
            <v>1.454264239248235</v>
          </cell>
          <cell r="J1022">
            <v>0.65176456974024399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116214.21292750719</v>
          </cell>
          <cell r="F1023">
            <v>98934.455285260527</v>
          </cell>
          <cell r="G1023">
            <v>79147.564228208445</v>
          </cell>
          <cell r="H1023">
            <v>55551.244919673547</v>
          </cell>
          <cell r="I1023">
            <v>38149.330471200199</v>
          </cell>
          <cell r="J1023">
            <v>18611.93841784617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116507.01311037911</v>
          </cell>
          <cell r="F1024">
            <v>99186.437431547864</v>
          </cell>
          <cell r="G1024">
            <v>79349.1499452383</v>
          </cell>
          <cell r="H1024">
            <v>55687.885365605704</v>
          </cell>
          <cell r="I1024">
            <v>38250.568802423833</v>
          </cell>
          <cell r="J1024">
            <v>18657.683806122019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0.50326122069052093</v>
          </cell>
          <cell r="F1025">
            <v>0.41938435057543411</v>
          </cell>
          <cell r="G1025">
            <v>0.33550748046034762</v>
          </cell>
          <cell r="H1025">
            <v>0.25163061034526057</v>
          </cell>
          <cell r="I1025">
            <v>0.18924425218965529</v>
          </cell>
          <cell r="J1025">
            <v>8.3876870115086863E-2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  <cell r="I1034">
            <v>1.121510362407877</v>
          </cell>
          <cell r="J1034">
            <v>8.9454668304668292</v>
          </cell>
          <cell r="K1034">
            <v>52.4628671044226</v>
          </cell>
          <cell r="L1034">
            <v>325.86617076167062</v>
          </cell>
          <cell r="M1034">
            <v>1317.605480206621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  <cell r="I1035">
            <v>9.7842544137409142</v>
          </cell>
          <cell r="J1035">
            <v>78.163285847665833</v>
          </cell>
          <cell r="K1035">
            <v>454.34102152135131</v>
          </cell>
          <cell r="L1035">
            <v>2818.8227981572468</v>
          </cell>
          <cell r="M1035">
            <v>11397.612577893929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  <cell r="I1036">
            <v>0.16299367659705369</v>
          </cell>
          <cell r="J1036">
            <v>1.299957002457002</v>
          </cell>
          <cell r="K1036">
            <v>7.628072336977886</v>
          </cell>
          <cell r="L1036">
            <v>47.384093734643727</v>
          </cell>
          <cell r="M1036">
            <v>191.59258364702399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  <cell r="I1037">
            <v>1.121510362407877E-3</v>
          </cell>
          <cell r="J1037">
            <v>8.9454668304668299E-3</v>
          </cell>
          <cell r="K1037">
            <v>5.2462867104422599E-2</v>
          </cell>
          <cell r="L1037">
            <v>0.32586617076167063</v>
          </cell>
          <cell r="M1037">
            <v>1.317605480206621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  <cell r="I1038">
            <v>9.7842544137409142</v>
          </cell>
          <cell r="J1038">
            <v>78.163285847665833</v>
          </cell>
          <cell r="K1038">
            <v>454.34102152135131</v>
          </cell>
          <cell r="L1038">
            <v>2818.8227981572468</v>
          </cell>
          <cell r="M1038">
            <v>11397.612577893929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  <cell r="I1039">
            <v>9.8608642884270328</v>
          </cell>
          <cell r="J1039">
            <v>78.774309705159709</v>
          </cell>
          <cell r="K1039">
            <v>457.92575875538108</v>
          </cell>
          <cell r="L1039">
            <v>2841.089912359213</v>
          </cell>
          <cell r="M1039">
            <v>11487.64730482591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  <cell r="I1040">
            <v>1.6269644914005131E-4</v>
          </cell>
          <cell r="J1040">
            <v>1.2973130221130219E-3</v>
          </cell>
          <cell r="K1040">
            <v>7.621714004914004E-3</v>
          </cell>
          <cell r="L1040">
            <v>4.73519253071253E-2</v>
          </cell>
          <cell r="M1040">
            <v>0.1914625140043579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0.53098897637795262</v>
          </cell>
          <cell r="L1048">
            <v>3.2989102362204719</v>
          </cell>
          <cell r="M1048">
            <v>4.2233939146706421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175.04017713385821</v>
          </cell>
          <cell r="M1049">
            <v>224.09328111242431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5.3098897637795267E-2</v>
          </cell>
          <cell r="L1050">
            <v>0.3298910236220472</v>
          </cell>
          <cell r="M1050">
            <v>0.42233939146706428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5.309889763779527E-4</v>
          </cell>
          <cell r="L1051">
            <v>3.298910236220472E-3</v>
          </cell>
          <cell r="M1051">
            <v>4.2233939146706428E-3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175.04017713385821</v>
          </cell>
          <cell r="M1052">
            <v>224.09328111242431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28.203373282519681</v>
          </cell>
          <cell r="L1053">
            <v>175.22095741480311</v>
          </cell>
          <cell r="M1053">
            <v>224.32472309894831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5.4622351330741674</v>
          </cell>
          <cell r="F1068">
            <v>214.14041383042249</v>
          </cell>
          <cell r="G1068">
            <v>394.97363812230782</v>
          </cell>
          <cell r="H1068">
            <v>625.08588459249142</v>
          </cell>
          <cell r="I1068">
            <v>805.45522194809791</v>
          </cell>
          <cell r="J1068">
            <v>837.2247710827121</v>
          </cell>
          <cell r="K1068">
            <v>880.38383339811639</v>
          </cell>
          <cell r="L1068">
            <v>932.68116445126964</v>
          </cell>
          <cell r="M1068">
            <v>839.88532538913137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63.359911956106011</v>
          </cell>
          <cell r="F1069">
            <v>2505.6312853801151</v>
          </cell>
          <cell r="G1069">
            <v>4621.5391428325474</v>
          </cell>
          <cell r="H1069">
            <v>7198.4473809673545</v>
          </cell>
          <cell r="I1069">
            <v>9368.00946578207</v>
          </cell>
          <cell r="J1069">
            <v>9796.2665794662862</v>
          </cell>
          <cell r="K1069">
            <v>10171.762855076569</v>
          </cell>
          <cell r="L1069">
            <v>10758.271218033569</v>
          </cell>
          <cell r="M1069">
            <v>9687.8917115246895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0.78715021834881005</v>
          </cell>
          <cell r="F1070">
            <v>30.836219591580839</v>
          </cell>
          <cell r="G1070">
            <v>56.876203889612313</v>
          </cell>
          <cell r="H1070">
            <v>90.135356747415088</v>
          </cell>
          <cell r="I1070">
            <v>116.0456866778669</v>
          </cell>
          <cell r="J1070">
            <v>120.5603670359105</v>
          </cell>
          <cell r="K1070">
            <v>126.91304380602099</v>
          </cell>
          <cell r="L1070">
            <v>134.47089881044411</v>
          </cell>
          <cell r="M1070">
            <v>121.091900327188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5.3003875109106612E-3</v>
          </cell>
          <cell r="F1071">
            <v>0.20728792058784901</v>
          </cell>
          <cell r="G1071">
            <v>0.38233448170239392</v>
          </cell>
          <cell r="H1071">
            <v>0.6077889023396511</v>
          </cell>
          <cell r="I1071">
            <v>0.78100361862725598</v>
          </cell>
          <cell r="J1071">
            <v>0.81043357840806529</v>
          </cell>
          <cell r="K1071">
            <v>0.85524253025660568</v>
          </cell>
          <cell r="L1071">
            <v>0.90646121203697683</v>
          </cell>
          <cell r="M1071">
            <v>0.8162740913420472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63.359911956106011</v>
          </cell>
          <cell r="F1072">
            <v>2505.6312853801151</v>
          </cell>
          <cell r="G1072">
            <v>4621.5391428325474</v>
          </cell>
          <cell r="H1072">
            <v>7198.4473809673545</v>
          </cell>
          <cell r="I1072">
            <v>9368.00946578207</v>
          </cell>
          <cell r="J1072">
            <v>9796.2665794662862</v>
          </cell>
          <cell r="K1072">
            <v>10171.762855076569</v>
          </cell>
          <cell r="L1072">
            <v>10758.271218033569</v>
          </cell>
          <cell r="M1072">
            <v>9687.8917115246895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63.731038599500813</v>
          </cell>
          <cell r="F1073">
            <v>2520.173989164166</v>
          </cell>
          <cell r="G1073">
            <v>4648.3625925447104</v>
          </cell>
          <cell r="H1073">
            <v>7240.934864392897</v>
          </cell>
          <cell r="I1073">
            <v>9422.7274609607775</v>
          </cell>
          <cell r="J1073">
            <v>9853.1241881200549</v>
          </cell>
          <cell r="K1073">
            <v>10231.59253796572</v>
          </cell>
          <cell r="L1073">
            <v>10821.660574990359</v>
          </cell>
          <cell r="M1073">
            <v>9744.9742309569174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13.873918297690031</v>
          </cell>
          <cell r="F1074">
            <v>13.41890819672135</v>
          </cell>
          <cell r="G1074">
            <v>3.5646107302534822</v>
          </cell>
          <cell r="H1074">
            <v>6.0934364309944407</v>
          </cell>
          <cell r="I1074">
            <v>3.263733063338158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241.54032679474739</v>
          </cell>
          <cell r="F1075">
            <v>189.77617287332399</v>
          </cell>
          <cell r="G1075">
            <v>153.45687824665231</v>
          </cell>
          <cell r="H1075">
            <v>95.088331911309425</v>
          </cell>
          <cell r="I1075">
            <v>47.599789698611779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1.704478526117736</v>
          </cell>
          <cell r="F1076">
            <v>1.670088584202688</v>
          </cell>
          <cell r="G1076">
            <v>0.3929458345752751</v>
          </cell>
          <cell r="H1076">
            <v>0.75407403750598723</v>
          </cell>
          <cell r="I1076">
            <v>0.40548745760057842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1.387391829769003E-2</v>
          </cell>
          <cell r="F1077">
            <v>1.341890819672135E-2</v>
          </cell>
          <cell r="G1077">
            <v>3.564610730253482E-3</v>
          </cell>
          <cell r="H1077">
            <v>6.0934364309944396E-3</v>
          </cell>
          <cell r="I1077">
            <v>3.2637330633381581E-3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241.54032679474739</v>
          </cell>
          <cell r="F1078">
            <v>189.77617287332399</v>
          </cell>
          <cell r="G1078">
            <v>153.45687824665231</v>
          </cell>
          <cell r="H1078">
            <v>95.088331911309425</v>
          </cell>
          <cell r="I1078">
            <v>47.599789698611779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242.39510935297281</v>
          </cell>
          <cell r="F1079">
            <v>190.6093319763344</v>
          </cell>
          <cell r="G1079">
            <v>153.6630913736121</v>
          </cell>
          <cell r="H1079">
            <v>95.465381885261081</v>
          </cell>
          <cell r="I1079">
            <v>47.802218287560187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1.2709561887481371E-3</v>
          </cell>
          <cell r="F1080">
            <v>1.3297842622950859E-3</v>
          </cell>
          <cell r="G1080">
            <v>1.167512369597658E-4</v>
          </cell>
          <cell r="H1080">
            <v>5.835444821408642E-4</v>
          </cell>
          <cell r="I1080">
            <v>3.2011784813709498E-4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  <cell r="M1081">
            <v>5.1075618984026194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  <cell r="M1082">
            <v>271.00723432924292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  <cell r="M1083">
            <v>0.51075618984026194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  <cell r="M1084">
            <v>271.00723432924292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  <cell r="M1085">
            <v>271.28712872127539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705.57950440720629</v>
          </cell>
          <cell r="F1094">
            <v>591.59850840000001</v>
          </cell>
          <cell r="G1094">
            <v>486.22926510000002</v>
          </cell>
          <cell r="H1094">
            <v>324.15284339999999</v>
          </cell>
          <cell r="I1094">
            <v>162.07642169999991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6.523064999999999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705.57950440720629</v>
          </cell>
          <cell r="F1096">
            <v>591.59850840000001</v>
          </cell>
          <cell r="G1096">
            <v>486.22926510000002</v>
          </cell>
          <cell r="H1096">
            <v>324.15284339999999</v>
          </cell>
          <cell r="I1096">
            <v>162.07642169999991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708.33876090220633</v>
          </cell>
          <cell r="F1097">
            <v>593.80591359599987</v>
          </cell>
          <cell r="G1097">
            <v>487.88481899700002</v>
          </cell>
          <cell r="H1097">
            <v>325.25654599799998</v>
          </cell>
          <cell r="I1097">
            <v>162.6282729989999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1272.472626742617</v>
          </cell>
          <cell r="F1103">
            <v>2278.9590785340311</v>
          </cell>
          <cell r="G1103">
            <v>218.30143278292391</v>
          </cell>
          <cell r="H1103">
            <v>1321.208441450136</v>
          </cell>
          <cell r="I1103">
            <v>877.88144898268217</v>
          </cell>
          <cell r="J1103">
            <v>438.94072449134131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7294.3863152211652</v>
          </cell>
          <cell r="F1104">
            <v>5183.8612973338713</v>
          </cell>
          <cell r="G1104">
            <v>6893.9981005171176</v>
          </cell>
          <cell r="H1104">
            <v>3139.7512130641012</v>
          </cell>
          <cell r="I1104">
            <v>2131.2296092491988</v>
          </cell>
          <cell r="J1104">
            <v>1065.6148046246001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165.76545333469991</v>
          </cell>
          <cell r="F1105">
            <v>298.60155747080148</v>
          </cell>
          <cell r="G1105">
            <v>26.624797486911</v>
          </cell>
          <cell r="H1105">
            <v>173.08417940432781</v>
          </cell>
          <cell r="I1105">
            <v>114.98323757003629</v>
          </cell>
          <cell r="J1105">
            <v>57.491618785018147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1.1606622880047459</v>
          </cell>
          <cell r="F1106">
            <v>2.2026476101490138</v>
          </cell>
          <cell r="G1106">
            <v>0.1054823925896094</v>
          </cell>
          <cell r="H1106">
            <v>1.2748668217334149</v>
          </cell>
          <cell r="I1106">
            <v>0.84626969445348366</v>
          </cell>
          <cell r="J1106">
            <v>0.42313484722674188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7294.3863152211652</v>
          </cell>
          <cell r="F1107">
            <v>5183.8612973338713</v>
          </cell>
          <cell r="G1107">
            <v>6893.9981005171176</v>
          </cell>
          <cell r="H1107">
            <v>3139.7512130641012</v>
          </cell>
          <cell r="I1107">
            <v>2131.2296092491988</v>
          </cell>
          <cell r="J1107">
            <v>1065.6148046246001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7375.5962359834684</v>
          </cell>
          <cell r="F1108">
            <v>5329.8185384235221</v>
          </cell>
          <cell r="G1108">
            <v>6907.3898259877906</v>
          </cell>
          <cell r="H1108">
            <v>3224.3605095628432</v>
          </cell>
          <cell r="I1108">
            <v>2187.4416502696372</v>
          </cell>
          <cell r="J1108">
            <v>1093.7208251348191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0.13157007925954359</v>
          </cell>
          <cell r="F1109">
            <v>0.2717917937978252</v>
          </cell>
          <cell r="G1109">
            <v>0</v>
          </cell>
          <cell r="H1109">
            <v>0.156942847331971</v>
          </cell>
          <cell r="I1109">
            <v>0.10415061538332659</v>
          </cell>
          <cell r="J1109">
            <v>5.2075307691663332E-2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11.390857245165879</v>
          </cell>
          <cell r="F1110">
            <v>65.188463659197083</v>
          </cell>
          <cell r="G1110">
            <v>104.71962459370801</v>
          </cell>
          <cell r="H1110">
            <v>163.33117909400511</v>
          </cell>
          <cell r="I1110">
            <v>176.32267871034969</v>
          </cell>
          <cell r="J1110">
            <v>215.05946630327591</v>
          </cell>
          <cell r="K1110">
            <v>247.31591927523709</v>
          </cell>
          <cell r="L1110">
            <v>251.28145289293499</v>
          </cell>
          <cell r="M1110">
            <v>262.32475938620172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1030.174040608963</v>
          </cell>
          <cell r="F1111">
            <v>5895.5583028999408</v>
          </cell>
          <cell r="G1111">
            <v>9470.7041337504688</v>
          </cell>
          <cell r="H1111">
            <v>14771.455484274849</v>
          </cell>
          <cell r="I1111">
            <v>15946.389500678169</v>
          </cell>
          <cell r="J1111">
            <v>19449.693258764619</v>
          </cell>
          <cell r="K1111">
            <v>22366.92413776106</v>
          </cell>
          <cell r="L1111">
            <v>22725.561745290412</v>
          </cell>
          <cell r="M1111">
            <v>23724.303756272919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1.2915309071032981</v>
          </cell>
          <cell r="F1112">
            <v>7.3912712441518362</v>
          </cell>
          <cell r="G1112">
            <v>11.87343751502339</v>
          </cell>
          <cell r="H1112">
            <v>18.51899829427278</v>
          </cell>
          <cell r="I1112">
            <v>19.992015023654631</v>
          </cell>
          <cell r="J1112">
            <v>24.384112768483408</v>
          </cell>
          <cell r="K1112">
            <v>28.041449970605921</v>
          </cell>
          <cell r="L1112">
            <v>28.491074535305611</v>
          </cell>
          <cell r="M1112">
            <v>29.743199054618788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1030.174040608963</v>
          </cell>
          <cell r="F1113">
            <v>5895.5583028999408</v>
          </cell>
          <cell r="G1113">
            <v>9470.7041337504688</v>
          </cell>
          <cell r="H1113">
            <v>14771.455484274849</v>
          </cell>
          <cell r="I1113">
            <v>15946.389500678169</v>
          </cell>
          <cell r="J1113">
            <v>19449.693258764619</v>
          </cell>
          <cell r="K1113">
            <v>22366.92413776106</v>
          </cell>
          <cell r="L1113">
            <v>22725.561745290412</v>
          </cell>
          <cell r="M1113">
            <v>23724.303756272919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1030.8436882504091</v>
          </cell>
          <cell r="F1114">
            <v>5899.3906133221772</v>
          </cell>
          <cell r="G1114">
            <v>9476.8604087447857</v>
          </cell>
          <cell r="H1114">
            <v>14781.0574252439</v>
          </cell>
          <cell r="I1114">
            <v>15956.755188122979</v>
          </cell>
          <cell r="J1114">
            <v>19462.33621102721</v>
          </cell>
          <cell r="K1114">
            <v>22381.463387834181</v>
          </cell>
          <cell r="L1114">
            <v>22740.334121824249</v>
          </cell>
          <cell r="M1114">
            <v>23739.725348575859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136.94286189683859</v>
          </cell>
          <cell r="G1121">
            <v>102.7071464226289</v>
          </cell>
          <cell r="H1121">
            <v>83.850114385892667</v>
          </cell>
          <cell r="I1121">
            <v>54.22103161397672</v>
          </cell>
          <cell r="J1121">
            <v>33.808903206428319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3624.1589519550739</v>
          </cell>
          <cell r="F1122">
            <v>2899.3271615640601</v>
          </cell>
          <cell r="G1122">
            <v>2174.4953711730441</v>
          </cell>
          <cell r="H1122">
            <v>1775.2580220092821</v>
          </cell>
          <cell r="I1122">
            <v>845.96279151414353</v>
          </cell>
          <cell r="J1122">
            <v>715.79540555337837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24.460289101497501</v>
          </cell>
          <cell r="F1123">
            <v>19.568231281197999</v>
          </cell>
          <cell r="G1123">
            <v>14.67617346089849</v>
          </cell>
          <cell r="H1123">
            <v>11.98162802011614</v>
          </cell>
          <cell r="I1123">
            <v>7.8898552412645593</v>
          </cell>
          <cell r="J1123">
            <v>4.8310691637612013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0.17117857737104819</v>
          </cell>
          <cell r="F1124">
            <v>0.1369428618968386</v>
          </cell>
          <cell r="G1124">
            <v>0.1027071464226289</v>
          </cell>
          <cell r="H1124">
            <v>8.3850114385892668E-2</v>
          </cell>
          <cell r="I1124">
            <v>5.4221031613976733E-2</v>
          </cell>
          <cell r="J1124">
            <v>3.3808903206428313E-2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3624.1589519550739</v>
          </cell>
          <cell r="F1125">
            <v>2899.3271615640601</v>
          </cell>
          <cell r="G1125">
            <v>2174.4953711730441</v>
          </cell>
          <cell r="H1125">
            <v>1775.2580220092821</v>
          </cell>
          <cell r="I1125">
            <v>845.96279151414353</v>
          </cell>
          <cell r="J1125">
            <v>715.79540555337837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3635.7275825415959</v>
          </cell>
          <cell r="F1126">
            <v>2908.582066033277</v>
          </cell>
          <cell r="G1126">
            <v>2181.4365495249572</v>
          </cell>
          <cell r="H1126">
            <v>1780.924800018923</v>
          </cell>
          <cell r="I1126">
            <v>849.66949416638965</v>
          </cell>
          <cell r="J1126">
            <v>718.08028674433967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2.0680457570715471E-2</v>
          </cell>
          <cell r="F1127">
            <v>1.654436605657238E-2</v>
          </cell>
          <cell r="G1127">
            <v>1.240827454242927E-2</v>
          </cell>
          <cell r="H1127">
            <v>1.013011534205201E-2</v>
          </cell>
          <cell r="I1127">
            <v>7.3337420965058258E-3</v>
          </cell>
          <cell r="J1127">
            <v>4.0845273924517431E-3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1.5591457541695759</v>
          </cell>
          <cell r="J1128">
            <v>1.5591457541695759</v>
          </cell>
          <cell r="K1128">
            <v>2.6363031879979242</v>
          </cell>
          <cell r="L1128">
            <v>2.6318303803581808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82.728273716237695</v>
          </cell>
          <cell r="J1129">
            <v>82.728273716237695</v>
          </cell>
          <cell r="K1129">
            <v>139.88224715516981</v>
          </cell>
          <cell r="L1129">
            <v>139.64491998180509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0.15591457541695761</v>
          </cell>
          <cell r="J1130">
            <v>0.15591457541695761</v>
          </cell>
          <cell r="K1130">
            <v>0.26363031879979237</v>
          </cell>
          <cell r="L1130">
            <v>0.26318303803581811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1.559145754169576E-3</v>
          </cell>
          <cell r="J1131">
            <v>1.559145754169576E-3</v>
          </cell>
          <cell r="K1131">
            <v>2.6363031879979241E-3</v>
          </cell>
          <cell r="L1131">
            <v>2.6318303803581811E-3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82.728273716237695</v>
          </cell>
          <cell r="J1132">
            <v>82.728273716237695</v>
          </cell>
          <cell r="K1132">
            <v>139.88224715516981</v>
          </cell>
          <cell r="L1132">
            <v>139.64491998180509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82.813714903566179</v>
          </cell>
          <cell r="J1133">
            <v>82.813714903566179</v>
          </cell>
          <cell r="K1133">
            <v>140.02671656987209</v>
          </cell>
          <cell r="L1133">
            <v>139.78914428664871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11.198085681465519</v>
          </cell>
          <cell r="F1140">
            <v>13.093146170145991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564.3740883789726</v>
          </cell>
          <cell r="F1141">
            <v>659.88354116805715</v>
          </cell>
          <cell r="G1141">
            <v>705.43605501954187</v>
          </cell>
          <cell r="H1141">
            <v>780.75140041962266</v>
          </cell>
          <cell r="I1141">
            <v>712.20280565468727</v>
          </cell>
          <cell r="J1141">
            <v>701.2020046868605</v>
          </cell>
          <cell r="K1141">
            <v>694.6757948282426</v>
          </cell>
          <cell r="L1141">
            <v>691.45580668855803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1.225895695655173</v>
          </cell>
          <cell r="F1142">
            <v>1.433354949152825</v>
          </cell>
          <cell r="G1142">
            <v>1.532301076919254</v>
          </cell>
          <cell r="H1142">
            <v>1.6958960392746909</v>
          </cell>
          <cell r="I1142">
            <v>1.546999360642773</v>
          </cell>
          <cell r="J1142">
            <v>1.5231041556131579</v>
          </cell>
          <cell r="K1142">
            <v>1.508928358496743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1.060871275086207E-3</v>
          </cell>
          <cell r="F1143">
            <v>1.2404033213822519E-3</v>
          </cell>
          <cell r="G1143">
            <v>1.3260297781032011E-3</v>
          </cell>
          <cell r="H1143">
            <v>1.4676023416800199E-3</v>
          </cell>
          <cell r="I1143">
            <v>1.3387494467100929E-3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564.3740883789726</v>
          </cell>
          <cell r="F1144">
            <v>659.88354116805715</v>
          </cell>
          <cell r="G1144">
            <v>705.43605501954187</v>
          </cell>
          <cell r="H1144">
            <v>780.75140041962266</v>
          </cell>
          <cell r="I1144">
            <v>712.20280565468727</v>
          </cell>
          <cell r="J1144">
            <v>701.2020046868605</v>
          </cell>
          <cell r="K1144">
            <v>694.6757948282426</v>
          </cell>
          <cell r="L1144">
            <v>691.45580668855803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565.01935743831427</v>
          </cell>
          <cell r="F1145">
            <v>660.6380095971582</v>
          </cell>
          <cell r="G1145">
            <v>706.24260526524108</v>
          </cell>
          <cell r="H1145">
            <v>781.64406139060316</v>
          </cell>
          <cell r="I1145">
            <v>713.01709256815184</v>
          </cell>
          <cell r="J1145">
            <v>702.00371399153914</v>
          </cell>
          <cell r="K1145">
            <v>695.47004248401981</v>
          </cell>
          <cell r="L1145">
            <v>692.24637281685057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16.944905896176511</v>
          </cell>
          <cell r="F1146">
            <v>112.7313213887435</v>
          </cell>
          <cell r="G1146">
            <v>174.9094901913613</v>
          </cell>
          <cell r="H1146">
            <v>304.94913112830358</v>
          </cell>
          <cell r="I1146">
            <v>485.93939505519103</v>
          </cell>
          <cell r="J1146">
            <v>560.76526439968143</v>
          </cell>
          <cell r="K1146">
            <v>693.98373000884771</v>
          </cell>
          <cell r="L1146">
            <v>692.54661442839188</v>
          </cell>
          <cell r="M1146">
            <v>463.15288249476168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1909.7476185648491</v>
          </cell>
          <cell r="H1147">
            <v>3329.584211345787</v>
          </cell>
          <cell r="I1147">
            <v>5305.7247005761874</v>
          </cell>
          <cell r="J1147">
            <v>6122.7102491095793</v>
          </cell>
          <cell r="K1147">
            <v>7577.2548090852824</v>
          </cell>
          <cell r="L1147">
            <v>7561.5636761777696</v>
          </cell>
          <cell r="M1147">
            <v>5056.9303781522403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25.462150749192372</v>
          </cell>
          <cell r="H1148">
            <v>44.39244971287205</v>
          </cell>
          <cell r="I1148">
            <v>70.739798728643933</v>
          </cell>
          <cell r="J1148">
            <v>81.6324470526677</v>
          </cell>
          <cell r="K1148">
            <v>101.02549799693389</v>
          </cell>
          <cell r="L1148">
            <v>100.8162923471229</v>
          </cell>
          <cell r="M1148">
            <v>67.422691022096657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0.30494913112830352</v>
          </cell>
          <cell r="I1149">
            <v>0.48593939505519101</v>
          </cell>
          <cell r="J1149">
            <v>0.56076526439968133</v>
          </cell>
          <cell r="K1149">
            <v>0.69398373000884772</v>
          </cell>
          <cell r="L1149">
            <v>0.69254661442839183</v>
          </cell>
          <cell r="M1149">
            <v>0.46315288249476172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1909.7476185648491</v>
          </cell>
          <cell r="H1150">
            <v>3329.584211345787</v>
          </cell>
          <cell r="I1150">
            <v>5305.7247005761874</v>
          </cell>
          <cell r="J1150">
            <v>6122.7102491095793</v>
          </cell>
          <cell r="K1150">
            <v>7577.2548090852824</v>
          </cell>
          <cell r="L1150">
            <v>7561.5636761777696</v>
          </cell>
          <cell r="M1150">
            <v>5056.9303781522403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3350.436889638429</v>
          </cell>
          <cell r="I1151">
            <v>5338.9536454737035</v>
          </cell>
          <cell r="J1151">
            <v>6161.0558499412664</v>
          </cell>
          <cell r="K1151">
            <v>7624.7100007385907</v>
          </cell>
          <cell r="L1151">
            <v>7608.920596657922</v>
          </cell>
          <cell r="M1151">
            <v>5088.6011621391935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6.5450182672165069E-2</v>
          </cell>
          <cell r="J1152">
            <v>7.552832588721399E-2</v>
          </cell>
          <cell r="K1152">
            <v>9.3471248395966725E-2</v>
          </cell>
          <cell r="L1152">
            <v>9.327768623941185E-2</v>
          </cell>
          <cell r="M1152">
            <v>6.2381113926725539E-2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71.900078084132474</v>
          </cell>
          <cell r="F1153">
            <v>59.916731736777088</v>
          </cell>
          <cell r="G1153">
            <v>47.933385389421673</v>
          </cell>
          <cell r="H1153">
            <v>35.950039042066237</v>
          </cell>
          <cell r="I1153">
            <v>59.999051093432129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3499.9151689472542</v>
          </cell>
          <cell r="F1154">
            <v>2916.5959741227111</v>
          </cell>
          <cell r="G1154">
            <v>2333.276779298169</v>
          </cell>
          <cell r="H1154">
            <v>1749.9575844736271</v>
          </cell>
          <cell r="I1154">
            <v>1560.472066947108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8.3119030405405354</v>
          </cell>
          <cell r="F1155">
            <v>6.926585867117117</v>
          </cell>
          <cell r="G1155">
            <v>5.5412686936936923</v>
          </cell>
          <cell r="H1155">
            <v>4.1559515202702668</v>
          </cell>
          <cell r="I1155">
            <v>11.778723946527171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7.1900078084132471E-2</v>
          </cell>
          <cell r="F1156">
            <v>5.9916731736777092E-2</v>
          </cell>
          <cell r="G1156">
            <v>4.793338538942167E-2</v>
          </cell>
          <cell r="H1156">
            <v>3.5950039042066242E-2</v>
          </cell>
          <cell r="I1156">
            <v>5.9999051093432128E-2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3499.9151689472542</v>
          </cell>
          <cell r="F1157">
            <v>2916.5959741227111</v>
          </cell>
          <cell r="G1157">
            <v>2333.276779298169</v>
          </cell>
          <cell r="H1157">
            <v>1749.9575844736271</v>
          </cell>
          <cell r="I1157">
            <v>1560.472066947108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3504.1896180054382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1565.4821029605091</v>
          </cell>
          <cell r="J1158">
            <v>584.03160300090667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36.543305115936683</v>
          </cell>
          <cell r="F1159">
            <v>29.234644092749349</v>
          </cell>
          <cell r="G1159">
            <v>21.925983069561969</v>
          </cell>
          <cell r="H1159">
            <v>14.617322046374669</v>
          </cell>
          <cell r="I1159">
            <v>16.981888847994089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798.53939960434298</v>
          </cell>
          <cell r="F1160">
            <v>638.83151968347431</v>
          </cell>
          <cell r="G1160">
            <v>479.12363976260548</v>
          </cell>
          <cell r="H1160">
            <v>319.41575984173699</v>
          </cell>
          <cell r="I1160">
            <v>218.33731376702221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5.0985971659919009</v>
          </cell>
          <cell r="F1161">
            <v>4.0788777327935222</v>
          </cell>
          <cell r="G1161">
            <v>3.059158299595135</v>
          </cell>
          <cell r="H1161">
            <v>2.0394388663967611</v>
          </cell>
          <cell r="I1161">
            <v>2.4707036069193928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3.6543305115936682E-2</v>
          </cell>
          <cell r="F1162">
            <v>2.923464409274934E-2</v>
          </cell>
          <cell r="G1162">
            <v>2.192598306956197E-2</v>
          </cell>
          <cell r="H1162">
            <v>1.461732204637467E-2</v>
          </cell>
          <cell r="I1162">
            <v>1.6981888847994089E-2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798.53939960434298</v>
          </cell>
          <cell r="F1163">
            <v>638.83151968347431</v>
          </cell>
          <cell r="G1163">
            <v>479.12363976260548</v>
          </cell>
          <cell r="H1163">
            <v>319.41575984173699</v>
          </cell>
          <cell r="I1163">
            <v>218.33731376702221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800.97236418770694</v>
          </cell>
          <cell r="F1164">
            <v>640.77789135016553</v>
          </cell>
          <cell r="G1164">
            <v>480.58341851262361</v>
          </cell>
          <cell r="H1164">
            <v>320.38894567508282</v>
          </cell>
          <cell r="I1164">
            <v>219.4981306630842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2.5190697460434229E-3</v>
          </cell>
          <cell r="H1165">
            <v>1.6793798306956201E-3</v>
          </cell>
          <cell r="I1165">
            <v>2.3874063673168912E-3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8.3674460838499183</v>
          </cell>
          <cell r="F1166">
            <v>51.678858891668298</v>
          </cell>
          <cell r="G1166">
            <v>10.717436548297661</v>
          </cell>
          <cell r="H1166">
            <v>68.859039393541678</v>
          </cell>
          <cell r="I1166">
            <v>75.78024146885592</v>
          </cell>
          <cell r="J1166">
            <v>83.604506067978548</v>
          </cell>
          <cell r="K1166">
            <v>78.797927558629794</v>
          </cell>
          <cell r="L1166">
            <v>78.041719613372521</v>
          </cell>
          <cell r="M1166">
            <v>77.482925014994422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269.42892747756599</v>
          </cell>
          <cell r="F1167">
            <v>248.34469225693269</v>
          </cell>
          <cell r="G1167">
            <v>345.09782382584621</v>
          </cell>
          <cell r="H1167">
            <v>330.90469321593542</v>
          </cell>
          <cell r="I1167">
            <v>364.1647890521279</v>
          </cell>
          <cell r="J1167">
            <v>401.7645856745566</v>
          </cell>
          <cell r="K1167">
            <v>378.66639259689453</v>
          </cell>
          <cell r="L1167">
            <v>375.03240698895291</v>
          </cell>
          <cell r="M1167">
            <v>372.3470986144016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1.106204736508972</v>
          </cell>
          <cell r="F1168">
            <v>6.8344028371391916</v>
          </cell>
          <cell r="G1168">
            <v>1.416881441978334</v>
          </cell>
          <cell r="H1168">
            <v>9.1064397373869443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10.320826763201699</v>
          </cell>
          <cell r="M1168">
            <v>10.246927542699581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8.3674460838499155E-3</v>
          </cell>
          <cell r="F1169">
            <v>5.1678858891668289E-2</v>
          </cell>
          <cell r="G1169">
            <v>1.0717436548297659E-2</v>
          </cell>
          <cell r="H1169">
            <v>6.8859039393541668E-2</v>
          </cell>
          <cell r="I1169">
            <v>7.5780241468855938E-2</v>
          </cell>
          <cell r="J1169">
            <v>8.3604506067978535E-2</v>
          </cell>
          <cell r="K1169">
            <v>7.8797927558629799E-2</v>
          </cell>
          <cell r="L1169">
            <v>7.8041719613372501E-2</v>
          </cell>
          <cell r="M1169">
            <v>7.7482925014994403E-2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269.42892747756599</v>
          </cell>
          <cell r="F1170">
            <v>248.34469225693269</v>
          </cell>
          <cell r="G1170">
            <v>345.09782382584621</v>
          </cell>
          <cell r="H1170">
            <v>330.90469321593542</v>
          </cell>
          <cell r="I1170">
            <v>364.1647890521279</v>
          </cell>
          <cell r="J1170">
            <v>401.7645856745566</v>
          </cell>
          <cell r="K1170">
            <v>378.66639259689453</v>
          </cell>
          <cell r="L1170">
            <v>375.03240698895291</v>
          </cell>
          <cell r="M1170">
            <v>372.3470986144016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269.96776264114192</v>
          </cell>
          <cell r="F1171">
            <v>251.67331577469179</v>
          </cell>
          <cell r="G1171">
            <v>345.7879904092631</v>
          </cell>
          <cell r="H1171">
            <v>335.33988824251509</v>
          </cell>
          <cell r="I1171">
            <v>369.04577712625439</v>
          </cell>
          <cell r="J1171">
            <v>407.14953284747833</v>
          </cell>
          <cell r="K1171">
            <v>383.74174914399168</v>
          </cell>
          <cell r="L1171">
            <v>380.05905635472129</v>
          </cell>
          <cell r="M1171">
            <v>377.33775614750101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7.091056003262642E-4</v>
          </cell>
          <cell r="F1172">
            <v>6.4989546233123856E-3</v>
          </cell>
          <cell r="G1172">
            <v>9.1073881715705829E-4</v>
          </cell>
          <cell r="H1172">
            <v>8.6665421265597273E-3</v>
          </cell>
          <cell r="I1172">
            <v>9.5412664991369987E-3</v>
          </cell>
          <cell r="J1172">
            <v>1.053012289544953E-2</v>
          </cell>
          <cell r="K1172">
            <v>9.9509695846239088E-3</v>
          </cell>
          <cell r="L1172">
            <v>9.8594697852678256E-3</v>
          </cell>
          <cell r="M1172">
            <v>9.7913973650103989E-3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47.215275879999979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47.215275879999979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47.376038383599983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7.3184984906902351</v>
          </cell>
          <cell r="F1183">
            <v>5.2781021351911868</v>
          </cell>
          <cell r="G1183">
            <v>4.878998993793493</v>
          </cell>
          <cell r="H1183">
            <v>3.6592492453451189</v>
          </cell>
          <cell r="I1183">
            <v>2.4394994968967429</v>
          </cell>
          <cell r="J1183">
            <v>1.2197497484483739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258.55750913522661</v>
          </cell>
          <cell r="F1184">
            <v>186.47171175513139</v>
          </cell>
          <cell r="G1184">
            <v>172.37167275681779</v>
          </cell>
          <cell r="H1184">
            <v>129.2787545676133</v>
          </cell>
          <cell r="I1184">
            <v>86.185836378408823</v>
          </cell>
          <cell r="J1184">
            <v>43.09291818920444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</v>
          </cell>
          <cell r="F1185">
            <v>0.86100883993062927</v>
          </cell>
          <cell r="G1185">
            <v>0.79590374647357531</v>
          </cell>
          <cell r="H1185">
            <v>0.59692780985518146</v>
          </cell>
          <cell r="I1185">
            <v>0.39795187323678699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7.3184984906902338E-3</v>
          </cell>
          <cell r="F1186">
            <v>5.2781021351911879E-3</v>
          </cell>
          <cell r="G1186">
            <v>4.8789989937934927E-3</v>
          </cell>
          <cell r="H1186">
            <v>3.6592492453451191E-3</v>
          </cell>
          <cell r="I1186">
            <v>2.4394994968967429E-3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258.55750913522661</v>
          </cell>
          <cell r="F1187">
            <v>186.47171175513139</v>
          </cell>
          <cell r="G1187">
            <v>172.37167275681779</v>
          </cell>
          <cell r="H1187">
            <v>129.2787545676133</v>
          </cell>
          <cell r="I1187">
            <v>86.185836378408823</v>
          </cell>
          <cell r="J1187">
            <v>43.09291818920444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186.86024494281051</v>
          </cell>
          <cell r="G1188">
            <v>172.73082704811171</v>
          </cell>
          <cell r="H1188">
            <v>129.54812028608379</v>
          </cell>
          <cell r="I1188">
            <v>86.365413524055782</v>
          </cell>
          <cell r="J1188">
            <v>43.182706762027927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9.2401154128267696E-4</v>
          </cell>
          <cell r="F1189">
            <v>6.6639725282302163E-4</v>
          </cell>
          <cell r="G1189">
            <v>6.1600769418845218E-4</v>
          </cell>
          <cell r="H1189">
            <v>4.6200577064133902E-4</v>
          </cell>
          <cell r="I1189">
            <v>3.0800384709422528E-4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593.76045809443497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118.75209161888699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8166.4154133442653</v>
          </cell>
          <cell r="H1191">
            <v>5312.8237541797644</v>
          </cell>
          <cell r="I1191">
            <v>2685.526027958852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78.512492974704884</v>
          </cell>
          <cell r="G1192">
            <v>58.884369731028663</v>
          </cell>
          <cell r="H1192">
            <v>37.924400610455308</v>
          </cell>
          <cell r="I1192">
            <v>19.628123243676221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0.54425364017706568</v>
          </cell>
          <cell r="F1193">
            <v>0.43540291214165272</v>
          </cell>
          <cell r="G1193">
            <v>0.32655218410623948</v>
          </cell>
          <cell r="H1193">
            <v>0.20971038080944349</v>
          </cell>
          <cell r="I1193">
            <v>0.10885072803541319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8166.4154133442653</v>
          </cell>
          <cell r="H1194">
            <v>5312.8237541797644</v>
          </cell>
          <cell r="I1194">
            <v>2685.526027958852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8192.8693623955278</v>
          </cell>
          <cell r="H1195">
            <v>5329.929645554932</v>
          </cell>
          <cell r="I1195">
            <v>2694.3440109759399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1704.190464647595</v>
          </cell>
          <cell r="F1196">
            <v>1989.696495918804</v>
          </cell>
          <cell r="G1196">
            <v>2593.2325693561929</v>
          </cell>
          <cell r="H1196">
            <v>4775.2314879967544</v>
          </cell>
          <cell r="I1196">
            <v>5357.7431225575183</v>
          </cell>
          <cell r="J1196">
            <v>5949.2852174247018</v>
          </cell>
          <cell r="K1196">
            <v>5842.6897338815024</v>
          </cell>
          <cell r="L1196">
            <v>5894.1068373877933</v>
          </cell>
          <cell r="M1196">
            <v>5893.6388573444547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16935.087615495529</v>
          </cell>
          <cell r="F1197">
            <v>19772.252682799281</v>
          </cell>
          <cell r="G1197">
            <v>25769.78435241105</v>
          </cell>
          <cell r="H1197">
            <v>47453.007930202657</v>
          </cell>
          <cell r="I1197">
            <v>53241.613002800557</v>
          </cell>
          <cell r="J1197">
            <v>59119.956657833907</v>
          </cell>
          <cell r="K1197">
            <v>58060.683125521617</v>
          </cell>
          <cell r="L1197">
            <v>58571.631385635323</v>
          </cell>
          <cell r="M1197">
            <v>58566.980917744157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25109.938687275691</v>
          </cell>
          <cell r="F1198">
            <v>29425.373144394649</v>
          </cell>
          <cell r="G1198">
            <v>38789.868442353458</v>
          </cell>
          <cell r="H1198">
            <v>73568.570884186265</v>
          </cell>
          <cell r="I1198">
            <v>83113.3052509462</v>
          </cell>
          <cell r="J1198">
            <v>92806.008069699965</v>
          </cell>
          <cell r="K1198">
            <v>93873.434460820295</v>
          </cell>
          <cell r="L1198">
            <v>95078.648232285064</v>
          </cell>
          <cell r="M1198">
            <v>96082.916454238584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254.83749985280701</v>
          </cell>
          <cell r="F1199">
            <v>297.5308752186275</v>
          </cell>
          <cell r="G1199">
            <v>387.78113023197727</v>
          </cell>
          <cell r="H1199">
            <v>714.06810380853335</v>
          </cell>
          <cell r="I1199">
            <v>801.17445234530544</v>
          </cell>
          <cell r="J1199">
            <v>889.63117806980813</v>
          </cell>
          <cell r="K1199">
            <v>873.69133620045022</v>
          </cell>
          <cell r="L1199">
            <v>881.38003437065493</v>
          </cell>
          <cell r="M1199">
            <v>881.31005459626965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1.686108868205711</v>
          </cell>
          <cell r="F1200">
            <v>1.968585657765819</v>
          </cell>
          <cell r="G1200">
            <v>2.565718165437294</v>
          </cell>
          <cell r="H1200">
            <v>4.724565901917213</v>
          </cell>
          <cell r="I1200">
            <v>5.3008970416815746</v>
          </cell>
          <cell r="J1200">
            <v>5.8861628278499021</v>
          </cell>
          <cell r="K1200">
            <v>5.7806983308694972</v>
          </cell>
          <cell r="L1200">
            <v>5.8315698948160399</v>
          </cell>
          <cell r="M1200">
            <v>5.8311068800782007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42045.026302771221</v>
          </cell>
          <cell r="F1201">
            <v>48269.807418913369</v>
          </cell>
          <cell r="G1201">
            <v>59605.101408361668</v>
          </cell>
          <cell r="H1201">
            <v>93634.76435300392</v>
          </cell>
          <cell r="I1201">
            <v>100759.63223694819</v>
          </cell>
          <cell r="J1201">
            <v>107994.9542866071</v>
          </cell>
          <cell r="K1201">
            <v>85490.573177994534</v>
          </cell>
          <cell r="L1201">
            <v>83386.796141271567</v>
          </cell>
          <cell r="M1201">
            <v>75757.299733834589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42163.572639343547</v>
          </cell>
          <cell r="F1202">
            <v>48354.271101412472</v>
          </cell>
          <cell r="G1202">
            <v>59497.435686241719</v>
          </cell>
          <cell r="H1202">
            <v>92374.68078040707</v>
          </cell>
          <cell r="I1202">
            <v>99062.832428741371</v>
          </cell>
          <cell r="J1202">
            <v>105854.66799410011</v>
          </cell>
          <cell r="K1202">
            <v>82034.003671602142</v>
          </cell>
          <cell r="L1202">
            <v>79711.713813806346</v>
          </cell>
          <cell r="M1202">
            <v>71580.492169087403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1694.7716212142959</v>
          </cell>
          <cell r="F1218">
            <v>1694.771621214295</v>
          </cell>
          <cell r="G1218">
            <v>1382.3056262370951</v>
          </cell>
          <cell r="H1218">
            <v>834.19984998220082</v>
          </cell>
          <cell r="I1218">
            <v>417.09992499110041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38827.747526339139</v>
          </cell>
          <cell r="F1219">
            <v>38827.747526339139</v>
          </cell>
          <cell r="G1219">
            <v>31669.053923216179</v>
          </cell>
          <cell r="H1219">
            <v>8596.3868813800273</v>
          </cell>
          <cell r="I1219">
            <v>4298.1934406900154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279.46166523370789</v>
          </cell>
          <cell r="F1220">
            <v>279.46166523370778</v>
          </cell>
          <cell r="G1220">
            <v>227.93716116945529</v>
          </cell>
          <cell r="H1220">
            <v>121.3476120790318</v>
          </cell>
          <cell r="I1220">
            <v>60.673806039515902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1.551849590585306</v>
          </cell>
          <cell r="F1221">
            <v>1.551849590585306</v>
          </cell>
          <cell r="G1221">
            <v>1.2657342106087579</v>
          </cell>
          <cell r="H1221">
            <v>0.79738782399430475</v>
          </cell>
          <cell r="I1221">
            <v>0.39869391199715237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38827.747526339139</v>
          </cell>
          <cell r="F1222">
            <v>38827.747526339139</v>
          </cell>
          <cell r="G1222">
            <v>31669.053923216179</v>
          </cell>
          <cell r="H1222">
            <v>8596.3868813800273</v>
          </cell>
          <cell r="I1222">
            <v>4298.1934406900154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38953.396393109128</v>
          </cell>
          <cell r="F1223">
            <v>38953.396393109128</v>
          </cell>
          <cell r="G1223">
            <v>31771.536837900599</v>
          </cell>
          <cell r="H1223">
            <v>8653.4034660291345</v>
          </cell>
          <cell r="I1223">
            <v>4326.7017330145691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5.759536524029911E-2</v>
          </cell>
          <cell r="I1224">
            <v>2.8797682620149562E-2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424.60806809852232</v>
          </cell>
          <cell r="G1233">
            <v>318.45605107389162</v>
          </cell>
          <cell r="H1233">
            <v>212.30403404926111</v>
          </cell>
          <cell r="I1233">
            <v>114.52223527093589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6608.5476379649263</v>
          </cell>
          <cell r="I1234">
            <v>3395.7603044145799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70.668843428571421</v>
          </cell>
          <cell r="F1235">
            <v>56.535074742857162</v>
          </cell>
          <cell r="G1235">
            <v>42.401306057142833</v>
          </cell>
          <cell r="H1235">
            <v>28.267537371428581</v>
          </cell>
          <cell r="I1235">
            <v>16.22632324729063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0.23300227341871929</v>
          </cell>
          <cell r="G1236">
            <v>0.17475170506403939</v>
          </cell>
          <cell r="H1236">
            <v>0.1165011367093596</v>
          </cell>
          <cell r="I1236">
            <v>7.0805895724137868E-2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6608.5476379649263</v>
          </cell>
          <cell r="I1237">
            <v>3395.7603044145799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9933.4184474292615</v>
          </cell>
          <cell r="H1238">
            <v>6622.278964952844</v>
          </cell>
          <cell r="I1238">
            <v>3403.458804624046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</v>
          </cell>
          <cell r="F1239">
            <v>302.16300346365358</v>
          </cell>
          <cell r="G1239">
            <v>338.25371601519481</v>
          </cell>
          <cell r="H1239">
            <v>412.08892249334173</v>
          </cell>
          <cell r="I1239">
            <v>436.34004563348748</v>
          </cell>
          <cell r="J1239">
            <v>481.46116278529479</v>
          </cell>
          <cell r="K1239">
            <v>485.02547833943999</v>
          </cell>
          <cell r="L1239">
            <v>489.20045732157178</v>
          </cell>
          <cell r="M1239">
            <v>494.36763715203068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12917.787487801361</v>
          </cell>
          <cell r="F1240">
            <v>16032.76896378146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25546.329297387751</v>
          </cell>
          <cell r="K1240">
            <v>25735.451880690689</v>
          </cell>
          <cell r="L1240">
            <v>25956.976265482601</v>
          </cell>
          <cell r="M1240">
            <v>26231.14682728675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</v>
          </cell>
          <cell r="F1241">
            <v>30.216300346365362</v>
          </cell>
          <cell r="G1241">
            <v>33.825371601519471</v>
          </cell>
          <cell r="H1241">
            <v>41.20889224933417</v>
          </cell>
          <cell r="I1241">
            <v>43.634004563348753</v>
          </cell>
          <cell r="J1241">
            <v>48.146116278529469</v>
          </cell>
          <cell r="K1241">
            <v>48.502547833944</v>
          </cell>
          <cell r="L1241">
            <v>48.920045732157163</v>
          </cell>
          <cell r="M1241">
            <v>49.436763715203057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12917.787487801361</v>
          </cell>
          <cell r="F1242">
            <v>16032.76896378146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25546.329297387751</v>
          </cell>
          <cell r="K1242">
            <v>25735.451880690689</v>
          </cell>
          <cell r="L1242">
            <v>25956.976265482601</v>
          </cell>
          <cell r="M1242">
            <v>26231.14682728675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12931.12888912687</v>
          </cell>
          <cell r="F1243">
            <v>16049.32749637127</v>
          </cell>
          <cell r="G1243">
            <v>17966.278475403869</v>
          </cell>
          <cell r="H1243">
            <v>21888.02070044935</v>
          </cell>
          <cell r="I1243">
            <v>23176.114255813569</v>
          </cell>
          <cell r="J1243">
            <v>25572.71336910838</v>
          </cell>
          <cell r="K1243">
            <v>25762.03127690369</v>
          </cell>
          <cell r="L1243">
            <v>25983.784450543819</v>
          </cell>
          <cell r="M1243">
            <v>26258.238173802689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F1244">
            <v>2066.8022927488878</v>
          </cell>
          <cell r="G1244">
            <v>2720.7571813638142</v>
          </cell>
          <cell r="H1244">
            <v>5011.5975244023848</v>
          </cell>
          <cell r="I1244">
            <v>6361.6683297997397</v>
          </cell>
          <cell r="J1244">
            <v>7725.6037951038943</v>
          </cell>
          <cell r="K1244">
            <v>8893.2865059808082</v>
          </cell>
          <cell r="L1244">
            <v>8971.4445587468254</v>
          </cell>
          <cell r="M1244">
            <v>9002.9796320790865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F1246">
            <v>271.26780092329147</v>
          </cell>
          <cell r="G1246">
            <v>357.09938005400062</v>
          </cell>
          <cell r="H1246">
            <v>657.77217507781313</v>
          </cell>
          <cell r="I1246">
            <v>834.96896828621607</v>
          </cell>
          <cell r="J1246">
            <v>1013.985498107386</v>
          </cell>
          <cell r="K1246">
            <v>1167.243853909981</v>
          </cell>
          <cell r="L1246">
            <v>1177.5020983355209</v>
          </cell>
          <cell r="M1246">
            <v>1181.64107671038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F1247">
            <v>2.0668022927488878</v>
          </cell>
          <cell r="G1247">
            <v>2.7207571813638141</v>
          </cell>
          <cell r="H1247">
            <v>5.0115975244023847</v>
          </cell>
          <cell r="I1247">
            <v>6.3616683297997403</v>
          </cell>
          <cell r="J1247">
            <v>7.7256037951038952</v>
          </cell>
          <cell r="K1247">
            <v>8.8932865059808073</v>
          </cell>
          <cell r="L1247">
            <v>8.9714445587468248</v>
          </cell>
          <cell r="M1247">
            <v>9.0029796320790876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F1249">
            <v>132.507861993863</v>
          </cell>
          <cell r="G1249">
            <v>174.43454479018749</v>
          </cell>
          <cell r="H1249">
            <v>321.30604628324789</v>
          </cell>
          <cell r="I1249">
            <v>407.86246079428588</v>
          </cell>
          <cell r="J1249">
            <v>495.30777331359849</v>
          </cell>
          <cell r="K1249">
            <v>570.17083111469469</v>
          </cell>
          <cell r="L1249">
            <v>575.18173927265593</v>
          </cell>
          <cell r="M1249">
            <v>577.20353166167047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F1250">
            <v>0.2712678009232915</v>
          </cell>
          <cell r="G1250">
            <v>0.35709938005400049</v>
          </cell>
          <cell r="H1250">
            <v>0.65777217507781316</v>
          </cell>
          <cell r="I1250">
            <v>0.83496896828621603</v>
          </cell>
          <cell r="J1250">
            <v>1.0139854981073859</v>
          </cell>
          <cell r="K1250">
            <v>1.167243853909981</v>
          </cell>
          <cell r="L1250">
            <v>1.1775020983355211</v>
          </cell>
          <cell r="M1250">
            <v>1.18164107671038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82.355335719546332</v>
          </cell>
          <cell r="H1251">
            <v>61.76650178965977</v>
          </cell>
          <cell r="I1251">
            <v>56.561061238768602</v>
          </cell>
          <cell r="J1251">
            <v>20.588833929886569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5029.1538506160696</v>
          </cell>
          <cell r="G1252">
            <v>4023.3230804928548</v>
          </cell>
          <cell r="H1252">
            <v>3017.4923103696419</v>
          </cell>
          <cell r="I1252">
            <v>2179.8020298788492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14.203561036235101</v>
          </cell>
          <cell r="F1253">
            <v>11.836300863529241</v>
          </cell>
          <cell r="G1253">
            <v>9.4690406908233928</v>
          </cell>
          <cell r="H1253">
            <v>7.1017805181175477</v>
          </cell>
          <cell r="I1253">
            <v>8.5803686901605563</v>
          </cell>
          <cell r="J1253">
            <v>2.3672601727058469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1.850260678303145E-2</v>
          </cell>
          <cell r="F1254">
            <v>1.541883898585953E-2</v>
          </cell>
          <cell r="G1254">
            <v>1.23350711886876E-2</v>
          </cell>
          <cell r="H1254">
            <v>9.2513033915157285E-3</v>
          </cell>
          <cell r="I1254">
            <v>2.924262566283696E-2</v>
          </cell>
          <cell r="J1254">
            <v>3.0837677971718952E-3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5029.1538506160696</v>
          </cell>
          <cell r="G1255">
            <v>4023.3230804928548</v>
          </cell>
          <cell r="H1255">
            <v>3017.4923103696419</v>
          </cell>
          <cell r="I1255">
            <v>2179.8020298788492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6042.3056070175653</v>
          </cell>
          <cell r="F1256">
            <v>5035.2546725146376</v>
          </cell>
          <cell r="G1256">
            <v>4028.2037380117099</v>
          </cell>
          <cell r="H1256">
            <v>3021.1528035087831</v>
          </cell>
          <cell r="I1256">
            <v>2183.7730062794858</v>
          </cell>
          <cell r="J1256">
            <v>1007.050934502927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32.741180483968087</v>
          </cell>
          <cell r="G1257">
            <v>32.741180483968087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1737.2470364793469</v>
          </cell>
          <cell r="G1258">
            <v>1737.2470364793469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3.2741180483968102</v>
          </cell>
          <cell r="G1259">
            <v>3.2741180483968102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3.2741180483968103E-2</v>
          </cell>
          <cell r="G1260">
            <v>3.2741180483968103E-2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1737.2470364793469</v>
          </cell>
          <cell r="G1261">
            <v>1737.2470364793469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1739.0412531698689</v>
          </cell>
          <cell r="G1262">
            <v>1739.0412531698689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578.16054636697231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96.360091061161995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8256.6040415634361</v>
          </cell>
          <cell r="G1265">
            <v>6605.2832332507496</v>
          </cell>
          <cell r="H1265">
            <v>4953.9624249380604</v>
          </cell>
          <cell r="I1265">
            <v>3302.6416166253748</v>
          </cell>
          <cell r="J1265">
            <v>1651.320808312686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81.347600101605494</v>
          </cell>
          <cell r="F1266">
            <v>67.789666751337919</v>
          </cell>
          <cell r="G1266">
            <v>54.231733401070329</v>
          </cell>
          <cell r="H1266">
            <v>40.673800050802747</v>
          </cell>
          <cell r="I1266">
            <v>27.115866700535161</v>
          </cell>
          <cell r="J1266">
            <v>13.55793335026757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0.47906429135091733</v>
          </cell>
          <cell r="F1267">
            <v>0.39922024279243118</v>
          </cell>
          <cell r="G1267">
            <v>0.31937619423394492</v>
          </cell>
          <cell r="H1267">
            <v>0.23953214567545869</v>
          </cell>
          <cell r="I1267">
            <v>0.15968809711697249</v>
          </cell>
          <cell r="J1267">
            <v>7.9844048558486161E-2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8256.6040415634361</v>
          </cell>
          <cell r="G1268">
            <v>6605.2832332507496</v>
          </cell>
          <cell r="H1268">
            <v>4953.9624249380604</v>
          </cell>
          <cell r="I1268">
            <v>3302.6416166253748</v>
          </cell>
          <cell r="J1268">
            <v>1651.320808312686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1657.7700747275951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209.68008162266739</v>
          </cell>
          <cell r="F1270">
            <v>891.93999541062817</v>
          </cell>
          <cell r="G1270">
            <v>1390.4751588694101</v>
          </cell>
          <cell r="H1270">
            <v>2183.4051080133781</v>
          </cell>
          <cell r="I1270">
            <v>2774.2170147254069</v>
          </cell>
          <cell r="J1270">
            <v>3350.969764660445</v>
          </cell>
          <cell r="K1270">
            <v>3881.9930598412948</v>
          </cell>
          <cell r="L1270">
            <v>3906.1414674423559</v>
          </cell>
          <cell r="M1270">
            <v>3926.7021645441619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1231.9476480390481</v>
          </cell>
          <cell r="F1271">
            <v>5240.4757334818478</v>
          </cell>
          <cell r="G1271">
            <v>8169.5532945686664</v>
          </cell>
          <cell r="H1271">
            <v>12828.308567592319</v>
          </cell>
          <cell r="I1271">
            <v>16299.54595587778</v>
          </cell>
          <cell r="J1271">
            <v>19688.180623910601</v>
          </cell>
          <cell r="K1271">
            <v>22808.137915463241</v>
          </cell>
          <cell r="L1271">
            <v>22950.01869745164</v>
          </cell>
          <cell r="M1271">
            <v>23070.820359872749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29.5111073986401</v>
          </cell>
          <cell r="F1272">
            <v>125.53475177043261</v>
          </cell>
          <cell r="G1272">
            <v>195.70033276875779</v>
          </cell>
          <cell r="H1272">
            <v>307.30006464455943</v>
          </cell>
          <cell r="I1272">
            <v>390.45299694239361</v>
          </cell>
          <cell r="J1272">
            <v>471.62719438678232</v>
          </cell>
          <cell r="K1272">
            <v>546.36526857097192</v>
          </cell>
          <cell r="L1272">
            <v>549.7639998415151</v>
          </cell>
          <cell r="M1272">
            <v>552.65778419941239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0.20921239370826741</v>
          </cell>
          <cell r="F1273">
            <v>0.88995053817179393</v>
          </cell>
          <cell r="G1273">
            <v>1.3873737272882889</v>
          </cell>
          <cell r="H1273">
            <v>2.1785350594453181</v>
          </cell>
          <cell r="I1273">
            <v>2.7680291700828961</v>
          </cell>
          <cell r="J1273">
            <v>3.3434954826574841</v>
          </cell>
          <cell r="K1273">
            <v>3.873334339261723</v>
          </cell>
          <cell r="L1273">
            <v>3.8974288842435989</v>
          </cell>
          <cell r="M1273">
            <v>3.9179437210544719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1231.9476480390481</v>
          </cell>
          <cell r="F1274">
            <v>5240.4757334818478</v>
          </cell>
          <cell r="G1274">
            <v>8169.5532945686664</v>
          </cell>
          <cell r="H1274">
            <v>12828.308567592319</v>
          </cell>
          <cell r="I1274">
            <v>16299.54595587778</v>
          </cell>
          <cell r="J1274">
            <v>19688.180623910601</v>
          </cell>
          <cell r="K1274">
            <v>22808.137915463241</v>
          </cell>
          <cell r="L1274">
            <v>22950.01869745164</v>
          </cell>
          <cell r="M1274">
            <v>23070.820359872749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1245.98396008441</v>
          </cell>
          <cell r="F1275">
            <v>5300.1835893947027</v>
          </cell>
          <cell r="G1275">
            <v>8262.6338727054936</v>
          </cell>
          <cell r="H1275">
            <v>12974.469114556739</v>
          </cell>
          <cell r="I1275">
            <v>16485.256374334749</v>
          </cell>
          <cell r="J1275">
            <v>19912.499771954379</v>
          </cell>
          <cell r="K1275">
            <v>23068.004591993431</v>
          </cell>
          <cell r="L1275">
            <v>23211.501906090471</v>
          </cell>
          <cell r="M1275">
            <v>23333.67993367778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2.937080102432011E-2</v>
          </cell>
          <cell r="F1276">
            <v>0.1249379145987824</v>
          </cell>
          <cell r="G1276">
            <v>0.1947699032944214</v>
          </cell>
          <cell r="H1276">
            <v>0.30583905007414153</v>
          </cell>
          <cell r="I1276">
            <v>0.38859664354964057</v>
          </cell>
          <cell r="J1276">
            <v>0.46938490978589431</v>
          </cell>
          <cell r="K1276">
            <v>0.54376765239710034</v>
          </cell>
          <cell r="L1276">
            <v>0.54715022488188836</v>
          </cell>
          <cell r="M1276">
            <v>0.55003025115250559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1505.182738647369</v>
          </cell>
          <cell r="G1278">
            <v>1290.3831093599999</v>
          </cell>
          <cell r="H1278">
            <v>860.25540624000007</v>
          </cell>
          <cell r="I1278">
            <v>430.12770312000009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1505.182738647369</v>
          </cell>
          <cell r="G1280">
            <v>1290.3831093599999</v>
          </cell>
          <cell r="H1280">
            <v>860.25540624000007</v>
          </cell>
          <cell r="I1280">
            <v>430.12770312000009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1511.040877152969</v>
          </cell>
          <cell r="G1281">
            <v>1294.7767132392</v>
          </cell>
          <cell r="H1281">
            <v>863.18447549280006</v>
          </cell>
          <cell r="I1281">
            <v>431.59223774640009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595.48687154760773</v>
          </cell>
          <cell r="F1291">
            <v>891.30691077516838</v>
          </cell>
          <cell r="G1291">
            <v>1065.178024097127</v>
          </cell>
          <cell r="H1291">
            <v>1065.178024097127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78.157651890623512</v>
          </cell>
          <cell r="F1292">
            <v>116.9840320392408</v>
          </cell>
          <cell r="G1292">
            <v>139.80461566274789</v>
          </cell>
          <cell r="H1292">
            <v>139.80461566274789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0.59548687154760771</v>
          </cell>
          <cell r="F1293">
            <v>0.89130691077516833</v>
          </cell>
          <cell r="G1293">
            <v>1.0651780240971269</v>
          </cell>
          <cell r="H1293">
            <v>1.0651780240971269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38.178152052096003</v>
          </cell>
          <cell r="F1294">
            <v>57.143914317072984</v>
          </cell>
          <cell r="G1294">
            <v>68.291226069927063</v>
          </cell>
          <cell r="H1294">
            <v>68.291226069927063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19.401363168724281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200.4866319444445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2.82201646090535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1.9401363168724279E-2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200.4866319444445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201.81262692901231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6.7868630614073604</v>
          </cell>
          <cell r="G1318">
            <v>49.774578232470468</v>
          </cell>
          <cell r="H1318">
            <v>70.287358290484264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169.49059352021311</v>
          </cell>
          <cell r="G1319">
            <v>1243.0371337255619</v>
          </cell>
          <cell r="H1319">
            <v>1755.3096277076941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1.357372612281472</v>
          </cell>
          <cell r="G1320">
            <v>9.9549156464940936</v>
          </cell>
          <cell r="H1320">
            <v>14.05747165809685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169.49059352021311</v>
          </cell>
          <cell r="G1321">
            <v>1243.0371337255619</v>
          </cell>
          <cell r="H1321">
            <v>1755.3096277076941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170.06476213520821</v>
          </cell>
          <cell r="G1322">
            <v>1247.2480630440291</v>
          </cell>
          <cell r="H1322">
            <v>1761.2559382190691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101.44389998422341</v>
          </cell>
          <cell r="F1323">
            <v>29.794846034830108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2086.701022675476</v>
          </cell>
          <cell r="F1324">
            <v>612.87998293645546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20.288779996844688</v>
          </cell>
          <cell r="F1325">
            <v>5.9589692069660236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2086.701022675476</v>
          </cell>
          <cell r="F1326">
            <v>612.87998293645546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2095.2831766141421</v>
          </cell>
          <cell r="F1327">
            <v>615.40062691100206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59.188924185335921</v>
          </cell>
          <cell r="F1333">
            <v>80.188805086209598</v>
          </cell>
          <cell r="G1333">
            <v>91.660996815584596</v>
          </cell>
          <cell r="H1333">
            <v>112.3896640186224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3140.5643172739242</v>
          </cell>
          <cell r="F1334">
            <v>4254.817997874281</v>
          </cell>
          <cell r="G1334">
            <v>4863.5324910349191</v>
          </cell>
          <cell r="H1334">
            <v>5963.3955728281044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5.9188924185335932</v>
          </cell>
          <cell r="F1335">
            <v>8.0188805086209598</v>
          </cell>
          <cell r="G1335">
            <v>9.1660996815584603</v>
          </cell>
          <cell r="H1335">
            <v>11.238966401862241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3140.5643172739242</v>
          </cell>
          <cell r="F1336">
            <v>4254.817997874281</v>
          </cell>
          <cell r="G1336">
            <v>4863.5324910349191</v>
          </cell>
          <cell r="H1336">
            <v>5963.3955728281044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3143.80787031928</v>
          </cell>
          <cell r="F1337">
            <v>4259.2123443930059</v>
          </cell>
          <cell r="G1337">
            <v>4868.5555136604135</v>
          </cell>
          <cell r="H1337">
            <v>5969.5545264163256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H1343">
            <v>20.98408176575651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H1344">
            <v>521.38448493983026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H1345">
            <v>4.1968163531513021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H1346">
            <v>521.38448493983026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H1347">
            <v>523.15973825721323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449.05684360156528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3864.7464894327459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65.317359069318613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0.44905684360156539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3864.7464894327459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3895.4374835254421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259.16102448565721</v>
          </cell>
          <cell r="F1359">
            <v>259.16102448565721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2230.4340170961059</v>
          </cell>
          <cell r="F1360">
            <v>2230.4340170961059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37.696149016095589</v>
          </cell>
          <cell r="F1361">
            <v>37.696149016095589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0.2591610244856572</v>
          </cell>
          <cell r="F1362">
            <v>0.2591610244856572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2230.4340170961059</v>
          </cell>
          <cell r="F1363">
            <v>2230.4340170961059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2248.1464951150442</v>
          </cell>
          <cell r="F1364">
            <v>2248.1464951150442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6.0307200411585749</v>
          </cell>
          <cell r="H1371">
            <v>63.473383260102047</v>
          </cell>
          <cell r="I1371">
            <v>63.473383260102047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62.319267916226863</v>
          </cell>
          <cell r="H1372">
            <v>655.91086137961815</v>
          </cell>
          <cell r="I1372">
            <v>655.91086137961815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0.87719564235033842</v>
          </cell>
          <cell r="H1373">
            <v>9.2324921105602975</v>
          </cell>
          <cell r="I1373">
            <v>9.2324921105602975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6.0307200411585772E-3</v>
          </cell>
          <cell r="H1374">
            <v>6.3473383260102045E-2</v>
          </cell>
          <cell r="I1374">
            <v>6.3473383260102045E-2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62.319267916226863</v>
          </cell>
          <cell r="H1375">
            <v>655.91086137961815</v>
          </cell>
          <cell r="I1375">
            <v>655.91086137961815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62.731440218676219</v>
          </cell>
          <cell r="H1376">
            <v>660.24897861006764</v>
          </cell>
          <cell r="I1376">
            <v>660.24897861006764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118.35116422746781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2955.6230746406281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23.670232845493551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2955.6230746406281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2965.6355831342721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9.6163647710328757</v>
          </cell>
          <cell r="F1382">
            <v>173.75995195127169</v>
          </cell>
          <cell r="G1382">
            <v>173.75995195127169</v>
          </cell>
          <cell r="H1382">
            <v>187.41333524985029</v>
          </cell>
          <cell r="I1382">
            <v>187.41333524985029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240.15268288192769</v>
          </cell>
          <cell r="F1383">
            <v>4339.3652000630927</v>
          </cell>
          <cell r="G1383">
            <v>4339.3652000630927</v>
          </cell>
          <cell r="H1383">
            <v>4680.3356923062611</v>
          </cell>
          <cell r="I1383">
            <v>4680.3356923062611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1.923272954206575</v>
          </cell>
          <cell r="F1384">
            <v>34.751990390254349</v>
          </cell>
          <cell r="G1384">
            <v>34.751990390254349</v>
          </cell>
          <cell r="H1384">
            <v>37.482667049970061</v>
          </cell>
          <cell r="I1384">
            <v>37.482667049970061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240.15268288192769</v>
          </cell>
          <cell r="F1385">
            <v>4339.3652000630927</v>
          </cell>
          <cell r="G1385">
            <v>4339.3652000630927</v>
          </cell>
          <cell r="H1385">
            <v>4680.3356923062611</v>
          </cell>
          <cell r="I1385">
            <v>4680.3356923062611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240.9662273415571</v>
          </cell>
          <cell r="F1386">
            <v>4354.0652919981703</v>
          </cell>
          <cell r="G1386">
            <v>4354.0652919981703</v>
          </cell>
          <cell r="H1386">
            <v>4696.1908604683986</v>
          </cell>
          <cell r="I1386">
            <v>4696.1908604683986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170.43673528753209</v>
          </cell>
          <cell r="F1392">
            <v>193.86221374745881</v>
          </cell>
          <cell r="G1392">
            <v>161.62931007991909</v>
          </cell>
          <cell r="H1392">
            <v>100.1000880997213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3505.8836448645352</v>
          </cell>
          <cell r="F1393">
            <v>3987.745736785228</v>
          </cell>
          <cell r="G1393">
            <v>3324.7149083439358</v>
          </cell>
          <cell r="H1393">
            <v>2059.0588122112681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34.087347057506413</v>
          </cell>
          <cell r="F1394">
            <v>38.772442749491773</v>
          </cell>
          <cell r="G1394">
            <v>32.325862015983823</v>
          </cell>
          <cell r="H1394">
            <v>20.020017619944259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3505.8836448645352</v>
          </cell>
          <cell r="F1395">
            <v>3987.745736785228</v>
          </cell>
          <cell r="G1395">
            <v>3324.7149083439358</v>
          </cell>
          <cell r="H1395">
            <v>2059.0588122112681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3520.3025926698601</v>
          </cell>
          <cell r="F1396">
            <v>4004.1464800682629</v>
          </cell>
          <cell r="G1396">
            <v>3338.3887479766968</v>
          </cell>
          <cell r="H1396">
            <v>2067.527279664504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276.73580882352951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14683.60201617647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27.67358088235294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14683.60201617647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14698.767138499999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639.29249997365787</v>
          </cell>
          <cell r="F1402">
            <v>740.07031964006592</v>
          </cell>
          <cell r="G1402">
            <v>799.45075795856803</v>
          </cell>
          <cell r="H1402">
            <v>979.17905154877747</v>
          </cell>
          <cell r="I1402">
            <v>1393.2753485842941</v>
          </cell>
          <cell r="J1402">
            <v>194.6377868694255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33920.860048602277</v>
          </cell>
          <cell r="F1403">
            <v>39268.131160101897</v>
          </cell>
          <cell r="G1403">
            <v>42418.85721728162</v>
          </cell>
          <cell r="H1403">
            <v>51955.240475178143</v>
          </cell>
          <cell r="I1403">
            <v>73927.189995882625</v>
          </cell>
          <cell r="J1403">
            <v>10327.48097129171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74.007031964006586</v>
          </cell>
          <cell r="G1404">
            <v>79.945075795856809</v>
          </cell>
          <cell r="H1404">
            <v>97.917905154877758</v>
          </cell>
          <cell r="I1404">
            <v>139.3275348584294</v>
          </cell>
          <cell r="J1404">
            <v>19.46377868694255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33920.860048602277</v>
          </cell>
          <cell r="F1405">
            <v>39268.131160101897</v>
          </cell>
          <cell r="G1405">
            <v>42418.85721728162</v>
          </cell>
          <cell r="H1405">
            <v>51955.240475178143</v>
          </cell>
          <cell r="I1405">
            <v>73927.189995882625</v>
          </cell>
          <cell r="J1405">
            <v>10327.48097129171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39308.687013618168</v>
          </cell>
          <cell r="G1406">
            <v>42462.66711881775</v>
          </cell>
          <cell r="H1406">
            <v>52008.899487203002</v>
          </cell>
          <cell r="I1406">
            <v>74003.541484985035</v>
          </cell>
          <cell r="J1406">
            <v>10338.14712201216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376.78308932026869</v>
          </cell>
          <cell r="G1407">
            <v>292.7434337349398</v>
          </cell>
          <cell r="H1407">
            <v>376.78308932026869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9361.8038259776113</v>
          </cell>
          <cell r="G1408">
            <v>7273.698516867471</v>
          </cell>
          <cell r="H1408">
            <v>9361.8038259776113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75.356617864053732</v>
          </cell>
          <cell r="G1409">
            <v>58.548686746987947</v>
          </cell>
          <cell r="H1409">
            <v>75.356617864053732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9361.8038259776113</v>
          </cell>
          <cell r="G1410">
            <v>7273.698516867471</v>
          </cell>
          <cell r="H1410">
            <v>9361.8038259776113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9393.6796753341041</v>
          </cell>
          <cell r="G1411">
            <v>7298.4646113614472</v>
          </cell>
          <cell r="H1411">
            <v>9393.6796753341041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60.254302070959248</v>
          </cell>
          <cell r="F1412">
            <v>445.64438419925131</v>
          </cell>
          <cell r="G1412">
            <v>445.64438419925131</v>
          </cell>
          <cell r="H1412">
            <v>565.15969189779946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1497.1185587897669</v>
          </cell>
          <cell r="F1413">
            <v>11072.777466070729</v>
          </cell>
          <cell r="G1413">
            <v>11072.777466070729</v>
          </cell>
          <cell r="H1413">
            <v>14042.334478020661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12.050860414191851</v>
          </cell>
          <cell r="F1414">
            <v>89.128876839850264</v>
          </cell>
          <cell r="G1414">
            <v>89.128876839850264</v>
          </cell>
          <cell r="H1414">
            <v>113.0319383795599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1497.1185587897669</v>
          </cell>
          <cell r="F1415">
            <v>11072.777466070729</v>
          </cell>
          <cell r="G1415">
            <v>11072.777466070729</v>
          </cell>
          <cell r="H1415">
            <v>14042.334478020661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</v>
          </cell>
          <cell r="F1416">
            <v>11110.47898097399</v>
          </cell>
          <cell r="G1416">
            <v>11110.47898097399</v>
          </cell>
          <cell r="H1416">
            <v>14090.146987955221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6676.4452048900421</v>
          </cell>
          <cell r="F1417">
            <v>5766.4702304526754</v>
          </cell>
          <cell r="G1417">
            <v>5607.098574106446</v>
          </cell>
          <cell r="H1417">
            <v>4210.1429135802446</v>
          </cell>
          <cell r="I1417">
            <v>2806.7619423868309</v>
          </cell>
          <cell r="J1417">
            <v>1344.4389704032919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876.28343314181802</v>
          </cell>
          <cell r="F1418">
            <v>756.8492177469135</v>
          </cell>
          <cell r="G1418">
            <v>735.93168785147122</v>
          </cell>
          <cell r="H1418">
            <v>552.58125740740741</v>
          </cell>
          <cell r="I1418">
            <v>368.3875049382716</v>
          </cell>
          <cell r="J1418">
            <v>176.45761486543199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6.676445204890042</v>
          </cell>
          <cell r="F1419">
            <v>5.7664702304526747</v>
          </cell>
          <cell r="G1419">
            <v>5.6070985741064474</v>
          </cell>
          <cell r="H1419">
            <v>4.2101429135802464</v>
          </cell>
          <cell r="I1419">
            <v>2.8067619423868302</v>
          </cell>
          <cell r="J1419">
            <v>1.344438970403292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428.04359319851278</v>
          </cell>
          <cell r="F1420">
            <v>369.70282264989709</v>
          </cell>
          <cell r="G1420">
            <v>359.48510733239948</v>
          </cell>
          <cell r="H1420">
            <v>269.92278754691353</v>
          </cell>
          <cell r="I1420">
            <v>179.94852503127569</v>
          </cell>
          <cell r="J1420">
            <v>86.195343489981042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1794.1832433425559</v>
          </cell>
          <cell r="I1421">
            <v>5247.5275522764459</v>
          </cell>
          <cell r="J1421">
            <v>22996.4511705357</v>
          </cell>
          <cell r="K1421">
            <v>32115.104135117639</v>
          </cell>
          <cell r="L1421">
            <v>31856.78402235264</v>
          </cell>
          <cell r="M1421">
            <v>32857.88905290221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235.48655068871051</v>
          </cell>
          <cell r="I1422">
            <v>688.73799123628373</v>
          </cell>
          <cell r="J1422">
            <v>3018.2842161328108</v>
          </cell>
          <cell r="K1422">
            <v>4215.1074177341907</v>
          </cell>
          <cell r="L1422">
            <v>4181.2029029337846</v>
          </cell>
          <cell r="M1422">
            <v>4312.5979381934158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1.794183243342556</v>
          </cell>
          <cell r="I1423">
            <v>5.2475275522764466</v>
          </cell>
          <cell r="J1423">
            <v>22.9964511705357</v>
          </cell>
          <cell r="K1423">
            <v>32.11510413511764</v>
          </cell>
          <cell r="L1423">
            <v>31.856784022352649</v>
          </cell>
          <cell r="M1423">
            <v>32.857889052902223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115.0295731887996</v>
          </cell>
          <cell r="I1424">
            <v>336.43211019532367</v>
          </cell>
          <cell r="J1424">
            <v>1474.35997567097</v>
          </cell>
          <cell r="K1424">
            <v>2058.9796138627289</v>
          </cell>
          <cell r="L1424">
            <v>2042.4180656330841</v>
          </cell>
          <cell r="M1424">
            <v>2106.6014119041929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2577.069339506173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0.2101316872427984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2577.069339506173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911.41562880658421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113.35810713690429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975.60109115006617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16.488451947186071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0.11335810713690429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975.60109115006617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983.34860250875022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2.5568511111111101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0.37380864197530861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499.56396221666671</v>
          </cell>
          <cell r="F1441">
            <v>219.10700097222221</v>
          </cell>
          <cell r="G1441">
            <v>175.28560077777769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60.750416666666673</v>
          </cell>
          <cell r="I1442">
            <v>40.500277777777768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1517.1404055555549</v>
          </cell>
          <cell r="I1443">
            <v>1011.426937037037</v>
          </cell>
          <cell r="J1443">
            <v>505.71346851851831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12.150083333333329</v>
          </cell>
          <cell r="I1444">
            <v>8.1000555555555529</v>
          </cell>
          <cell r="J1444">
            <v>4.0500277777777756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1517.1404055555549</v>
          </cell>
          <cell r="I1445">
            <v>1011.426937037037</v>
          </cell>
          <cell r="J1445">
            <v>505.71346851851831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1522.2798908055549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38.762359596534438</v>
          </cell>
          <cell r="G1447">
            <v>129.27759965226511</v>
          </cell>
          <cell r="H1447">
            <v>164.41997648337289</v>
          </cell>
          <cell r="I1447">
            <v>155.99344772947569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968.02532699078677</v>
          </cell>
          <cell r="G1448">
            <v>3228.4925886492319</v>
          </cell>
          <cell r="H1448">
            <v>4106.1148793780976</v>
          </cell>
          <cell r="I1448">
            <v>3895.6763679641058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7.7524719193068874</v>
          </cell>
          <cell r="G1449">
            <v>25.855519930453021</v>
          </cell>
          <cell r="H1449">
            <v>32.883995296674563</v>
          </cell>
          <cell r="I1449">
            <v>31.198689545895139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968.02532699078677</v>
          </cell>
          <cell r="G1450">
            <v>3228.4925886492319</v>
          </cell>
          <cell r="H1450">
            <v>4106.1148793780976</v>
          </cell>
          <cell r="I1450">
            <v>3895.6763679641058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971.30462261265359</v>
          </cell>
          <cell r="G1451">
            <v>3239.4294735798148</v>
          </cell>
          <cell r="H1451">
            <v>4120.0248093885912</v>
          </cell>
          <cell r="I1451">
            <v>3908.8734136420212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18.931388888888879</v>
          </cell>
          <cell r="F1452">
            <v>15.7761574074074</v>
          </cell>
          <cell r="G1452">
            <v>12.620925925925929</v>
          </cell>
          <cell r="H1452">
            <v>17.98481944444444</v>
          </cell>
          <cell r="I1452">
            <v>6.3104629629629638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324.51555787037029</v>
          </cell>
          <cell r="G1453">
            <v>259.6124462962963</v>
          </cell>
          <cell r="H1453">
            <v>369.94773597222218</v>
          </cell>
          <cell r="I1453">
            <v>129.80622314814809</v>
          </cell>
          <cell r="J1453">
            <v>64.903111574074089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0.63104629629629638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324.51555787037029</v>
          </cell>
          <cell r="G1455">
            <v>259.6124462962963</v>
          </cell>
          <cell r="H1455">
            <v>369.94773597222218</v>
          </cell>
          <cell r="I1455">
            <v>129.80622314814809</v>
          </cell>
          <cell r="J1455">
            <v>64.903111574074089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98.395030864197537</v>
          </cell>
          <cell r="F1457">
            <v>81.995859053497924</v>
          </cell>
          <cell r="G1457">
            <v>65.596687242798339</v>
          </cell>
          <cell r="H1457">
            <v>49.197515432098747</v>
          </cell>
          <cell r="I1457">
            <v>42.687044223251029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2264.9745664857001</v>
          </cell>
          <cell r="J1458">
            <v>870.14005627572021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6.5596687242798346</v>
          </cell>
          <cell r="H1459">
            <v>4.9197515432098751</v>
          </cell>
          <cell r="I1459">
            <v>4.2687044223251016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2264.9745664857001</v>
          </cell>
          <cell r="J1460">
            <v>870.14005627572021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5226.2323853456783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2267.3138165091341</v>
          </cell>
          <cell r="J1461">
            <v>871.03873089094645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68.516099258053529</v>
          </cell>
          <cell r="F1462">
            <v>62.165896707818924</v>
          </cell>
          <cell r="G1462">
            <v>74.58077710986278</v>
          </cell>
          <cell r="H1462">
            <v>100.91397276375091</v>
          </cell>
          <cell r="I1462">
            <v>182.68510045981171</v>
          </cell>
          <cell r="J1462">
            <v>11.20113024717093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3635.4642266323199</v>
          </cell>
          <cell r="F1463">
            <v>3298.5224793168709</v>
          </cell>
          <cell r="G1463">
            <v>3957.2560334493191</v>
          </cell>
          <cell r="H1463">
            <v>5354.4953948446246</v>
          </cell>
          <cell r="I1463">
            <v>9693.2714303976081</v>
          </cell>
          <cell r="J1463">
            <v>594.33197091488978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6.851609925805354</v>
          </cell>
          <cell r="F1464">
            <v>6.2165896707818931</v>
          </cell>
          <cell r="G1464">
            <v>7.458077710986279</v>
          </cell>
          <cell r="H1464">
            <v>10.091397276375091</v>
          </cell>
          <cell r="I1464">
            <v>18.26851004598117</v>
          </cell>
          <cell r="J1464">
            <v>1.1201130247170941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3635.4642266323199</v>
          </cell>
          <cell r="F1465">
            <v>3298.5224793168709</v>
          </cell>
          <cell r="G1465">
            <v>3957.2560334493191</v>
          </cell>
          <cell r="H1465">
            <v>5354.4953948446246</v>
          </cell>
          <cell r="I1465">
            <v>9693.2714303976081</v>
          </cell>
          <cell r="J1465">
            <v>594.33197091488978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3639.2189088716618</v>
          </cell>
          <cell r="F1466">
            <v>3301.9291704564612</v>
          </cell>
          <cell r="G1466">
            <v>3961.3430600349411</v>
          </cell>
          <cell r="H1466">
            <v>5360.0254805520781</v>
          </cell>
          <cell r="I1466">
            <v>9703.2825739028049</v>
          </cell>
          <cell r="J1466">
            <v>594.94579285243481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175.64773148148149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7273.7677247942383</v>
          </cell>
          <cell r="G1468">
            <v>5819.0141798353916</v>
          </cell>
          <cell r="H1468">
            <v>4364.260634876543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58.549243827160467</v>
          </cell>
          <cell r="G1469">
            <v>46.839395061728382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7273.7677247942383</v>
          </cell>
          <cell r="G1470">
            <v>5819.0141798353916</v>
          </cell>
          <cell r="H1470">
            <v>4364.260634876543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8758.2408659197536</v>
          </cell>
          <cell r="F1471">
            <v>7298.5340549331286</v>
          </cell>
          <cell r="G1471">
            <v>5838.8272439465027</v>
          </cell>
          <cell r="H1471">
            <v>4379.1204329598777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75.740632468205334</v>
          </cell>
          <cell r="H1472">
            <v>274.69112927753639</v>
          </cell>
          <cell r="I1472">
            <v>99.349417021000107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1881.902248060009</v>
          </cell>
          <cell r="H1473">
            <v>6825.1589254491901</v>
          </cell>
          <cell r="I1473">
            <v>2468.5018482484502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15.14812649364106</v>
          </cell>
          <cell r="H1474">
            <v>54.938225855507277</v>
          </cell>
          <cell r="I1474">
            <v>19.869883404200021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1881.902248060009</v>
          </cell>
          <cell r="H1475">
            <v>6825.1589254491901</v>
          </cell>
          <cell r="I1475">
            <v>2468.5018482484502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1888.309905566819</v>
          </cell>
          <cell r="H1476">
            <v>6848.3977949860682</v>
          </cell>
          <cell r="I1476">
            <v>2476.906808928426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222.08420568292689</v>
          </cell>
          <cell r="G1478">
            <v>166.5631542621951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222.08420568292689</v>
          </cell>
          <cell r="G1480">
            <v>166.5631542621951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278.7469880103659</v>
          </cell>
          <cell r="F1481">
            <v>222.99759040829269</v>
          </cell>
          <cell r="G1481">
            <v>167.24819280621949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14.506507317073151</v>
          </cell>
          <cell r="H1487">
            <v>9.6710048780487803</v>
          </cell>
          <cell r="I1487">
            <v>4.8355024390243893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1026.287037658537</v>
          </cell>
          <cell r="G1488">
            <v>769.71527824390103</v>
          </cell>
          <cell r="H1488">
            <v>513.14351882926815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1.4506507317073141</v>
          </cell>
          <cell r="H1489">
            <v>0.96710048780487756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1026.287037658537</v>
          </cell>
          <cell r="G1490">
            <v>769.71527824390103</v>
          </cell>
          <cell r="H1490">
            <v>513.14351882926815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770.51023484487655</v>
          </cell>
          <cell r="H1491">
            <v>513.67348989658524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55.11651150769088</v>
          </cell>
          <cell r="F1492">
            <v>86.074285036012014</v>
          </cell>
          <cell r="G1492">
            <v>98.477060397368987</v>
          </cell>
          <cell r="H1492">
            <v>108.0428353891037</v>
          </cell>
          <cell r="I1492">
            <v>68.133192833001601</v>
          </cell>
          <cell r="J1492">
            <v>34.910377285493468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2924.4821005980789</v>
          </cell>
          <cell r="F1493">
            <v>4567.1015640107971</v>
          </cell>
          <cell r="G1493">
            <v>5225.1928246843981</v>
          </cell>
          <cell r="H1493">
            <v>5732.7528457458402</v>
          </cell>
          <cell r="I1493">
            <v>3615.1472117190651</v>
          </cell>
          <cell r="J1493">
            <v>1852.3446187682839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5.5116511507690884</v>
          </cell>
          <cell r="F1494">
            <v>8.6074285036012022</v>
          </cell>
          <cell r="G1494">
            <v>9.8477060397368987</v>
          </cell>
          <cell r="H1494">
            <v>10.80428353891037</v>
          </cell>
          <cell r="I1494">
            <v>6.8133192833001583</v>
          </cell>
          <cell r="J1494">
            <v>3.4910377285493479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2924.4821005980789</v>
          </cell>
          <cell r="F1495">
            <v>4567.1015640107971</v>
          </cell>
          <cell r="G1495">
            <v>5225.1928246843981</v>
          </cell>
          <cell r="H1495">
            <v>5732.7528457458402</v>
          </cell>
          <cell r="I1495">
            <v>3615.1472117190651</v>
          </cell>
          <cell r="J1495">
            <v>1852.3446187682839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2927.5024854286999</v>
          </cell>
          <cell r="F1496">
            <v>4571.8184348307695</v>
          </cell>
          <cell r="G1496">
            <v>5230.5893675941734</v>
          </cell>
          <cell r="H1496">
            <v>5738.6735931251642</v>
          </cell>
          <cell r="I1496">
            <v>3618.8809106863118</v>
          </cell>
          <cell r="J1496">
            <v>1854.2577074435289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676.68502829268311</v>
          </cell>
          <cell r="G1498">
            <v>507.51377121951231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6.8086097560975603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676.68502829268311</v>
          </cell>
          <cell r="G1500">
            <v>507.51377121951231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678.98906183414658</v>
          </cell>
          <cell r="G1501">
            <v>509.24179637560991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35.717285647058887</v>
          </cell>
          <cell r="G1507">
            <v>25.415322352941189</v>
          </cell>
          <cell r="H1507">
            <v>17.858642823529721</v>
          </cell>
          <cell r="I1507">
            <v>8.4717741176470618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4.6878937411764783</v>
          </cell>
          <cell r="G1508">
            <v>3.3357610588235298</v>
          </cell>
          <cell r="H1508">
            <v>2.3439468705882751</v>
          </cell>
          <cell r="I1508">
            <v>1.1119203529411761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3.571728564705888E-2</v>
          </cell>
          <cell r="G1509">
            <v>2.541532235294118E-2</v>
          </cell>
          <cell r="H1509">
            <v>1.7858642823529721E-2</v>
          </cell>
          <cell r="I1509">
            <v>8.4717741176470601E-3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2.2899244760470632</v>
          </cell>
          <cell r="G1510">
            <v>1.6294398543529409</v>
          </cell>
          <cell r="H1510">
            <v>1.1449622380235489</v>
          </cell>
          <cell r="I1510">
            <v>0.5431466181176472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10.567376470588229</v>
          </cell>
          <cell r="F1515">
            <v>8.4539011764705876</v>
          </cell>
          <cell r="G1515">
            <v>6.3404258823529416</v>
          </cell>
          <cell r="H1515">
            <v>4.2269505882352947</v>
          </cell>
          <cell r="I1515">
            <v>2.1134752941175341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90.9466845882353</v>
          </cell>
          <cell r="F1516">
            <v>72.757347670588246</v>
          </cell>
          <cell r="G1516">
            <v>54.568010752941177</v>
          </cell>
          <cell r="H1516">
            <v>36.378673835294123</v>
          </cell>
          <cell r="I1516">
            <v>18.189336917646081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0.61482917647058821</v>
          </cell>
          <cell r="I1517">
            <v>0.30741458823527767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6.3404258823529418E-3</v>
          </cell>
          <cell r="H1518">
            <v>4.226950588235294E-3</v>
          </cell>
          <cell r="I1518">
            <v>2.1134752941175338E-3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90.9466845882353</v>
          </cell>
          <cell r="F1519">
            <v>72.757347670588246</v>
          </cell>
          <cell r="G1519">
            <v>54.568010752941177</v>
          </cell>
          <cell r="H1519">
            <v>36.378673835294123</v>
          </cell>
          <cell r="I1519">
            <v>18.189336917646081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91.668916736470578</v>
          </cell>
          <cell r="F1520">
            <v>73.335133389176477</v>
          </cell>
          <cell r="G1520">
            <v>55.001350041882361</v>
          </cell>
          <cell r="H1520">
            <v>36.667566694588231</v>
          </cell>
          <cell r="I1520">
            <v>18.333783347293132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20.458560000000009</v>
          </cell>
          <cell r="G1521">
            <v>15.343920000000001</v>
          </cell>
          <cell r="H1521">
            <v>10.229279999999999</v>
          </cell>
          <cell r="I1521">
            <v>5.1146400000000014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638.64804800000013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638.64804800000013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384.48692443200008</v>
          </cell>
          <cell r="H1525">
            <v>256.32461628800002</v>
          </cell>
          <cell r="I1525">
            <v>128.16230814400001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30.6989175</v>
          </cell>
          <cell r="F1531">
            <v>12.92586</v>
          </cell>
          <cell r="G1531">
            <v>9.7349070000000033</v>
          </cell>
          <cell r="H1531">
            <v>6.4629300000000001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685.84613159999992</v>
          </cell>
          <cell r="G1532">
            <v>516.53416542000002</v>
          </cell>
          <cell r="H1532">
            <v>342.92306580000007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0.97349070000000015</v>
          </cell>
          <cell r="H1533">
            <v>0.64629300000000012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685.84613159999992</v>
          </cell>
          <cell r="G1534">
            <v>516.53416542000002</v>
          </cell>
          <cell r="H1534">
            <v>342.92306580000007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686.55446872799996</v>
          </cell>
          <cell r="G1535">
            <v>517.06763832360014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11772.49392294479</v>
          </cell>
          <cell r="G1541">
            <v>8829.3704422085884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11.77249392294479</v>
          </cell>
          <cell r="G1543">
            <v>8.8293704422085888</v>
          </cell>
          <cell r="H1543">
            <v>5.8862469614723922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566.07301247609814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2.9980271966214058</v>
          </cell>
          <cell r="F1550">
            <v>9.2512686249999998</v>
          </cell>
          <cell r="G1550">
            <v>9.2512686249999998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159.07532305273179</v>
          </cell>
          <cell r="F1551">
            <v>490.87231324250001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0.29980271966214062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159.07532305273179</v>
          </cell>
          <cell r="F1553">
            <v>490.87231324250001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159.2396149431066</v>
          </cell>
          <cell r="F1554">
            <v>491.37928276315012</v>
          </cell>
          <cell r="G1554">
            <v>491.37928276315012</v>
          </cell>
          <cell r="H1554">
            <v>491.37928276315012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556.11476499999992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29537.924520021999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28.738845217082801</v>
          </cell>
          <cell r="F1580">
            <v>696.90817930147023</v>
          </cell>
          <cell r="G1580">
            <v>725.14073184208303</v>
          </cell>
          <cell r="H1580">
            <v>853.25263651708053</v>
          </cell>
          <cell r="I1580">
            <v>862.97000537236738</v>
          </cell>
          <cell r="J1580">
            <v>1209.6937628138801</v>
          </cell>
          <cell r="K1580">
            <v>1215.8563536810441</v>
          </cell>
          <cell r="L1580">
            <v>1217.615003049762</v>
          </cell>
          <cell r="M1580">
            <v>1219.3730567974831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1524.8831272184129</v>
          </cell>
          <cell r="F1581">
            <v>36977.947993736008</v>
          </cell>
          <cell r="G1581">
            <v>38475.967231540933</v>
          </cell>
          <cell r="H1581">
            <v>45273.584893596293</v>
          </cell>
          <cell r="I1581">
            <v>45789.188485057814</v>
          </cell>
          <cell r="J1581">
            <v>64186.351054904459</v>
          </cell>
          <cell r="K1581">
            <v>64513.338126316223</v>
          </cell>
          <cell r="L1581">
            <v>64606.652061820372</v>
          </cell>
          <cell r="M1581">
            <v>64699.934393674434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2.87388452170828</v>
          </cell>
          <cell r="F1582">
            <v>69.69081793014702</v>
          </cell>
          <cell r="G1582">
            <v>72.5140731842083</v>
          </cell>
          <cell r="H1582">
            <v>85.325263651708056</v>
          </cell>
          <cell r="I1582">
            <v>86.297000537236727</v>
          </cell>
          <cell r="J1582">
            <v>120.96937628138799</v>
          </cell>
          <cell r="K1582">
            <v>121.58563536810451</v>
          </cell>
          <cell r="L1582">
            <v>121.7615003049762</v>
          </cell>
          <cell r="M1582">
            <v>121.93730567974831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1524.8831272184129</v>
          </cell>
          <cell r="F1583">
            <v>36977.947993736008</v>
          </cell>
          <cell r="G1583">
            <v>38475.967231540933</v>
          </cell>
          <cell r="H1583">
            <v>45273.584893596293</v>
          </cell>
          <cell r="I1583">
            <v>45789.188485057814</v>
          </cell>
          <cell r="J1583">
            <v>64186.351054904459</v>
          </cell>
          <cell r="K1583">
            <v>64513.338126316223</v>
          </cell>
          <cell r="L1583">
            <v>64606.652061820372</v>
          </cell>
          <cell r="M1583">
            <v>64699.934393674434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1526.458015936309</v>
          </cell>
          <cell r="F1584">
            <v>37016.138561961729</v>
          </cell>
          <cell r="G1584">
            <v>38515.704943645869</v>
          </cell>
          <cell r="H1584">
            <v>45320.343138077427</v>
          </cell>
          <cell r="I1584">
            <v>45836.479241352223</v>
          </cell>
          <cell r="J1584">
            <v>64252.64227310667</v>
          </cell>
          <cell r="K1584">
            <v>64579.967054497953</v>
          </cell>
          <cell r="L1584">
            <v>64673.377363987493</v>
          </cell>
          <cell r="M1584">
            <v>64766.756037186933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0.44418288214285812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10.692962582785739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8.8836576428571609E-2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10.692962582785739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</v>
          </cell>
          <cell r="F1598">
            <v>16.095810681922501</v>
          </cell>
          <cell r="G1598">
            <v>10.730540454615021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82.394139424952996</v>
          </cell>
          <cell r="F1599">
            <v>82.265137411794512</v>
          </cell>
          <cell r="G1599">
            <v>82.265137411794498</v>
          </cell>
          <cell r="H1599">
            <v>115.3750560540475</v>
          </cell>
          <cell r="I1599">
            <v>140.40899440781939</v>
          </cell>
          <cell r="J1599">
            <v>145.30551551675441</v>
          </cell>
          <cell r="K1599">
            <v>150.14936224765049</v>
          </cell>
          <cell r="L1599">
            <v>156.51922833277419</v>
          </cell>
          <cell r="M1599">
            <v>162.85371186542389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4371.8330378880046</v>
          </cell>
          <cell r="F1600">
            <v>4364.9881910698159</v>
          </cell>
          <cell r="G1600">
            <v>4364.9881910698168</v>
          </cell>
          <cell r="H1600">
            <v>6121.8004742277617</v>
          </cell>
          <cell r="I1600">
            <v>7450.1012432789012</v>
          </cell>
          <cell r="J1600">
            <v>7709.9106533189924</v>
          </cell>
          <cell r="K1600">
            <v>7966.9251608603336</v>
          </cell>
          <cell r="L1600">
            <v>8304.9102553370012</v>
          </cell>
          <cell r="M1600">
            <v>8641.0179515793898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8.2394139424953003</v>
          </cell>
          <cell r="F1601">
            <v>8.2265137411794509</v>
          </cell>
          <cell r="G1601">
            <v>8.2265137411794509</v>
          </cell>
          <cell r="H1601">
            <v>11.53750560540475</v>
          </cell>
          <cell r="I1601">
            <v>14.040899440781949</v>
          </cell>
          <cell r="J1601">
            <v>14.530551551675449</v>
          </cell>
          <cell r="K1601">
            <v>15.01493622476505</v>
          </cell>
          <cell r="L1601">
            <v>15.651922833277419</v>
          </cell>
          <cell r="M1601">
            <v>16.285371186542388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4371.8330378880046</v>
          </cell>
          <cell r="F1602">
            <v>4364.9881910698159</v>
          </cell>
          <cell r="G1602">
            <v>4364.9881910698168</v>
          </cell>
          <cell r="H1602">
            <v>6121.8004742277617</v>
          </cell>
          <cell r="I1602">
            <v>7450.1012432789012</v>
          </cell>
          <cell r="J1602">
            <v>7709.9106533189924</v>
          </cell>
          <cell r="K1602">
            <v>7966.9251608603336</v>
          </cell>
          <cell r="L1602">
            <v>8304.9102553370012</v>
          </cell>
          <cell r="M1602">
            <v>8641.0179515793898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4376.3482367284932</v>
          </cell>
          <cell r="F1603">
            <v>4369.4963205999829</v>
          </cell>
          <cell r="G1603">
            <v>4369.4963205999829</v>
          </cell>
          <cell r="H1603">
            <v>6128.1230272995244</v>
          </cell>
          <cell r="I1603">
            <v>7457.7956561724477</v>
          </cell>
          <cell r="J1603">
            <v>7717.8733955693097</v>
          </cell>
          <cell r="K1603">
            <v>7975.1533459115062</v>
          </cell>
          <cell r="L1603">
            <v>8313.4875090496371</v>
          </cell>
          <cell r="M1603">
            <v>8649.9423349896188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  <cell r="I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  <cell r="I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4.7586817612524458E-2</v>
          </cell>
          <cell r="F1606">
            <v>3.7501017612524459E-2</v>
          </cell>
          <cell r="G1606">
            <v>3.7501017612524473E-2</v>
          </cell>
          <cell r="H1606">
            <v>3.7501017612524473E-2</v>
          </cell>
          <cell r="I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  <cell r="I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  <cell r="I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40658.349600000001</v>
          </cell>
          <cell r="G1609">
            <v>39451.362079999999</v>
          </cell>
          <cell r="H1609">
            <v>39949.005194140111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6042.342012000001</v>
          </cell>
          <cell r="F1610">
            <v>5336.4083850000006</v>
          </cell>
          <cell r="G1610">
            <v>5177.9912730000005</v>
          </cell>
          <cell r="H1610">
            <v>5243.3069317308909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40.658349599999987</v>
          </cell>
          <cell r="G1611">
            <v>39.451362080000003</v>
          </cell>
          <cell r="H1611">
            <v>39.949005194140121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2529.325451354001</v>
          </cell>
          <cell r="H1612">
            <v>2561.2305955093079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3980.0761200000011</v>
          </cell>
          <cell r="F1613">
            <v>3980.0761200000011</v>
          </cell>
          <cell r="G1613">
            <v>2005.917980519602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1002.958990259801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692.5332448800001</v>
          </cell>
          <cell r="F1615">
            <v>692.5332448800001</v>
          </cell>
          <cell r="G1615">
            <v>349.0297286104107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46036.891519999997</v>
          </cell>
          <cell r="J1616">
            <v>46036.891519999997</v>
          </cell>
          <cell r="K1616">
            <v>46060.064370971857</v>
          </cell>
          <cell r="L1616">
            <v>46060.064370971857</v>
          </cell>
          <cell r="M1616">
            <v>46036.891519999997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6042.3420120000001</v>
          </cell>
          <cell r="J1617">
            <v>6042.3420119999992</v>
          </cell>
          <cell r="K1617">
            <v>6045.3834486900569</v>
          </cell>
          <cell r="L1617">
            <v>6045.383448690056</v>
          </cell>
          <cell r="M1617">
            <v>6042.342012000001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46.036891520000012</v>
          </cell>
          <cell r="J1618">
            <v>46.036891519999998</v>
          </cell>
          <cell r="K1618">
            <v>46.060064370971837</v>
          </cell>
          <cell r="L1618">
            <v>46.060064370971851</v>
          </cell>
          <cell r="M1618">
            <v>46.036891519999998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2951.5402075759998</v>
          </cell>
          <cell r="J1619">
            <v>2951.5402075759998</v>
          </cell>
          <cell r="K1619">
            <v>2953.0258769839329</v>
          </cell>
          <cell r="L1619">
            <v>2953.0258769839338</v>
          </cell>
          <cell r="M1619">
            <v>2951.5402075759998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7264.1023629166684</v>
          </cell>
          <cell r="F1620">
            <v>4200.7530779344752</v>
          </cell>
          <cell r="G1620">
            <v>3165.4473882063171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36153.208535277889</v>
          </cell>
          <cell r="G1621">
            <v>27242.991294681091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611.01862951774183</v>
          </cell>
          <cell r="G1622">
            <v>460.42871101182789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7.2641023629166677</v>
          </cell>
          <cell r="F1623">
            <v>4.2007530779344746</v>
          </cell>
          <cell r="G1623">
            <v>3.1654473882063181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36153.208535277889</v>
          </cell>
          <cell r="G1624">
            <v>27242.991294681091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</v>
          </cell>
          <cell r="F1625">
            <v>36440.310913822534</v>
          </cell>
          <cell r="G1625">
            <v>27459.335235267779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1581.3787413555281</v>
          </cell>
          <cell r="G1632">
            <v>2168.0584059791609</v>
          </cell>
          <cell r="H1632">
            <v>2669.9196858020541</v>
          </cell>
          <cell r="I1632">
            <v>3093.2676823114411</v>
          </cell>
          <cell r="J1632">
            <v>1511.888940955906</v>
          </cell>
          <cell r="K1632">
            <v>877.46711223436546</v>
          </cell>
          <cell r="L1632">
            <v>207.31630537724939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38611.997601430819</v>
          </cell>
          <cell r="G1633">
            <v>52936.759412657848</v>
          </cell>
          <cell r="H1633">
            <v>65190.538995000148</v>
          </cell>
          <cell r="I1633">
            <v>75527.285909771032</v>
          </cell>
          <cell r="J1633">
            <v>36915.288308340052</v>
          </cell>
          <cell r="K1633">
            <v>21424.821990389089</v>
          </cell>
          <cell r="L1633">
            <v>5061.9731229611734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316.27574827110561</v>
          </cell>
          <cell r="G1634">
            <v>433.61168119583198</v>
          </cell>
          <cell r="H1634">
            <v>533.98393716041051</v>
          </cell>
          <cell r="I1634">
            <v>618.65353646228812</v>
          </cell>
          <cell r="J1634">
            <v>302.37778819118131</v>
          </cell>
          <cell r="K1634">
            <v>175.4934224468731</v>
          </cell>
          <cell r="L1634">
            <v>41.463261075449871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38611.997601430819</v>
          </cell>
          <cell r="G1635">
            <v>52936.759412657848</v>
          </cell>
          <cell r="H1635">
            <v>65190.538995000148</v>
          </cell>
          <cell r="I1635">
            <v>75527.285909771032</v>
          </cell>
          <cell r="J1635">
            <v>36915.288308340052</v>
          </cell>
          <cell r="K1635">
            <v>21424.821990389089</v>
          </cell>
          <cell r="L1635">
            <v>5061.9731229611734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38745.782242949492</v>
          </cell>
          <cell r="G1636">
            <v>53120.177153803677</v>
          </cell>
          <cell r="H1636">
            <v>65416.414200419</v>
          </cell>
          <cell r="I1636">
            <v>75788.976355694569</v>
          </cell>
          <cell r="J1636">
            <v>37043.194112744917</v>
          </cell>
          <cell r="K1636">
            <v>21499.055708084121</v>
          </cell>
          <cell r="L1636">
            <v>5079.5120823960897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585.32098409999992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57166.349447100009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468.25678728000003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57364.422068119442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2778.5287671959318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67842.410732367352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555.70575343918642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67842.410732367352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68077.474266072139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47.962283400000011</v>
          </cell>
          <cell r="F1652">
            <v>35.971712549999999</v>
          </cell>
          <cell r="G1652">
            <v>47.962283399999997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898.33356808200017</v>
          </cell>
          <cell r="G1653">
            <v>1197.778090776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7.1943425100000002</v>
          </cell>
          <cell r="G1654">
            <v>9.5924566799999997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898.33356808200017</v>
          </cell>
          <cell r="G1655">
            <v>1197.778090776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1201.83569995164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63.92034000000001</v>
          </cell>
          <cell r="G1714">
            <v>42.61356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514.72777078800016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533.56242798400126</v>
          </cell>
          <cell r="G1719">
            <v>533.56242798400126</v>
          </cell>
          <cell r="H1719">
            <v>1157.4103791661189</v>
          </cell>
          <cell r="I1719">
            <v>1257.7888967375479</v>
          </cell>
          <cell r="J1719">
            <v>1257.7879438127011</v>
          </cell>
          <cell r="K1719">
            <v>1257.7879438127011</v>
          </cell>
          <cell r="L1719">
            <v>1257.786829640896</v>
          </cell>
          <cell r="M1719">
            <v>1257.6861537950299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10975.379143630909</v>
          </cell>
          <cell r="G1720">
            <v>10975.379143630909</v>
          </cell>
          <cell r="H1720">
            <v>23807.931499447081</v>
          </cell>
          <cell r="I1720">
            <v>25872.71760589135</v>
          </cell>
          <cell r="J1720">
            <v>25872.698004227259</v>
          </cell>
          <cell r="K1720">
            <v>25872.698004227259</v>
          </cell>
          <cell r="L1720">
            <v>25872.675085713239</v>
          </cell>
          <cell r="M1720">
            <v>25870.60418356377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106.71248559680021</v>
          </cell>
          <cell r="G1721">
            <v>106.71248559680021</v>
          </cell>
          <cell r="H1721">
            <v>231.4820758332238</v>
          </cell>
          <cell r="I1721">
            <v>251.55777934750941</v>
          </cell>
          <cell r="J1721">
            <v>251.55758876254009</v>
          </cell>
          <cell r="K1721">
            <v>251.55758876254009</v>
          </cell>
          <cell r="L1721">
            <v>251.55736592817931</v>
          </cell>
          <cell r="M1721">
            <v>251.53723075900589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10975.379143630909</v>
          </cell>
          <cell r="G1722">
            <v>10975.379143630909</v>
          </cell>
          <cell r="H1722">
            <v>23807.931499447081</v>
          </cell>
          <cell r="I1722">
            <v>25872.71760589135</v>
          </cell>
          <cell r="J1722">
            <v>25872.698004227259</v>
          </cell>
          <cell r="K1722">
            <v>25872.698004227259</v>
          </cell>
          <cell r="L1722">
            <v>25872.675085713239</v>
          </cell>
          <cell r="M1722">
            <v>25870.60418356377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11020.518525038349</v>
          </cell>
          <cell r="G1723">
            <v>11020.518525038349</v>
          </cell>
          <cell r="H1723">
            <v>23905.848417524528</v>
          </cell>
          <cell r="I1723">
            <v>25979.126546555341</v>
          </cell>
          <cell r="J1723">
            <v>25979.106864273821</v>
          </cell>
          <cell r="K1723">
            <v>25979.10686427381</v>
          </cell>
          <cell r="L1723">
            <v>25979.083851500862</v>
          </cell>
          <cell r="M1723">
            <v>25977.004432174821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70.441573821428591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42.264944292857152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3345.8805319177818</v>
          </cell>
          <cell r="F1739">
            <v>1428.428712980769</v>
          </cell>
          <cell r="G1739">
            <v>952.2858086538464</v>
          </cell>
          <cell r="H1739">
            <v>476.1429043269228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177532.42102355749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334.58805319177827</v>
          </cell>
          <cell r="F1741">
            <v>142.84287129807689</v>
          </cell>
          <cell r="G1741">
            <v>95.2285808653846</v>
          </cell>
          <cell r="H1741">
            <v>47.614290432692279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177532.42102355749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177715.77527670661</v>
          </cell>
          <cell r="F1743">
            <v>75870.705404230946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F1744">
            <v>2493.1806263501821</v>
          </cell>
          <cell r="G1744">
            <v>3103.1395083992752</v>
          </cell>
          <cell r="H1744">
            <v>3737.5576942466778</v>
          </cell>
          <cell r="I1744">
            <v>4005.3220496771678</v>
          </cell>
          <cell r="J1744">
            <v>4098.1135050906651</v>
          </cell>
          <cell r="K1744">
            <v>3905.5274312619058</v>
          </cell>
          <cell r="L1744">
            <v>3759.670544119685</v>
          </cell>
          <cell r="M1744">
            <v>3793.9393108308018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F1745">
            <v>132288.1640341407</v>
          </cell>
          <cell r="G1745">
            <v>164652.5823156655</v>
          </cell>
          <cell r="H1745">
            <v>198314.8112567288</v>
          </cell>
          <cell r="I1745">
            <v>212522.3879558706</v>
          </cell>
          <cell r="J1745">
            <v>217445.90258011059</v>
          </cell>
          <cell r="K1745">
            <v>207227.28550275671</v>
          </cell>
          <cell r="L1745">
            <v>199488.11907099051</v>
          </cell>
          <cell r="M1745">
            <v>201306.41983268241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F1746">
            <v>249.31806263501821</v>
          </cell>
          <cell r="G1746">
            <v>310.31395083992737</v>
          </cell>
          <cell r="H1746">
            <v>373.75576942466779</v>
          </cell>
          <cell r="I1746">
            <v>400.53220496771689</v>
          </cell>
          <cell r="J1746">
            <v>409.81135050906641</v>
          </cell>
          <cell r="K1746">
            <v>390.55274312619071</v>
          </cell>
          <cell r="L1746">
            <v>375.9670544119686</v>
          </cell>
          <cell r="M1746">
            <v>379.3939310830803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F1747">
            <v>132288.1640341407</v>
          </cell>
          <cell r="G1747">
            <v>164652.5823156655</v>
          </cell>
          <cell r="H1747">
            <v>198314.8112567288</v>
          </cell>
          <cell r="I1747">
            <v>212522.3879558706</v>
          </cell>
          <cell r="J1747">
            <v>217445.90258011059</v>
          </cell>
          <cell r="K1747">
            <v>207227.28550275671</v>
          </cell>
          <cell r="L1747">
            <v>199488.11907099051</v>
          </cell>
          <cell r="M1747">
            <v>201306.41983268241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F1748">
            <v>132424.79033246459</v>
          </cell>
          <cell r="G1748">
            <v>164822.63436072579</v>
          </cell>
          <cell r="H1748">
            <v>198519.62941837349</v>
          </cell>
          <cell r="I1748">
            <v>212741.87960419289</v>
          </cell>
          <cell r="J1748">
            <v>217670.47920018961</v>
          </cell>
          <cell r="K1748">
            <v>207441.3084059899</v>
          </cell>
          <cell r="L1748">
            <v>199694.14901680831</v>
          </cell>
          <cell r="M1748">
            <v>201514.32770691591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77.521424851111092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4113.2868025999542</v>
          </cell>
          <cell r="F1750">
            <v>2790.067862927915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4113.2868025999542</v>
          </cell>
          <cell r="F1752">
            <v>2790.067862927915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4117.5349766817963</v>
          </cell>
          <cell r="F1753">
            <v>2792.9494256661069</v>
          </cell>
          <cell r="G1753">
            <v>1861.9662837774049</v>
          </cell>
          <cell r="H1753">
            <v>930.98314188870199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1975.163084234659</v>
          </cell>
          <cell r="H1764">
            <v>3981.8468988248778</v>
          </cell>
          <cell r="I1764">
            <v>3981.8468988248778</v>
          </cell>
          <cell r="J1764">
            <v>3981.5777003677908</v>
          </cell>
          <cell r="K1764">
            <v>3981.8086434023699</v>
          </cell>
          <cell r="L1764">
            <v>3981.8086434023689</v>
          </cell>
          <cell r="M1764">
            <v>3981.0728971051958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987.58154211732938</v>
          </cell>
          <cell r="H1765">
            <v>1990.9234494124389</v>
          </cell>
          <cell r="I1765">
            <v>1990.9234494124389</v>
          </cell>
          <cell r="J1765">
            <v>1990.7888501838961</v>
          </cell>
          <cell r="K1765">
            <v>1990.904321701184</v>
          </cell>
          <cell r="L1765">
            <v>1990.904321701184</v>
          </cell>
          <cell r="M1765">
            <v>1990.5364485525979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1.975163084234659</v>
          </cell>
          <cell r="H1766">
            <v>3.981846898824879</v>
          </cell>
          <cell r="I1766">
            <v>3.9818468988248781</v>
          </cell>
          <cell r="J1766">
            <v>3.981577700367791</v>
          </cell>
          <cell r="K1766">
            <v>3.9818086434023692</v>
          </cell>
          <cell r="L1766">
            <v>3.9818086434023692</v>
          </cell>
          <cell r="M1766">
            <v>3.9810728971051961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343.67837665683061</v>
          </cell>
          <cell r="H1767">
            <v>692.84136039552868</v>
          </cell>
          <cell r="I1767">
            <v>692.84136039552868</v>
          </cell>
          <cell r="J1767">
            <v>692.79451986399567</v>
          </cell>
          <cell r="K1767">
            <v>692.83470395201232</v>
          </cell>
          <cell r="L1767">
            <v>692.83470395201221</v>
          </cell>
          <cell r="M1767">
            <v>692.706684096304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427.7323083968414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62.215608494086013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0.4277323083968414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7420.9066882512188</v>
          </cell>
          <cell r="H1778">
            <v>3710.4533441256099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J1779">
            <v>7451.6289503619209</v>
          </cell>
          <cell r="K1779">
            <v>7451.62895036192</v>
          </cell>
          <cell r="L1779">
            <v>1006.706018898654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J1780">
            <v>64131.428430069369</v>
          </cell>
          <cell r="K1780">
            <v>64131.428430069362</v>
          </cell>
          <cell r="L1780">
            <v>8664.078073557781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J1781">
            <v>1083.8733018708249</v>
          </cell>
          <cell r="K1781">
            <v>1083.8733018708249</v>
          </cell>
          <cell r="L1781">
            <v>146.42996638525881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J1782">
            <v>7.451628950361922</v>
          </cell>
          <cell r="K1782">
            <v>7.4516289503619202</v>
          </cell>
          <cell r="L1782">
            <v>1.0067060188986541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J1783">
            <v>64131.428430069369</v>
          </cell>
          <cell r="K1783">
            <v>64131.428430069362</v>
          </cell>
          <cell r="L1783">
            <v>8664.078073557781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J1784">
            <v>64640.713397785919</v>
          </cell>
          <cell r="K1784">
            <v>64640.713397785912</v>
          </cell>
          <cell r="L1784">
            <v>8732.8818540130542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612.27218892857127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14949.645946339289</v>
          </cell>
          <cell r="F1791">
            <v>11212.23445975446</v>
          </cell>
          <cell r="G1791">
            <v>7474.8229731696429</v>
          </cell>
          <cell r="H1791">
            <v>3737.4114865848201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91.840828339285679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14949.645946339289</v>
          </cell>
          <cell r="F1793">
            <v>11212.23445975446</v>
          </cell>
          <cell r="G1793">
            <v>7474.8229731696429</v>
          </cell>
          <cell r="H1793">
            <v>3737.4114865848201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0.71561580882352938</v>
          </cell>
          <cell r="F1805">
            <v>0.53671185661764709</v>
          </cell>
          <cell r="G1805">
            <v>0.53671185661764709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</v>
          </cell>
          <cell r="G1806">
            <v>13.4034840992647</v>
          </cell>
          <cell r="H1806">
            <v>4.4678280330882361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0.1073423713235294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</v>
          </cell>
          <cell r="G1808">
            <v>13.4034840992647</v>
          </cell>
          <cell r="H1808">
            <v>4.4678280330882361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13.44888992233456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41.802102692307678</v>
          </cell>
          <cell r="G1810">
            <v>41.802102692307699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8.3604205384615362</v>
          </cell>
          <cell r="G1812">
            <v>8.360420538461538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615.80293293750003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23.949555</v>
          </cell>
          <cell r="F1822">
            <v>17.962166249999999</v>
          </cell>
          <cell r="G1822">
            <v>11.9747775</v>
          </cell>
          <cell r="H1822">
            <v>5.9873887499999983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618.33559837874986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59.055503485970149</v>
          </cell>
          <cell r="K1835">
            <v>276.45858004043441</v>
          </cell>
          <cell r="L1835">
            <v>473.45635192638889</v>
          </cell>
          <cell r="M1835">
            <v>369.62178875242421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3133.4850149655772</v>
          </cell>
          <cell r="K1836">
            <v>14668.892256945441</v>
          </cell>
          <cell r="L1836">
            <v>25121.594033214202</v>
          </cell>
          <cell r="M1836">
            <v>19612.13211120362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5.9055503485970151</v>
          </cell>
          <cell r="K1837">
            <v>27.645858004043429</v>
          </cell>
          <cell r="L1837">
            <v>47.345635192638888</v>
          </cell>
          <cell r="M1837">
            <v>36.962178875242408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3133.4850149655772</v>
          </cell>
          <cell r="K1838">
            <v>14668.892256945441</v>
          </cell>
          <cell r="L1838">
            <v>25121.594033214202</v>
          </cell>
          <cell r="M1838">
            <v>19612.13211120362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3136.7212565566069</v>
          </cell>
          <cell r="K1839">
            <v>14684.042187131659</v>
          </cell>
          <cell r="L1839">
            <v>25147.539441299759</v>
          </cell>
          <cell r="M1839">
            <v>19632.387385227259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902.64564033757961</v>
          </cell>
          <cell r="F1840">
            <v>765.91473635607497</v>
          </cell>
          <cell r="G1840">
            <v>479.19198596521892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47894.377676311968</v>
          </cell>
          <cell r="F1841">
            <v>40639.435911053341</v>
          </cell>
          <cell r="G1841">
            <v>25425.926775314521</v>
          </cell>
          <cell r="H1841">
            <v>6760.8146354233331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90.264564033757978</v>
          </cell>
          <cell r="F1842">
            <v>76.5914736356075</v>
          </cell>
          <cell r="G1842">
            <v>47.919198596521888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47894.377676311968</v>
          </cell>
          <cell r="F1843">
            <v>40639.435911053341</v>
          </cell>
          <cell r="G1843">
            <v>25425.926775314521</v>
          </cell>
          <cell r="H1843">
            <v>6760.8146354233331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47943.842657402478</v>
          </cell>
          <cell r="F1844">
            <v>40681.408038605652</v>
          </cell>
          <cell r="G1844">
            <v>25452.186496145408</v>
          </cell>
          <cell r="H1844">
            <v>6767.7971578888664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130.86843823339561</v>
          </cell>
          <cell r="H1845">
            <v>257.44618900155029</v>
          </cell>
          <cell r="I1845">
            <v>257.44618900155029</v>
          </cell>
          <cell r="J1845">
            <v>309.45920660945671</v>
          </cell>
          <cell r="K1845">
            <v>332.01098447586111</v>
          </cell>
          <cell r="L1845">
            <v>332.0098332226795</v>
          </cell>
          <cell r="M1845">
            <v>332.00014450335499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6943.8793326639689</v>
          </cell>
          <cell r="H1846">
            <v>13660.094788422261</v>
          </cell>
          <cell r="I1846">
            <v>13660.094788422261</v>
          </cell>
          <cell r="J1846">
            <v>16419.905502697769</v>
          </cell>
          <cell r="K1846">
            <v>17616.50283628919</v>
          </cell>
          <cell r="L1846">
            <v>17616.44175079538</v>
          </cell>
          <cell r="M1846">
            <v>17615.92766734802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13.08684382333956</v>
          </cell>
          <cell r="H1847">
            <v>25.744618900155029</v>
          </cell>
          <cell r="I1847">
            <v>25.744618900155029</v>
          </cell>
          <cell r="J1847">
            <v>30.945920660945671</v>
          </cell>
          <cell r="K1847">
            <v>33.201098447586112</v>
          </cell>
          <cell r="L1847">
            <v>33.200983322267959</v>
          </cell>
          <cell r="M1847">
            <v>33.200014450335502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6943.8793326639689</v>
          </cell>
          <cell r="H1848">
            <v>13660.094788422261</v>
          </cell>
          <cell r="I1848">
            <v>13660.094788422261</v>
          </cell>
          <cell r="J1848">
            <v>16419.905502697769</v>
          </cell>
          <cell r="K1848">
            <v>17616.50283628919</v>
          </cell>
          <cell r="L1848">
            <v>17616.44175079538</v>
          </cell>
          <cell r="M1848">
            <v>17615.92766734802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6951.0509230791586</v>
          </cell>
          <cell r="H1849">
            <v>13674.202839579541</v>
          </cell>
          <cell r="I1849">
            <v>13674.202839579541</v>
          </cell>
          <cell r="J1849">
            <v>16436.86386721997</v>
          </cell>
          <cell r="K1849">
            <v>17634.697038238461</v>
          </cell>
          <cell r="L1849">
            <v>17634.63588965598</v>
          </cell>
          <cell r="M1849">
            <v>17634.1212752668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1159.759217878744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61536.824100646147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115.9759217878744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61536.824100646147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61600.378905785903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-16638.309244798431</v>
          </cell>
          <cell r="F1875">
            <v>0</v>
          </cell>
          <cell r="G1875">
            <v>0</v>
          </cell>
          <cell r="H1875">
            <v>-28554.490397124999</v>
          </cell>
          <cell r="I1875">
            <v>-36243.679654874977</v>
          </cell>
          <cell r="J1875">
            <v>-42921.885121500003</v>
          </cell>
          <cell r="K1875">
            <v>0</v>
          </cell>
          <cell r="L1875">
            <v>-56278.444816343748</v>
          </cell>
          <cell r="M1875">
            <v>0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-16688.5126456078</v>
          </cell>
          <cell r="F1876">
            <v>0</v>
          </cell>
          <cell r="G1876">
            <v>0</v>
          </cell>
          <cell r="H1876">
            <v>-28640.648942757391</v>
          </cell>
          <cell r="I1876">
            <v>-36353.039082551717</v>
          </cell>
          <cell r="J1876">
            <v>-43051.39495152804</v>
          </cell>
          <cell r="K1876">
            <v>0</v>
          </cell>
          <cell r="L1876">
            <v>-56448.255899938398</v>
          </cell>
          <cell r="M1876">
            <v>0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-681.43246053781979</v>
          </cell>
          <cell r="F1877">
            <v>0</v>
          </cell>
          <cell r="G1877">
            <v>0</v>
          </cell>
          <cell r="H1877">
            <v>-1169.4671834999999</v>
          </cell>
          <cell r="I1877">
            <v>-1484.3827844999989</v>
          </cell>
          <cell r="J1877">
            <v>-1757.892906</v>
          </cell>
          <cell r="K1877">
            <v>0</v>
          </cell>
          <cell r="L1877">
            <v>-2304.9192416249998</v>
          </cell>
          <cell r="M1877">
            <v>0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-16638.309244798431</v>
          </cell>
          <cell r="F1878">
            <v>0</v>
          </cell>
          <cell r="G1878">
            <v>0</v>
          </cell>
          <cell r="H1878">
            <v>-28554.490397124999</v>
          </cell>
          <cell r="I1878">
            <v>-36243.679654874977</v>
          </cell>
          <cell r="J1878">
            <v>-42921.885121500003</v>
          </cell>
          <cell r="K1878">
            <v>0</v>
          </cell>
          <cell r="L1878">
            <v>-56278.444816343748</v>
          </cell>
          <cell r="M1878">
            <v>0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-111.3006352211772</v>
          </cell>
          <cell r="F1879">
            <v>0</v>
          </cell>
          <cell r="G1879">
            <v>0</v>
          </cell>
          <cell r="H1879">
            <v>-191.01297330499989</v>
          </cell>
          <cell r="I1879">
            <v>-242.44918813499979</v>
          </cell>
          <cell r="J1879">
            <v>-287.12250798000002</v>
          </cell>
          <cell r="K1879">
            <v>0</v>
          </cell>
          <cell r="L1879">
            <v>-376.47014279874992</v>
          </cell>
          <cell r="M1879">
            <v>0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-49749.750820504349</v>
          </cell>
          <cell r="L1880">
            <v>0</v>
          </cell>
          <cell r="M1880">
            <v>-63146.760979372462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-2031.4030275</v>
          </cell>
          <cell r="L1881">
            <v>0</v>
          </cell>
          <cell r="M1881">
            <v>-2578.4354557500001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-49600.090588125</v>
          </cell>
          <cell r="L1882">
            <v>0</v>
          </cell>
          <cell r="M1882">
            <v>-62956.799044562489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-331.79582782499989</v>
          </cell>
          <cell r="L1883">
            <v>0</v>
          </cell>
          <cell r="M1883">
            <v>-421.14445777249989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-18141.542836347471</v>
          </cell>
          <cell r="F1884">
            <v>-16195.750246912539</v>
          </cell>
          <cell r="G1884">
            <v>-14436.983504056259</v>
          </cell>
          <cell r="H1884">
            <v>-16684.091198086739</v>
          </cell>
          <cell r="I1884">
            <v>-21646.015131272499</v>
          </cell>
          <cell r="J1884">
            <v>-13963.13477092794</v>
          </cell>
          <cell r="K1884">
            <v>-12684.899478829309</v>
          </cell>
          <cell r="L1884">
            <v>-13518.08423050991</v>
          </cell>
          <cell r="M1884">
            <v>-12108.323446112619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-18198.644001224849</v>
          </cell>
          <cell r="F1885">
            <v>-16246.72695895431</v>
          </cell>
          <cell r="G1885">
            <v>-14482.424433906261</v>
          </cell>
          <cell r="H1885">
            <v>-16736.60498100616</v>
          </cell>
          <cell r="I1885">
            <v>-21714.14674996111</v>
          </cell>
          <cell r="J1885">
            <v>-14007.084244682859</v>
          </cell>
          <cell r="K1885">
            <v>-12724.825660583951</v>
          </cell>
          <cell r="L1885">
            <v>-13560.63289152711</v>
          </cell>
          <cell r="M1885">
            <v>-12146.434833866249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-775.05879391971519</v>
          </cell>
          <cell r="F1886">
            <v>-691.92894817342108</v>
          </cell>
          <cell r="G1886">
            <v>-616.78938353985734</v>
          </cell>
          <cell r="H1886">
            <v>-712.79227562318749</v>
          </cell>
          <cell r="I1886">
            <v>-924.77991161802197</v>
          </cell>
          <cell r="J1886">
            <v>-596.54520525183443</v>
          </cell>
          <cell r="K1886">
            <v>-541.93532378934663</v>
          </cell>
          <cell r="L1886">
            <v>-577.53136843534253</v>
          </cell>
          <cell r="M1886">
            <v>-517.30234033520139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-18141.542836347471</v>
          </cell>
          <cell r="F1887">
            <v>-16195.750246912539</v>
          </cell>
          <cell r="G1887">
            <v>-14436.983504056259</v>
          </cell>
          <cell r="H1887">
            <v>-16684.091198086739</v>
          </cell>
          <cell r="I1887">
            <v>-21646.015131272499</v>
          </cell>
          <cell r="J1887">
            <v>-13963.13477092794</v>
          </cell>
          <cell r="K1887">
            <v>-12684.899478829309</v>
          </cell>
          <cell r="L1887">
            <v>-13518.08423050991</v>
          </cell>
          <cell r="M1887">
            <v>-12108.323446112619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-126.59293634022011</v>
          </cell>
          <cell r="F1888">
            <v>-113.0150615349921</v>
          </cell>
          <cell r="G1888">
            <v>-100.7422659781767</v>
          </cell>
          <cell r="H1888">
            <v>-116.4227383517873</v>
          </cell>
          <cell r="I1888">
            <v>-151.04738556427691</v>
          </cell>
          <cell r="J1888">
            <v>-97.435716857799619</v>
          </cell>
          <cell r="K1888">
            <v>-88.516102885593284</v>
          </cell>
          <cell r="L1888">
            <v>-94.330123511105924</v>
          </cell>
          <cell r="M1888">
            <v>-84.492715588082859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-36.031113663520948</v>
          </cell>
          <cell r="H1894">
            <v>-486.5447241666667</v>
          </cell>
          <cell r="I1894">
            <v>-459.78476433750012</v>
          </cell>
          <cell r="J1894">
            <v>-459.78476433750012</v>
          </cell>
          <cell r="K1894">
            <v>-1070.3983931666669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-28.811201009002652</v>
          </cell>
          <cell r="F1895">
            <v>-36.014001261253313</v>
          </cell>
          <cell r="H1895">
            <v>-486.31364751666672</v>
          </cell>
          <cell r="I1895">
            <v>-459.56639690325011</v>
          </cell>
          <cell r="J1895">
            <v>-459.56639690325011</v>
          </cell>
          <cell r="K1895">
            <v>-1069.8900245366669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1.4939398805078421</v>
          </cell>
          <cell r="H1896">
            <v>20.17335833333334</v>
          </cell>
          <cell r="I1896">
            <v>19.063823625000001</v>
          </cell>
          <cell r="J1896">
            <v>19.063823625000001</v>
          </cell>
          <cell r="K1896">
            <v>44.381388333333341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-36.031113663520948</v>
          </cell>
          <cell r="H1897">
            <v>-486.5447241666667</v>
          </cell>
          <cell r="I1897">
            <v>-459.78476433750012</v>
          </cell>
          <cell r="J1897">
            <v>-459.78476433750012</v>
          </cell>
          <cell r="K1897">
            <v>-1070.3983931666669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-5.4325086563921522E-2</v>
          </cell>
          <cell r="F1898">
            <v>-6.7906358204901901E-2</v>
          </cell>
          <cell r="H1898">
            <v>-0.9169708333333334</v>
          </cell>
          <cell r="I1898">
            <v>-0.86653743750000012</v>
          </cell>
          <cell r="J1898">
            <v>-0.86653743750000012</v>
          </cell>
          <cell r="K1898">
            <v>-2.017335833333334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0.16205915741884991</v>
          </cell>
          <cell r="H1906">
            <v>0.26878874217294652</v>
          </cell>
          <cell r="I1906">
            <v>0.63275897181705631</v>
          </cell>
          <cell r="J1906">
            <v>0.71116802502017584</v>
          </cell>
          <cell r="K1906">
            <v>0.71930944272784192</v>
          </cell>
          <cell r="L1906">
            <v>0.71104685449355653</v>
          </cell>
          <cell r="M1906">
            <v>0.60456305485294159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3956.9444269769169</v>
          </cell>
          <cell r="H1907">
            <v>6562.925121389444</v>
          </cell>
          <cell r="I1907">
            <v>15449.864895199789</v>
          </cell>
          <cell r="J1907">
            <v>17364.352610909289</v>
          </cell>
          <cell r="K1907">
            <v>17563.138893271469</v>
          </cell>
          <cell r="L1907">
            <v>17361.394030551</v>
          </cell>
          <cell r="M1907">
            <v>14761.41458932599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3970.654631694551</v>
          </cell>
          <cell r="H1908">
            <v>6585.6646489772738</v>
          </cell>
          <cell r="I1908">
            <v>15503.39630421551</v>
          </cell>
          <cell r="J1908">
            <v>17424.517425826001</v>
          </cell>
          <cell r="K1908">
            <v>17623.992472126251</v>
          </cell>
          <cell r="L1908">
            <v>17421.548594441159</v>
          </cell>
          <cell r="M1908">
            <v>14812.560623766551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3.2411831483769957E-2</v>
          </cell>
          <cell r="H1909">
            <v>5.3757748434589289E-2</v>
          </cell>
          <cell r="I1909">
            <v>0.12655179436341121</v>
          </cell>
          <cell r="J1909">
            <v>0.14223360500403509</v>
          </cell>
          <cell r="K1909">
            <v>0.14386188854556839</v>
          </cell>
          <cell r="L1909">
            <v>0.1422093708987113</v>
          </cell>
          <cell r="M1909">
            <v>0.12091261097058829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162.05915741884979</v>
          </cell>
          <cell r="H1910">
            <v>268.78874217294651</v>
          </cell>
          <cell r="I1910">
            <v>632.75897181705636</v>
          </cell>
          <cell r="J1910">
            <v>711.16802502017595</v>
          </cell>
          <cell r="K1910">
            <v>719.309442727842</v>
          </cell>
          <cell r="L1910">
            <v>711.04685449355657</v>
          </cell>
          <cell r="M1910">
            <v>604.5630548529416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3956.9444269769169</v>
          </cell>
          <cell r="H1911">
            <v>6562.925121389444</v>
          </cell>
          <cell r="I1911">
            <v>15449.864895199789</v>
          </cell>
          <cell r="J1911">
            <v>17364.352610909289</v>
          </cell>
          <cell r="K1911">
            <v>17563.138893271469</v>
          </cell>
          <cell r="L1911">
            <v>17361.394030551</v>
          </cell>
          <cell r="M1911">
            <v>14761.41458932599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32.411831483769959</v>
          </cell>
          <cell r="H1912">
            <v>53.757748434589288</v>
          </cell>
          <cell r="I1912">
            <v>126.5517943634112</v>
          </cell>
          <cell r="J1912">
            <v>142.23360500403521</v>
          </cell>
          <cell r="K1912">
            <v>143.86188854556841</v>
          </cell>
          <cell r="L1912">
            <v>142.20937089871131</v>
          </cell>
          <cell r="M1912">
            <v>120.9126109705883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0.61952135858915747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0.61952135858915747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0.26160268228208428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3909.6554847480129</v>
          </cell>
          <cell r="G1935">
            <v>6533.0909855245854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3922.8998862700241</v>
          </cell>
          <cell r="G1936">
            <v>6555.2225724456484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3.1310641896006512E-2</v>
          </cell>
          <cell r="G1937">
            <v>5.232053645641685E-2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261.60268228208429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3909.6554847480129</v>
          </cell>
          <cell r="G1939">
            <v>6533.0909855245854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31.310641896006508</v>
          </cell>
          <cell r="G1940">
            <v>52.320536456416853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  <cell r="K1948">
            <v>1.9163651208360551E-3</v>
          </cell>
          <cell r="L1948">
            <v>1.9163651208360551E-3</v>
          </cell>
          <cell r="M1948">
            <v>1.9163651208360551E-3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  <cell r="K1949">
            <v>21.45734713593486</v>
          </cell>
          <cell r="L1949">
            <v>21.45734713593486</v>
          </cell>
          <cell r="M1949">
            <v>21.45734713593486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  <cell r="K1950">
            <v>21.61947162515759</v>
          </cell>
          <cell r="L1950">
            <v>21.61947162515759</v>
          </cell>
          <cell r="M1950">
            <v>21.619471625157601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  <cell r="K1951">
            <v>3.8327302416721099E-4</v>
          </cell>
          <cell r="L1951">
            <v>3.8327302416721099E-4</v>
          </cell>
          <cell r="M1951">
            <v>3.8327302416721099E-4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  <cell r="K1952">
            <v>1.916365120836055</v>
          </cell>
          <cell r="L1952">
            <v>1.916365120836055</v>
          </cell>
          <cell r="M1952">
            <v>1.916365120836055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  <cell r="K1953">
            <v>21.45734713593486</v>
          </cell>
          <cell r="L1953">
            <v>21.45734713593486</v>
          </cell>
          <cell r="M1953">
            <v>21.45734713593486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  <cell r="K1954">
            <v>0.38327302416721087</v>
          </cell>
          <cell r="L1954">
            <v>0.38327302416721087</v>
          </cell>
          <cell r="M1954">
            <v>0.38327302416721087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8617.8013653546659</v>
          </cell>
          <cell r="I1959">
            <v>22338.775789492061</v>
          </cell>
          <cell r="J1959">
            <v>115161.53203052741</v>
          </cell>
          <cell r="K1959">
            <v>159220.44937468719</v>
          </cell>
          <cell r="L1959">
            <v>159220.44937468719</v>
          </cell>
          <cell r="M1959">
            <v>135382.00723544831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351.72880988552981</v>
          </cell>
          <cell r="I1960">
            <v>911.73962935897464</v>
          </cell>
          <cell r="J1960">
            <v>4700.2276901545529</v>
          </cell>
          <cell r="K1960">
            <v>6498.4578773350713</v>
          </cell>
          <cell r="L1960">
            <v>6498.4578773350713</v>
          </cell>
          <cell r="M1960">
            <v>5525.5105410379483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8588.04510803835</v>
          </cell>
          <cell r="I1961">
            <v>22261.64261684829</v>
          </cell>
          <cell r="J1961">
            <v>114763.8927679403</v>
          </cell>
          <cell r="K1961">
            <v>158670.67983826471</v>
          </cell>
          <cell r="L1961">
            <v>158670.67983826471</v>
          </cell>
          <cell r="M1961">
            <v>134914.54904367661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70.345761977105923</v>
          </cell>
          <cell r="I1962">
            <v>182.34792587179481</v>
          </cell>
          <cell r="J1962">
            <v>940.04553803091028</v>
          </cell>
          <cell r="K1962">
            <v>1299.691575467014</v>
          </cell>
          <cell r="L1962">
            <v>1299.691575467014</v>
          </cell>
          <cell r="M1962">
            <v>1105.102108207589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5.6991634682299557</v>
          </cell>
          <cell r="K1963">
            <v>2084.2974823544801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0.22743948562783661</v>
          </cell>
          <cell r="K1964">
            <v>83.179145487702357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  <cell r="K1965">
            <v>2077.260526646221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4.548789712556732E-2</v>
          </cell>
          <cell r="K1966">
            <v>16.635829097540469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124215.7789248375</v>
          </cell>
          <cell r="J1971">
            <v>47254.224618297318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3943.3211366543419</v>
          </cell>
          <cell r="H1972">
            <v>4769.272675213675</v>
          </cell>
          <cell r="I1972">
            <v>4957.1438024220224</v>
          </cell>
          <cell r="J1972">
            <v>1885.7989599420539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123796.40455915259</v>
          </cell>
          <cell r="J1973">
            <v>47094.686026286217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953.85453504273494</v>
          </cell>
          <cell r="I1974">
            <v>991.42876048440428</v>
          </cell>
          <cell r="J1974">
            <v>377.15979198841057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  <cell r="J1979">
            <v>31.870661993104179</v>
          </cell>
          <cell r="K1979">
            <v>198.06626097409369</v>
          </cell>
          <cell r="L1979">
            <v>1233.4126251568559</v>
          </cell>
          <cell r="M1979">
            <v>1233.4126251568559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  <cell r="J1980">
            <v>2.825037821482602</v>
          </cell>
          <cell r="K1980">
            <v>17.556732223903179</v>
          </cell>
          <cell r="L1980">
            <v>109.3305597579425</v>
          </cell>
          <cell r="M1980">
            <v>109.3305597579425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  <cell r="J1981">
            <v>31.631663793406741</v>
          </cell>
          <cell r="K1981">
            <v>196.58096142795151</v>
          </cell>
          <cell r="L1981">
            <v>1224.1632598013341</v>
          </cell>
          <cell r="M1981">
            <v>1224.1632598013341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  <cell r="J1982">
            <v>0.56500756429652033</v>
          </cell>
          <cell r="K1982">
            <v>3.5113464447806351</v>
          </cell>
          <cell r="L1982">
            <v>21.866111951588501</v>
          </cell>
          <cell r="M1982">
            <v>21.866111951588501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0.15773443662130429</v>
          </cell>
          <cell r="F1990">
            <v>0.2025292910905267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3851.3491608368481</v>
          </cell>
          <cell r="F1991">
            <v>4945.0901907936923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3864.693494175011</v>
          </cell>
          <cell r="F1992">
            <v>4962.224168819952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3.1546887324260871E-2</v>
          </cell>
          <cell r="F1993">
            <v>4.0505858218105331E-2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157.73443662130441</v>
          </cell>
          <cell r="F1994">
            <v>202.52929109052661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3851.3491608368481</v>
          </cell>
          <cell r="F1995">
            <v>4945.0901907936923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31.546887324260851</v>
          </cell>
          <cell r="F1996">
            <v>40.505858218105331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6.298996872178329E-3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</v>
          </cell>
          <cell r="F2005">
            <v>40.712441891027083</v>
          </cell>
          <cell r="G2005">
            <v>35.679496927885147</v>
          </cell>
          <cell r="H2005">
            <v>13.07524428583403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35.96283743480798</v>
          </cell>
          <cell r="H2006">
            <v>13.17907832675608</v>
          </cell>
          <cell r="I2006">
            <v>6.5895391633780402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6.8807338148984198E-4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6.2989968721783294</v>
          </cell>
          <cell r="F2008">
            <v>4.7305044977426638</v>
          </cell>
          <cell r="G2008">
            <v>4.1457110616534978</v>
          </cell>
          <cell r="H2008">
            <v>1.5192530595138301</v>
          </cell>
          <cell r="I2008">
            <v>0.75962652975691536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</v>
          </cell>
          <cell r="F2009">
            <v>40.712441891027083</v>
          </cell>
          <cell r="G2009">
            <v>35.679496927885147</v>
          </cell>
          <cell r="H2009">
            <v>13.07524428583403</v>
          </cell>
          <cell r="I2009">
            <v>6.5376221429170176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0.60301251805869072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3.8119440402347021E-2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930.74966982397325</v>
          </cell>
          <cell r="G2012">
            <v>698.0622523679798</v>
          </cell>
          <cell r="H2012">
            <v>465.37483491198651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933.9745744820118</v>
          </cell>
          <cell r="G2013">
            <v>700.48093086150868</v>
          </cell>
          <cell r="H2013">
            <v>466.98728724100579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7.6238880804694042E-3</v>
          </cell>
          <cell r="G2014">
            <v>5.7179160603520506E-3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28.589580301760261</v>
          </cell>
          <cell r="H2015">
            <v>19.059720201173509</v>
          </cell>
          <cell r="I2015">
            <v>9.529860100586756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930.74966982397325</v>
          </cell>
          <cell r="G2016">
            <v>698.0622523679798</v>
          </cell>
          <cell r="H2016">
            <v>465.37483491198651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5.717916060352052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1649.8647289943699</v>
          </cell>
          <cell r="M2035">
            <v>1636.8236138861521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1655.82792563662</v>
          </cell>
          <cell r="M2036">
            <v>1642.7396753103089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70.486957946213494</v>
          </cell>
          <cell r="M2037">
            <v>69.929804068049776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1649.8647289943699</v>
          </cell>
          <cell r="M2038">
            <v>1636.8236138861521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14.09739158924269</v>
          </cell>
          <cell r="M2039">
            <v>13.98596081360995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316.58593921346193</v>
          </cell>
          <cell r="L2040">
            <v>318.28740460592809</v>
          </cell>
          <cell r="M2040">
            <v>635.71557294656975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317.68286087042259</v>
          </cell>
          <cell r="L2041">
            <v>319.3902215791565</v>
          </cell>
          <cell r="M2041">
            <v>637.91822977133211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12.96597703263325</v>
          </cell>
          <cell r="L2042">
            <v>13.03566162208579</v>
          </cell>
          <cell r="M2042">
            <v>26.03613268040559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316.58593921346193</v>
          </cell>
          <cell r="L2043">
            <v>318.28740460592809</v>
          </cell>
          <cell r="M2043">
            <v>635.71557294656975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2.5931954065266498</v>
          </cell>
          <cell r="L2044">
            <v>2.607132324417158</v>
          </cell>
          <cell r="M2044">
            <v>5.2072265360811167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  <cell r="K2050">
            <v>368.06524437263352</v>
          </cell>
          <cell r="L2050">
            <v>368.06524437263352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  <cell r="K2051">
            <v>369.39556278650099</v>
          </cell>
          <cell r="L2051">
            <v>369.39556278650099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  <cell r="K2052">
            <v>15.7248039464241</v>
          </cell>
          <cell r="L2052">
            <v>15.7248039464241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  <cell r="K2053">
            <v>368.06524437263352</v>
          </cell>
          <cell r="L2053">
            <v>368.06524437263352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  <cell r="K2054">
            <v>3.1449607892848199</v>
          </cell>
          <cell r="L2054">
            <v>3.1449607892848199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6.6802667197452223E-5</v>
          </cell>
          <cell r="G2055">
            <v>6.6802667197452223E-5</v>
          </cell>
          <cell r="H2055">
            <v>2.4670401497349529E-3</v>
          </cell>
          <cell r="I2055">
            <v>1.4699667275877839E-2</v>
          </cell>
          <cell r="J2055">
            <v>6.2539557082919625E-2</v>
          </cell>
          <cell r="K2055">
            <v>6.0139319600382608E-2</v>
          </cell>
          <cell r="L2055">
            <v>4.7839889807044629E-2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</v>
          </cell>
          <cell r="G2056">
            <v>1.6310984574044589</v>
          </cell>
          <cell r="H2056">
            <v>60.236896989361753</v>
          </cell>
          <cell r="I2056">
            <v>358.91687598601737</v>
          </cell>
          <cell r="J2056">
            <v>1527.0075187746211</v>
          </cell>
          <cell r="K2056">
            <v>1468.4017202426751</v>
          </cell>
          <cell r="L2056">
            <v>1168.090642788673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360.16046783755672</v>
          </cell>
          <cell r="J2057">
            <v>1532.2983653038359</v>
          </cell>
          <cell r="K2057">
            <v>1473.4895066808681</v>
          </cell>
          <cell r="L2057">
            <v>1172.1378974663489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6.6802667197452217E-2</v>
          </cell>
          <cell r="H2058">
            <v>2.4670401497349541</v>
          </cell>
          <cell r="I2058">
            <v>14.69966727587784</v>
          </cell>
          <cell r="J2058">
            <v>62.539557082919643</v>
          </cell>
          <cell r="K2058">
            <v>60.139319600382613</v>
          </cell>
          <cell r="L2058">
            <v>47.839889807044628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</v>
          </cell>
          <cell r="G2059">
            <v>1.6310984574044589</v>
          </cell>
          <cell r="H2059">
            <v>60.236896989361753</v>
          </cell>
          <cell r="I2059">
            <v>358.91687598601737</v>
          </cell>
          <cell r="J2059">
            <v>1527.0075187746211</v>
          </cell>
          <cell r="K2059">
            <v>1468.4017202426751</v>
          </cell>
          <cell r="L2059">
            <v>1168.090642788673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0.49340802994699051</v>
          </cell>
          <cell r="I2060">
            <v>2.9399334551755691</v>
          </cell>
          <cell r="J2060">
            <v>12.50791141658393</v>
          </cell>
          <cell r="K2060">
            <v>12.02786392007652</v>
          </cell>
          <cell r="L2060">
            <v>9.5679779614089249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1.2563224038461529</v>
          </cell>
          <cell r="F2067">
            <v>1.8406283168762649</v>
          </cell>
          <cell r="G2067">
            <v>2.337290146735743</v>
          </cell>
          <cell r="H2067">
            <v>2.485591350878245</v>
          </cell>
          <cell r="I2067">
            <v>2.2496341089840892</v>
          </cell>
          <cell r="J2067">
            <v>1.6653281959539721</v>
          </cell>
          <cell r="K2067">
            <v>1.168666366094498</v>
          </cell>
          <cell r="L2067">
            <v>1.0203651619520031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30675.205360576922</v>
          </cell>
          <cell r="F2068">
            <v>44942.008070395474</v>
          </cell>
          <cell r="G2068">
            <v>57068.83441613106</v>
          </cell>
          <cell r="H2068">
            <v>60689.855483943807</v>
          </cell>
          <cell r="I2068">
            <v>54928.566161028153</v>
          </cell>
          <cell r="J2068">
            <v>40661.763451209466</v>
          </cell>
          <cell r="K2068">
            <v>28534.937105473979</v>
          </cell>
          <cell r="L2068">
            <v>24913.916037661409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30781.49023594231</v>
          </cell>
          <cell r="F2069">
            <v>45097.725226003196</v>
          </cell>
          <cell r="G2069">
            <v>57266.569162544904</v>
          </cell>
          <cell r="H2069">
            <v>60900.136512228113</v>
          </cell>
          <cell r="I2069">
            <v>55118.885206648207</v>
          </cell>
          <cell r="J2069">
            <v>40802.650216587157</v>
          </cell>
          <cell r="K2069">
            <v>28633.80628004557</v>
          </cell>
          <cell r="L2069">
            <v>25000.238930362539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0.25126448076923069</v>
          </cell>
          <cell r="F2070">
            <v>0.36812566337525288</v>
          </cell>
          <cell r="G2070">
            <v>0.46745802934714847</v>
          </cell>
          <cell r="H2070">
            <v>0.49783526662389571</v>
          </cell>
          <cell r="I2070">
            <v>0.46075461560313269</v>
          </cell>
          <cell r="J2070">
            <v>0.34389343299710939</v>
          </cell>
          <cell r="K2070">
            <v>0.24456106702521471</v>
          </cell>
          <cell r="L2070">
            <v>0.214183829748469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1256.322403846154</v>
          </cell>
          <cell r="F2071">
            <v>1840.628316876265</v>
          </cell>
          <cell r="G2071">
            <v>2337.2901467357428</v>
          </cell>
          <cell r="H2071">
            <v>2485.5913508782451</v>
          </cell>
          <cell r="I2071">
            <v>2249.634108984088</v>
          </cell>
          <cell r="J2071">
            <v>1665.3281959539711</v>
          </cell>
          <cell r="K2071">
            <v>1168.666366094498</v>
          </cell>
          <cell r="L2071">
            <v>1020.3651619520029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30675.205360576922</v>
          </cell>
          <cell r="F2072">
            <v>44942.008070395474</v>
          </cell>
          <cell r="G2072">
            <v>57068.83441613106</v>
          </cell>
          <cell r="H2072">
            <v>60689.855483943807</v>
          </cell>
          <cell r="I2072">
            <v>54928.566161028153</v>
          </cell>
          <cell r="J2072">
            <v>40661.763451209466</v>
          </cell>
          <cell r="K2072">
            <v>28534.937105473979</v>
          </cell>
          <cell r="L2072">
            <v>24913.916037661409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251.26448076923069</v>
          </cell>
          <cell r="F2073">
            <v>368.12566337525288</v>
          </cell>
          <cell r="G2073">
            <v>467.45802934714851</v>
          </cell>
          <cell r="H2073">
            <v>497.11827017564872</v>
          </cell>
          <cell r="I2073">
            <v>449.92682179681748</v>
          </cell>
          <cell r="J2073">
            <v>333.06563919079417</v>
          </cell>
          <cell r="K2073">
            <v>233.73327321889951</v>
          </cell>
          <cell r="L2073">
            <v>204.07303239040061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9.3237176470588282E-2</v>
          </cell>
          <cell r="F2086">
            <v>0.11042498823529411</v>
          </cell>
          <cell r="G2086">
            <v>0.1104249882352943</v>
          </cell>
          <cell r="H2086">
            <v>6.9704470588235298E-2</v>
          </cell>
          <cell r="I2086">
            <v>1.718781176470802E-2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2271.4420080000018</v>
          </cell>
          <cell r="H2087">
            <v>1433.82096</v>
          </cell>
          <cell r="I2087">
            <v>353.55328800004389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2280.7839620047048</v>
          </cell>
          <cell r="G2088">
            <v>2280.7839620047089</v>
          </cell>
          <cell r="H2088">
            <v>1439.7179582117651</v>
          </cell>
          <cell r="I2088">
            <v>355.00737687533831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1.864743529411764E-2</v>
          </cell>
          <cell r="F2089">
            <v>2.2084997647058811E-2</v>
          </cell>
          <cell r="G2089">
            <v>2.208499764705885E-2</v>
          </cell>
          <cell r="H2089">
            <v>1.3940894117647059E-2</v>
          </cell>
          <cell r="I2089">
            <v>3.4375623529416038E-3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93.237176470588238</v>
          </cell>
          <cell r="F2090">
            <v>110.42498823529409</v>
          </cell>
          <cell r="G2090">
            <v>110.42498823529419</v>
          </cell>
          <cell r="H2090">
            <v>69.704470588235296</v>
          </cell>
          <cell r="I2090">
            <v>17.18781176470802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2271.4420080000018</v>
          </cell>
          <cell r="H2091">
            <v>1433.82096</v>
          </cell>
          <cell r="I2091">
            <v>353.55328800004389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22.084997647058849</v>
          </cell>
          <cell r="H2092">
            <v>13.94089411764705</v>
          </cell>
          <cell r="I2092">
            <v>3.4375623529416042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3.4069066092715241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83185.30304304637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83185.30304304637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340.69066092715229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20453.440700515039</v>
          </cell>
          <cell r="F2111">
            <v>51624.622138513871</v>
          </cell>
          <cell r="G2111">
            <v>71361.507757269865</v>
          </cell>
          <cell r="H2111">
            <v>53620.032688072017</v>
          </cell>
          <cell r="I2111">
            <v>22978.145085909309</v>
          </cell>
          <cell r="J2111">
            <v>3241.2594671533411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20524.30873122891</v>
          </cell>
          <cell r="F2112">
            <v>51803.493525527592</v>
          </cell>
          <cell r="G2112">
            <v>71608.764421690285</v>
          </cell>
          <cell r="H2112">
            <v>53805.817866177582</v>
          </cell>
          <cell r="I2112">
            <v>23057.760829565341</v>
          </cell>
          <cell r="J2112">
            <v>3252.4899334026718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837.68357817809033</v>
          </cell>
          <cell r="F2113">
            <v>2114.3189954340151</v>
          </cell>
          <cell r="G2113">
            <v>2922.655607806274</v>
          </cell>
          <cell r="H2113">
            <v>2196.042294392028</v>
          </cell>
          <cell r="I2113">
            <v>941.08444037853837</v>
          </cell>
          <cell r="J2113">
            <v>132.7478280062802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20453.440700515039</v>
          </cell>
          <cell r="F2114">
            <v>51624.622138513871</v>
          </cell>
          <cell r="G2114">
            <v>71361.507757269865</v>
          </cell>
          <cell r="H2114">
            <v>53620.032688072017</v>
          </cell>
          <cell r="I2114">
            <v>22978.145085909309</v>
          </cell>
          <cell r="J2114">
            <v>3241.2594671533411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167.53671563561809</v>
          </cell>
          <cell r="F2115">
            <v>422.86379908680289</v>
          </cell>
          <cell r="G2115">
            <v>584.53112156125474</v>
          </cell>
          <cell r="H2115">
            <v>439.20845887840551</v>
          </cell>
          <cell r="I2115">
            <v>188.2168880757076</v>
          </cell>
          <cell r="J2115">
            <v>26.549565601256031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6477.8103997706421</v>
          </cell>
          <cell r="I2116">
            <v>37128.303459277362</v>
          </cell>
          <cell r="J2116">
            <v>84790.818212177954</v>
          </cell>
          <cell r="K2116">
            <v>122350.224517632</v>
          </cell>
          <cell r="L2116">
            <v>163178.29495984959</v>
          </cell>
          <cell r="M2116">
            <v>179303.87652535681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37262.498324244101</v>
          </cell>
          <cell r="J2117">
            <v>85097.282320156461</v>
          </cell>
          <cell r="K2117">
            <v>122792.4416492551</v>
          </cell>
          <cell r="L2117">
            <v>163768.0792273063</v>
          </cell>
          <cell r="M2117">
            <v>179951.94436731259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1586.227718282998</v>
          </cell>
          <cell r="J2118">
            <v>3622.5071865071759</v>
          </cell>
          <cell r="K2118">
            <v>5227.152856065165</v>
          </cell>
          <cell r="L2118">
            <v>6971.4452418050241</v>
          </cell>
          <cell r="M2118">
            <v>7660.3763824561429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6477.8103997706421</v>
          </cell>
          <cell r="I2119">
            <v>37128.303459277362</v>
          </cell>
          <cell r="J2119">
            <v>84790.818212177954</v>
          </cell>
          <cell r="K2119">
            <v>122350.224517632</v>
          </cell>
          <cell r="L2119">
            <v>163178.29495984959</v>
          </cell>
          <cell r="M2119">
            <v>179303.87652535681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317.24554365659952</v>
          </cell>
          <cell r="J2120">
            <v>724.50143730143509</v>
          </cell>
          <cell r="K2120">
            <v>1045.4305712130331</v>
          </cell>
          <cell r="L2120">
            <v>1394.2890483610049</v>
          </cell>
          <cell r="M2120">
            <v>1532.0752764912279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66.95977105147233</v>
          </cell>
          <cell r="H2121">
            <v>66.959771051472345</v>
          </cell>
          <cell r="I2121">
            <v>13640.6290184135</v>
          </cell>
          <cell r="J2121">
            <v>13640.6290184135</v>
          </cell>
          <cell r="K2121">
            <v>13640.6290184135</v>
          </cell>
          <cell r="M2121">
            <v>89.181802941316519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67.201787427047179</v>
          </cell>
          <cell r="H2122">
            <v>67.201787427047165</v>
          </cell>
          <cell r="I2122">
            <v>13689.93109253588</v>
          </cell>
          <cell r="J2122">
            <v>13689.93109253588</v>
          </cell>
          <cell r="K2122">
            <v>13689.93109253588</v>
          </cell>
          <cell r="M2122">
            <v>89.504137626399199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2.8607136592768021</v>
          </cell>
          <cell r="I2123">
            <v>582.76683359784261</v>
          </cell>
          <cell r="J2123">
            <v>582.76683359784249</v>
          </cell>
          <cell r="K2123">
            <v>582.76683359784261</v>
          </cell>
          <cell r="M2123">
            <v>3.8101026605518311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66.95977105147233</v>
          </cell>
          <cell r="H2124">
            <v>66.959771051472345</v>
          </cell>
          <cell r="I2124">
            <v>13640.6290184135</v>
          </cell>
          <cell r="J2124">
            <v>13640.6290184135</v>
          </cell>
          <cell r="K2124">
            <v>13640.6290184135</v>
          </cell>
          <cell r="M2124">
            <v>89.181802941316519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0.57214273185536024</v>
          </cell>
          <cell r="I2125">
            <v>116.5533667195685</v>
          </cell>
          <cell r="J2125">
            <v>116.5533667195685</v>
          </cell>
          <cell r="K2125">
            <v>116.5533667195685</v>
          </cell>
          <cell r="M2125">
            <v>0.76202053211036613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4.6058974755747126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4605.897475574714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1.291556817369685</v>
          </cell>
          <cell r="F2132">
            <v>5.3453234850163014</v>
          </cell>
          <cell r="G2132">
            <v>9.6489147956338925</v>
          </cell>
          <cell r="H2132">
            <v>11.08071387584817</v>
          </cell>
          <cell r="I2132">
            <v>7.7633698468754213</v>
          </cell>
          <cell r="J2132">
            <v>5.4096961418394436</v>
          </cell>
          <cell r="K2132">
            <v>2.6863402442554798</v>
          </cell>
          <cell r="L2132">
            <v>1.949917605581611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30231.03990523309</v>
          </cell>
          <cell r="F2133">
            <v>121382.8806816643</v>
          </cell>
          <cell r="G2133">
            <v>214188.80625445911</v>
          </cell>
          <cell r="H2133">
            <v>240877.77522679811</v>
          </cell>
          <cell r="I2133">
            <v>164628.63293015939</v>
          </cell>
          <cell r="J2133">
            <v>109987.53822371431</v>
          </cell>
          <cell r="K2133">
            <v>53067.52934614219</v>
          </cell>
          <cell r="L2133">
            <v>38164.83086634973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30340.305611982571</v>
          </cell>
          <cell r="F2134">
            <v>121821.6014893687</v>
          </cell>
          <cell r="G2134">
            <v>214962.9606125819</v>
          </cell>
          <cell r="H2134">
            <v>241748.39299029231</v>
          </cell>
          <cell r="I2134">
            <v>165223.65923374341</v>
          </cell>
          <cell r="J2134">
            <v>110385.0722197436</v>
          </cell>
          <cell r="K2134">
            <v>53259.334230050627</v>
          </cell>
          <cell r="L2134">
            <v>38302.7721092133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1291.5568173696849</v>
          </cell>
          <cell r="F2135">
            <v>5185.8251501707891</v>
          </cell>
          <cell r="G2135">
            <v>9150.7607343118416</v>
          </cell>
          <cell r="H2135">
            <v>10290.990112224359</v>
          </cell>
          <cell r="I2135">
            <v>7033.4078437835115</v>
          </cell>
          <cell r="J2135">
            <v>4698.9834046018641</v>
          </cell>
          <cell r="K2135">
            <v>2267.19720931966</v>
          </cell>
          <cell r="L2135">
            <v>1630.5111449594019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30231.03990523309</v>
          </cell>
          <cell r="F2136">
            <v>121382.8806816643</v>
          </cell>
          <cell r="G2136">
            <v>214188.80625445911</v>
          </cell>
          <cell r="H2136">
            <v>240877.77522679811</v>
          </cell>
          <cell r="I2136">
            <v>164628.63293015939</v>
          </cell>
          <cell r="J2136">
            <v>109987.53822371431</v>
          </cell>
          <cell r="K2136">
            <v>53067.52934614219</v>
          </cell>
          <cell r="L2136">
            <v>38164.83086634973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258.31136347393692</v>
          </cell>
          <cell r="F2137">
            <v>1037.165030034158</v>
          </cell>
          <cell r="G2137">
            <v>1830.152146862368</v>
          </cell>
          <cell r="H2137">
            <v>2058.1980224448721</v>
          </cell>
          <cell r="I2137">
            <v>1406.6815687567021</v>
          </cell>
          <cell r="J2137">
            <v>939.79668092037275</v>
          </cell>
          <cell r="K2137">
            <v>453.43944186393207</v>
          </cell>
          <cell r="L2137">
            <v>326.10222899188028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5488.5347974468532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53.145883216783211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6855.8234216221299</v>
          </cell>
          <cell r="G2144">
            <v>9131.2099691221283</v>
          </cell>
          <cell r="H2144">
            <v>7538.6278495005081</v>
          </cell>
          <cell r="I2144">
            <v>4905.5538648484362</v>
          </cell>
          <cell r="J2144">
            <v>2630.1673173484501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7569.6326096399207</v>
          </cell>
          <cell r="I2145">
            <v>4925.729356193413</v>
          </cell>
          <cell r="J2145">
            <v>2640.9846316434268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238.48098516521321</v>
          </cell>
          <cell r="J2146">
            <v>127.8642351652139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6855.8234216221299</v>
          </cell>
          <cell r="G2147">
            <v>9131.2099691221283</v>
          </cell>
          <cell r="H2147">
            <v>7538.6278495005081</v>
          </cell>
          <cell r="I2147">
            <v>4905.5538648484362</v>
          </cell>
          <cell r="J2147">
            <v>2630.1673173484501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41.057359620515868</v>
          </cell>
          <cell r="F2148">
            <v>66.658467881595797</v>
          </cell>
          <cell r="G2148">
            <v>88.781817881595799</v>
          </cell>
          <cell r="H2148">
            <v>73.297305294122566</v>
          </cell>
          <cell r="I2148">
            <v>47.696197033042637</v>
          </cell>
          <cell r="J2148">
            <v>25.57284703304277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0.62045804195804211</v>
          </cell>
          <cell r="F2153">
            <v>0.31022902097902111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1.9558968813977759E-3</v>
          </cell>
          <cell r="J2159">
            <v>1.151544580556782E-2</v>
          </cell>
          <cell r="K2159">
            <v>6.7459867837501519E-2</v>
          </cell>
          <cell r="L2159">
            <v>6.8817957973417845E-2</v>
          </cell>
          <cell r="M2159">
            <v>0.81127509217524352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</v>
          </cell>
          <cell r="J2160">
            <v>281.16880175261417</v>
          </cell>
          <cell r="K2160">
            <v>1647.1451063656621</v>
          </cell>
          <cell r="L2160">
            <v>1680.3051405176191</v>
          </cell>
          <cell r="M2160">
            <v>19808.633500612199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47.921951063628612</v>
          </cell>
          <cell r="J2161">
            <v>282.1430084677653</v>
          </cell>
          <cell r="K2161">
            <v>1652.8522111847151</v>
          </cell>
          <cell r="L2161">
            <v>1686.1271397621711</v>
          </cell>
          <cell r="M2161">
            <v>19877.267373410221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1.955896881397776</v>
          </cell>
          <cell r="J2162">
            <v>11.51544580556782</v>
          </cell>
          <cell r="K2162">
            <v>67.45986783750152</v>
          </cell>
          <cell r="L2162">
            <v>68.817957973417847</v>
          </cell>
          <cell r="M2162">
            <v>811.27509217524346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</v>
          </cell>
          <cell r="J2163">
            <v>281.16880175261417</v>
          </cell>
          <cell r="K2163">
            <v>1647.1451063656621</v>
          </cell>
          <cell r="L2163">
            <v>1680.3051405176191</v>
          </cell>
          <cell r="M2163">
            <v>19808.633500612199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0.39117937627955512</v>
          </cell>
          <cell r="J2164">
            <v>2.3030891611135629</v>
          </cell>
          <cell r="K2164">
            <v>13.491973567500301</v>
          </cell>
          <cell r="L2164">
            <v>13.763591594683559</v>
          </cell>
          <cell r="M2164">
            <v>162.2550184350487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16.711566329572651</v>
          </cell>
          <cell r="I2172">
            <v>15.76734659624114</v>
          </cell>
          <cell r="J2172">
            <v>15.63907665746007</v>
          </cell>
          <cell r="K2172">
            <v>14.960089460652011</v>
          </cell>
          <cell r="L2172">
            <v>13.869535208921899</v>
          </cell>
          <cell r="M2172">
            <v>4.5032889772161706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408040.74454706552</v>
          </cell>
          <cell r="I2173">
            <v>384986.04605822108</v>
          </cell>
          <cell r="J2173">
            <v>381854.12171964988</v>
          </cell>
          <cell r="K2173">
            <v>365275.51766425319</v>
          </cell>
          <cell r="L2173">
            <v>338647.81801784312</v>
          </cell>
          <cell r="M2173">
            <v>109955.30586036151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386319.96358026308</v>
          </cell>
          <cell r="J2174">
            <v>383177.18760487111</v>
          </cell>
          <cell r="K2174">
            <v>366541.1412326243</v>
          </cell>
          <cell r="L2174">
            <v>339821.18069651793</v>
          </cell>
          <cell r="M2174">
            <v>110336.284107834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3.1534693192482268</v>
          </cell>
          <cell r="J2175">
            <v>3.127815331492013</v>
          </cell>
          <cell r="K2175">
            <v>2.9920178921304008</v>
          </cell>
          <cell r="L2175">
            <v>2.7739070417843799</v>
          </cell>
          <cell r="M2175">
            <v>0.90065779544323399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15767.346596241139</v>
          </cell>
          <cell r="J2176">
            <v>15639.07665746006</v>
          </cell>
          <cell r="K2176">
            <v>14960.089460652</v>
          </cell>
          <cell r="L2176">
            <v>13869.5352089219</v>
          </cell>
          <cell r="M2176">
            <v>4503.2889772161707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408040.74454706552</v>
          </cell>
          <cell r="I2177">
            <v>384986.04605822108</v>
          </cell>
          <cell r="J2177">
            <v>381854.12171964988</v>
          </cell>
          <cell r="K2177">
            <v>365275.51766425319</v>
          </cell>
          <cell r="L2177">
            <v>338647.81801784312</v>
          </cell>
          <cell r="M2177">
            <v>109955.30586036151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2467.0986079721401</v>
          </cell>
          <cell r="G2178">
            <v>3124.2024155685081</v>
          </cell>
          <cell r="H2178">
            <v>3342.313265914529</v>
          </cell>
          <cell r="I2178">
            <v>3153.4693192482268</v>
          </cell>
          <cell r="J2178">
            <v>3127.8153314920128</v>
          </cell>
          <cell r="K2178">
            <v>2992.0178921304</v>
          </cell>
          <cell r="L2178">
            <v>2773.90704178438</v>
          </cell>
          <cell r="M2178">
            <v>900.65779544323414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2.7509124999999999E-2</v>
          </cell>
          <cell r="J2199">
            <v>2.7509124999999999E-2</v>
          </cell>
          <cell r="K2199">
            <v>2.7509124999999999E-2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1459.6341725</v>
          </cell>
          <cell r="J2200">
            <v>1459.6341725</v>
          </cell>
          <cell r="K2200">
            <v>1459.6341725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1461.1416725500001</v>
          </cell>
          <cell r="J2201">
            <v>1461.1416725500001</v>
          </cell>
          <cell r="K2201">
            <v>1461.1416725500001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27.509125000000001</v>
          </cell>
          <cell r="J2202">
            <v>27.509125000000001</v>
          </cell>
          <cell r="K2202">
            <v>27.509125000000001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1459.6341725</v>
          </cell>
          <cell r="J2203">
            <v>1459.6341725</v>
          </cell>
          <cell r="K2203">
            <v>1459.6341725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2.7509125000000001</v>
          </cell>
          <cell r="J2204">
            <v>2.7509125000000001</v>
          </cell>
          <cell r="K2204">
            <v>2.7509125000000001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J2211">
            <v>362.95199227320091</v>
          </cell>
          <cell r="K2211">
            <v>524.99058643479225</v>
          </cell>
          <cell r="L2211">
            <v>524.99058643479202</v>
          </cell>
          <cell r="M2211">
            <v>81.019297080795582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J2212">
            <v>364.20956518294759</v>
          </cell>
          <cell r="K2212">
            <v>526.80959818683527</v>
          </cell>
          <cell r="L2212">
            <v>526.80959818683516</v>
          </cell>
          <cell r="M2212">
            <v>81.300016501943787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J2213">
            <v>14.86492801118912</v>
          </cell>
          <cell r="K2213">
            <v>21.50132094613484</v>
          </cell>
          <cell r="L2213">
            <v>21.501320946134829</v>
          </cell>
          <cell r="M2213">
            <v>3.3181964674728568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J2214">
            <v>362.95199227320091</v>
          </cell>
          <cell r="K2214">
            <v>524.99058643479225</v>
          </cell>
          <cell r="L2214">
            <v>524.99058643479202</v>
          </cell>
          <cell r="M2214">
            <v>81.019297080795582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J2215">
            <v>2.9729856022378232</v>
          </cell>
          <cell r="K2215">
            <v>4.3002641892269668</v>
          </cell>
          <cell r="L2215">
            <v>4.3002641892269651</v>
          </cell>
          <cell r="M2215">
            <v>0.66363929349457118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1.9264529032262401</v>
          </cell>
          <cell r="J2222">
            <v>1.3764135395539761</v>
          </cell>
          <cell r="K2222">
            <v>0.62785300404465105</v>
          </cell>
          <cell r="L2222">
            <v>0.45674331950533331</v>
          </cell>
          <cell r="M2222">
            <v>0.14427956077940229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46746.362575862193</v>
          </cell>
          <cell r="J2223">
            <v>32819.500768342383</v>
          </cell>
          <cell r="K2223">
            <v>14542.1476929897</v>
          </cell>
          <cell r="L2223">
            <v>10462.403947495781</v>
          </cell>
          <cell r="M2223">
            <v>3274.458936769387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46908.331542712069</v>
          </cell>
          <cell r="J2224">
            <v>32933.215297967021</v>
          </cell>
          <cell r="K2224">
            <v>14592.53400131026</v>
          </cell>
          <cell r="L2224">
            <v>10498.654570320001</v>
          </cell>
          <cell r="M2224">
            <v>3285.8044340820429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1914.5267949158581</v>
          </cell>
          <cell r="J2225">
            <v>1344.1433761778451</v>
          </cell>
          <cell r="K2225">
            <v>595.58284066852025</v>
          </cell>
          <cell r="L2225">
            <v>428.4943596244006</v>
          </cell>
          <cell r="M2225">
            <v>134.10753324652779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46746.362575862193</v>
          </cell>
          <cell r="J2226">
            <v>32819.500768342383</v>
          </cell>
          <cell r="K2226">
            <v>14542.1476929897</v>
          </cell>
          <cell r="L2226">
            <v>10462.403947495781</v>
          </cell>
          <cell r="M2226">
            <v>3274.458936769387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382.90535898317142</v>
          </cell>
          <cell r="J2227">
            <v>268.82867523556899</v>
          </cell>
          <cell r="K2227">
            <v>119.11656813370401</v>
          </cell>
          <cell r="L2227">
            <v>85.698871924880123</v>
          </cell>
          <cell r="M2227">
            <v>26.821506649305562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7.479642593307672E-3</v>
          </cell>
          <cell r="J2267">
            <v>4.4244352676423668E-2</v>
          </cell>
          <cell r="K2267">
            <v>0.2480060647409035</v>
          </cell>
          <cell r="L2267">
            <v>0.24177333962506009</v>
          </cell>
          <cell r="M2267">
            <v>0.46367857563841108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182.62793998659569</v>
          </cell>
          <cell r="J2268">
            <v>1080.2996111826781</v>
          </cell>
          <cell r="K2268">
            <v>6055.4814140903936</v>
          </cell>
          <cell r="L2268">
            <v>5903.299042511886</v>
          </cell>
          <cell r="M2268">
            <v>11321.485221837869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183.26071774998951</v>
          </cell>
          <cell r="J2269">
            <v>1084.042683419103</v>
          </cell>
          <cell r="K2269">
            <v>6076.4627271674744</v>
          </cell>
          <cell r="L2269">
            <v>5923.7530670441674</v>
          </cell>
          <cell r="M2269">
            <v>11360.71242933688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7.4796425933076733</v>
          </cell>
          <cell r="J2270">
            <v>44.244352676423667</v>
          </cell>
          <cell r="K2270">
            <v>248.0060647409035</v>
          </cell>
          <cell r="L2270">
            <v>241.7733396250602</v>
          </cell>
          <cell r="M2270">
            <v>463.67857563841119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182.62793998659569</v>
          </cell>
          <cell r="J2271">
            <v>1080.2996111826781</v>
          </cell>
          <cell r="K2271">
            <v>6055.4814140903936</v>
          </cell>
          <cell r="L2271">
            <v>5903.299042511886</v>
          </cell>
          <cell r="M2271">
            <v>11321.485221837869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1.4959285186615341</v>
          </cell>
          <cell r="J2272">
            <v>8.8488705352847319</v>
          </cell>
          <cell r="K2272">
            <v>49.601212948180667</v>
          </cell>
          <cell r="L2272">
            <v>48.354667925012009</v>
          </cell>
          <cell r="M2272">
            <v>92.735715127682212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3.3918757488061919</v>
          </cell>
          <cell r="G2279">
            <v>5.5545170668197246</v>
          </cell>
          <cell r="H2279">
            <v>5.9647317745279063</v>
          </cell>
          <cell r="I2279">
            <v>5.59385865663773</v>
          </cell>
          <cell r="J2279">
            <v>5.4626449292741617</v>
          </cell>
          <cell r="K2279">
            <v>3.8647087807814589</v>
          </cell>
          <cell r="L2279">
            <v>3.454494073073278</v>
          </cell>
          <cell r="M2279">
            <v>0.70046354722751991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82818.299533351179</v>
          </cell>
          <cell r="G2280">
            <v>135622.79171484831</v>
          </cell>
          <cell r="H2280">
            <v>145638.86749472309</v>
          </cell>
          <cell r="I2280">
            <v>136583.38219957121</v>
          </cell>
          <cell r="J2280">
            <v>133379.58035644409</v>
          </cell>
          <cell r="K2280">
            <v>94363.306064080622</v>
          </cell>
          <cell r="L2280">
            <v>84347.230284205885</v>
          </cell>
          <cell r="M2280">
            <v>17102.984944805281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83105.252221700168</v>
          </cell>
          <cell r="G2281">
            <v>136092.70385870119</v>
          </cell>
          <cell r="H2281">
            <v>146143.48380284809</v>
          </cell>
          <cell r="I2281">
            <v>137056.62264192279</v>
          </cell>
          <cell r="J2281">
            <v>133841.7201174607</v>
          </cell>
          <cell r="K2281">
            <v>94690.260426934736</v>
          </cell>
          <cell r="L2281">
            <v>84639.480482787883</v>
          </cell>
          <cell r="M2281">
            <v>17162.244160900729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3391.875748806192</v>
          </cell>
          <cell r="G2282">
            <v>5554.5170668197252</v>
          </cell>
          <cell r="H2282">
            <v>5964.7317745279061</v>
          </cell>
          <cell r="I2282">
            <v>5593.8586566377289</v>
          </cell>
          <cell r="J2282">
            <v>5462.6449292741609</v>
          </cell>
          <cell r="K2282">
            <v>3864.7087807814601</v>
          </cell>
          <cell r="L2282">
            <v>3454.4940730732792</v>
          </cell>
          <cell r="M2282">
            <v>700.46354722752005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82818.299533351179</v>
          </cell>
          <cell r="G2283">
            <v>135622.79171484831</v>
          </cell>
          <cell r="H2283">
            <v>145638.86749472309</v>
          </cell>
          <cell r="I2283">
            <v>136583.38219957121</v>
          </cell>
          <cell r="J2283">
            <v>133379.58035644409</v>
          </cell>
          <cell r="K2283">
            <v>94363.306064080622</v>
          </cell>
          <cell r="L2283">
            <v>84347.230284205885</v>
          </cell>
          <cell r="M2283">
            <v>17102.984944805281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678.37514976123828</v>
          </cell>
          <cell r="G2284">
            <v>1110.903413363945</v>
          </cell>
          <cell r="H2284">
            <v>1192.9463549055811</v>
          </cell>
          <cell r="I2284">
            <v>1118.7717313275459</v>
          </cell>
          <cell r="J2284">
            <v>1092.5289858548319</v>
          </cell>
          <cell r="K2284">
            <v>772.94175615629183</v>
          </cell>
          <cell r="L2284">
            <v>690.89881461465552</v>
          </cell>
          <cell r="M2284">
            <v>140.092709445504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5.8435446495619527E-2</v>
          </cell>
          <cell r="H2303">
            <v>5.8435446495619527E-2</v>
          </cell>
          <cell r="I2303">
            <v>5.8435446495619527E-2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1202.0171344148939</v>
          </cell>
          <cell r="H2304">
            <v>1202.0171344148939</v>
          </cell>
          <cell r="I2304">
            <v>1202.0171344148939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1206.960773188423</v>
          </cell>
          <cell r="H2305">
            <v>1206.960773188423</v>
          </cell>
          <cell r="I2305">
            <v>1206.960773188423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58.435446495619523</v>
          </cell>
          <cell r="H2306">
            <v>58.435446495619523</v>
          </cell>
          <cell r="I2306">
            <v>58.435446495619523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1202.0171344148939</v>
          </cell>
          <cell r="H2307">
            <v>1202.0171344148939</v>
          </cell>
          <cell r="I2307">
            <v>1202.0171344148939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11.687089299123899</v>
          </cell>
          <cell r="H2308">
            <v>11.687089299123899</v>
          </cell>
          <cell r="I2308">
            <v>11.687089299123899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3.152053727399343</v>
          </cell>
          <cell r="G2342">
            <v>3.152053727399343</v>
          </cell>
          <cell r="H2342">
            <v>6.0116359002520312</v>
          </cell>
          <cell r="I2342">
            <v>12.72605894772517</v>
          </cell>
          <cell r="J2342">
            <v>19.59908037131455</v>
          </cell>
          <cell r="K2342">
            <v>19.59908037131455</v>
          </cell>
          <cell r="L2342">
            <v>23.355708506787341</v>
          </cell>
          <cell r="M2342">
            <v>11.628747883819839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29712.404635821629</v>
          </cell>
          <cell r="G2343">
            <v>29712.404635821629</v>
          </cell>
          <cell r="H2343">
            <v>56667.866045193907</v>
          </cell>
          <cell r="I2343">
            <v>119960.4592990566</v>
          </cell>
          <cell r="J2343">
            <v>184748.0585183278</v>
          </cell>
          <cell r="K2343">
            <v>184748.0585183278</v>
          </cell>
          <cell r="L2343">
            <v>220159.401369889</v>
          </cell>
          <cell r="M2343">
            <v>109616.8061884799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29927.833180572419</v>
          </cell>
          <cell r="G2344">
            <v>29927.833180572419</v>
          </cell>
          <cell r="H2344">
            <v>57078.734033358407</v>
          </cell>
          <cell r="I2344">
            <v>120830.2275824111</v>
          </cell>
          <cell r="J2344">
            <v>186087.56657497809</v>
          </cell>
          <cell r="K2344">
            <v>186087.56657497809</v>
          </cell>
          <cell r="L2344">
            <v>221755.65788401649</v>
          </cell>
          <cell r="M2344">
            <v>110411.5782483941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3152.0537273993432</v>
          </cell>
          <cell r="G2345">
            <v>3152.0537273993432</v>
          </cell>
          <cell r="H2345">
            <v>6011.6359002520312</v>
          </cell>
          <cell r="I2345">
            <v>12726.058947725171</v>
          </cell>
          <cell r="J2345">
            <v>19599.080371314551</v>
          </cell>
          <cell r="K2345">
            <v>19599.080371314551</v>
          </cell>
          <cell r="L2345">
            <v>23355.708506787341</v>
          </cell>
          <cell r="M2345">
            <v>11628.74788381984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29712.404635821629</v>
          </cell>
          <cell r="G2346">
            <v>29712.404635821629</v>
          </cell>
          <cell r="H2346">
            <v>56667.866045193907</v>
          </cell>
          <cell r="I2346">
            <v>119960.4592990566</v>
          </cell>
          <cell r="J2346">
            <v>184748.0585183278</v>
          </cell>
          <cell r="K2346">
            <v>184748.0585183278</v>
          </cell>
          <cell r="L2346">
            <v>220159.401369889</v>
          </cell>
          <cell r="M2346">
            <v>109616.8061884799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458.48054216717708</v>
          </cell>
          <cell r="G2347">
            <v>458.48054216717708</v>
          </cell>
          <cell r="H2347">
            <v>874.41976730938632</v>
          </cell>
          <cell r="I2347">
            <v>1851.0631196691149</v>
          </cell>
          <cell r="J2347">
            <v>2850.775326736662</v>
          </cell>
          <cell r="K2347">
            <v>2850.775326736662</v>
          </cell>
          <cell r="L2347">
            <v>3397.1939646236119</v>
          </cell>
          <cell r="M2347">
            <v>1691.454237646522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  <cell r="J2354">
            <v>80048.193737245107</v>
          </cell>
          <cell r="K2354">
            <v>98537.0451329551</v>
          </cell>
          <cell r="L2354">
            <v>63541.79453112284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  <cell r="J2355">
            <v>80130.866956559112</v>
          </cell>
          <cell r="K2355">
            <v>98638.813509760337</v>
          </cell>
          <cell r="L2355">
            <v>63607.420055817631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  <cell r="J2356">
            <v>1508.6353889416721</v>
          </cell>
          <cell r="K2356">
            <v>1857.087167978799</v>
          </cell>
          <cell r="L2356">
            <v>1197.5460710728009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  <cell r="J2357">
            <v>80048.193737245107</v>
          </cell>
          <cell r="K2357">
            <v>98537.0451329551</v>
          </cell>
          <cell r="L2357">
            <v>63541.79453112284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  <cell r="J2358">
            <v>150.86353889416719</v>
          </cell>
          <cell r="K2358">
            <v>185.70871679787999</v>
          </cell>
          <cell r="L2358">
            <v>119.75460710728019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71046.740217663508</v>
          </cell>
          <cell r="F2359">
            <v>104536.2492641276</v>
          </cell>
          <cell r="G2359">
            <v>93044.948343066324</v>
          </cell>
          <cell r="H2359">
            <v>2790.2278426316311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57058.435088173472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71120.116798212461</v>
          </cell>
          <cell r="F2360">
            <v>104644.21357735169</v>
          </cell>
          <cell r="G2360">
            <v>93141.044520397641</v>
          </cell>
          <cell r="H2360">
            <v>2793.1095705957509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57117.364644201203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1338.988696148954</v>
          </cell>
          <cell r="F2361">
            <v>1970.151701170892</v>
          </cell>
          <cell r="G2361">
            <v>1753.579878308826</v>
          </cell>
          <cell r="H2361">
            <v>52.58627671752037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1075.35686182008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71046.740217663508</v>
          </cell>
          <cell r="F2362">
            <v>104536.2492641276</v>
          </cell>
          <cell r="G2362">
            <v>93044.948343066324</v>
          </cell>
          <cell r="H2362">
            <v>2790.2278426316311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57058.435088173472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133.8988696148954</v>
          </cell>
          <cell r="F2363">
            <v>197.0151701170893</v>
          </cell>
          <cell r="G2363">
            <v>175.35798783088271</v>
          </cell>
          <cell r="H2363">
            <v>5.2586276717520377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107.53568618200801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41190.905206024123</v>
          </cell>
          <cell r="F2364">
            <v>40611.658224553481</v>
          </cell>
          <cell r="G2364">
            <v>38634.588845083519</v>
          </cell>
          <cell r="H2364">
            <v>39895.586807069267</v>
          </cell>
          <cell r="I2364">
            <v>36556.750144878912</v>
          </cell>
          <cell r="J2364">
            <v>31606.512379374461</v>
          </cell>
          <cell r="K2364">
            <v>27718.578032799251</v>
          </cell>
          <cell r="L2364">
            <v>26499.661984908791</v>
          </cell>
          <cell r="M2364">
            <v>20345.460426491369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41190.905206024123</v>
          </cell>
          <cell r="F2365">
            <v>40611.658224553481</v>
          </cell>
          <cell r="G2365">
            <v>38634.588845083519</v>
          </cell>
          <cell r="H2365">
            <v>39895.586807069267</v>
          </cell>
          <cell r="I2365">
            <v>36556.750144878912</v>
          </cell>
          <cell r="J2365">
            <v>31606.512379374461</v>
          </cell>
          <cell r="K2365">
            <v>27718.578032799251</v>
          </cell>
          <cell r="L2365">
            <v>26499.661984908791</v>
          </cell>
          <cell r="M2365">
            <v>20345.460426491369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41190.905206024123</v>
          </cell>
          <cell r="F2366">
            <v>40611.658224553481</v>
          </cell>
          <cell r="G2366">
            <v>38634.588845083519</v>
          </cell>
          <cell r="H2366">
            <v>39895.586807069267</v>
          </cell>
          <cell r="I2366">
            <v>36556.750144878912</v>
          </cell>
          <cell r="J2366">
            <v>31606.512379374461</v>
          </cell>
          <cell r="K2366">
            <v>27718.578032799251</v>
          </cell>
          <cell r="L2366">
            <v>26499.661984908791</v>
          </cell>
          <cell r="M2366">
            <v>20345.460426491369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48573.443839648433</v>
          </cell>
          <cell r="F2367">
            <v>41045.07948718276</v>
          </cell>
          <cell r="G2367">
            <v>36438.457542358643</v>
          </cell>
          <cell r="H2367">
            <v>22821.523352104959</v>
          </cell>
          <cell r="I2367">
            <v>13397.85385715279</v>
          </cell>
          <cell r="M2367">
            <v>10503.72146871428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48573.443839648433</v>
          </cell>
          <cell r="F2368">
            <v>41045.07948718276</v>
          </cell>
          <cell r="G2368">
            <v>36438.457542358643</v>
          </cell>
          <cell r="H2368">
            <v>22821.523352104959</v>
          </cell>
          <cell r="I2368">
            <v>13397.85385715279</v>
          </cell>
          <cell r="M2368">
            <v>10503.72146871428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48573.443839648433</v>
          </cell>
          <cell r="F2369">
            <v>41045.07948718276</v>
          </cell>
          <cell r="G2369">
            <v>36438.457542358643</v>
          </cell>
          <cell r="H2369">
            <v>22821.523352104959</v>
          </cell>
          <cell r="I2369">
            <v>13397.85385715279</v>
          </cell>
          <cell r="M2369">
            <v>10503.72146871428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1967.1459266769129</v>
          </cell>
          <cell r="E2">
            <v>1967.1459266769129</v>
          </cell>
          <cell r="F2">
            <v>874.10223359999998</v>
          </cell>
          <cell r="G2">
            <v>582.7348224000001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275.29970395961482</v>
          </cell>
          <cell r="E3">
            <v>179.45332248070221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900.50436936347285</v>
          </cell>
          <cell r="E4">
            <v>953.8607508423845</v>
          </cell>
          <cell r="F4">
            <v>691.55324551999956</v>
          </cell>
          <cell r="G4">
            <v>126.8011743747015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408.69804527999992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597.21612500000037</v>
          </cell>
          <cell r="E6">
            <v>307.63028400000002</v>
          </cell>
          <cell r="F6">
            <v>315.57831791108492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545.35815991999982</v>
          </cell>
          <cell r="E7">
            <v>984.02362544000027</v>
          </cell>
          <cell r="F7">
            <v>1690.744614168914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91.282528799999994</v>
          </cell>
          <cell r="H8">
            <v>60.855019200000022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53.997285124999991</v>
          </cell>
          <cell r="E9">
            <v>41.492295199999987</v>
          </cell>
          <cell r="F9">
            <v>31.119221400000001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7.7107401999999956</v>
          </cell>
          <cell r="F10">
            <v>7.7107401999999947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1192.4616110278939</v>
          </cell>
          <cell r="E11">
            <v>824.9815939534418</v>
          </cell>
          <cell r="F11">
            <v>764.73246965690316</v>
          </cell>
          <cell r="G11">
            <v>9.2811135094285717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706.14905994946605</v>
          </cell>
          <cell r="E12">
            <v>784.47656189972588</v>
          </cell>
          <cell r="F12">
            <v>623.35779881263988</v>
          </cell>
          <cell r="G12">
            <v>1101.191101266206</v>
          </cell>
          <cell r="H12">
            <v>827.93508591572572</v>
          </cell>
          <cell r="I12">
            <v>552.99677265290291</v>
          </cell>
          <cell r="J12">
            <v>276.57721312109521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26.760200175799991</v>
          </cell>
          <cell r="E13">
            <v>43.2</v>
          </cell>
          <cell r="F13">
            <v>43.2</v>
          </cell>
          <cell r="G13">
            <v>26.760200175799991</v>
          </cell>
          <cell r="H13">
            <v>37.195645031999987</v>
          </cell>
          <cell r="I13">
            <v>29.7565160256</v>
          </cell>
          <cell r="J13">
            <v>40.535448133597669</v>
          </cell>
          <cell r="K13">
            <v>29.55958777638666</v>
          </cell>
          <cell r="L13">
            <v>15.680003881866799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139.7849699040593</v>
          </cell>
          <cell r="F14">
            <v>267.28074571803518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363.4261504697829</v>
          </cell>
          <cell r="G15">
            <v>994.3148191656104</v>
          </cell>
          <cell r="H15">
            <v>1302.7695860965739</v>
          </cell>
          <cell r="I15">
            <v>1132.608672133377</v>
          </cell>
          <cell r="J15">
            <v>1140.041972095042</v>
          </cell>
          <cell r="K15">
            <v>1080.539424305085</v>
          </cell>
          <cell r="L15">
            <v>1108.028538076474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97.564558972319901</v>
          </cell>
          <cell r="E16">
            <v>85.054122957561404</v>
          </cell>
          <cell r="F16">
            <v>79.635395855188207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92.604770050319928</v>
          </cell>
          <cell r="E17">
            <v>92.604770050319914</v>
          </cell>
          <cell r="F17">
            <v>132.57743948745161</v>
          </cell>
          <cell r="G17">
            <v>193.6962900338398</v>
          </cell>
          <cell r="H17">
            <v>193.6962900338398</v>
          </cell>
          <cell r="I17">
            <v>186.09601194476659</v>
          </cell>
          <cell r="J17">
            <v>151.1523228362399</v>
          </cell>
          <cell r="K17">
            <v>207.61562181760539</v>
          </cell>
          <cell r="L17">
            <v>123.1142820084971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16.439799824200009</v>
          </cell>
          <cell r="E18">
            <v>0</v>
          </cell>
          <cell r="F18">
            <v>0</v>
          </cell>
          <cell r="G18">
            <v>16.439799824200009</v>
          </cell>
          <cell r="H18">
            <v>6.0043549680000083</v>
          </cell>
          <cell r="I18">
            <v>13.443483974399999</v>
          </cell>
          <cell r="J18">
            <v>2.664551866402336</v>
          </cell>
          <cell r="K18">
            <v>13.640412223613341</v>
          </cell>
          <cell r="L18">
            <v>27.519996118133211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2509.1256320000061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561.98436799999422</v>
          </cell>
          <cell r="F20">
            <v>525.39079999999979</v>
          </cell>
          <cell r="G20">
            <v>683.16841512000065</v>
          </cell>
          <cell r="H20">
            <v>683.16841512000042</v>
          </cell>
          <cell r="I20">
            <v>683.16841512000008</v>
          </cell>
          <cell r="J20">
            <v>683.16841512000019</v>
          </cell>
          <cell r="K20">
            <v>683.16841511999974</v>
          </cell>
          <cell r="L20">
            <v>683.16841511999985</v>
          </cell>
        </row>
        <row r="21">
          <cell r="A21">
            <v>19</v>
          </cell>
          <cell r="B21" t="str">
            <v>ELC_CHP_BIO_EXS</v>
          </cell>
          <cell r="C21" t="str">
            <v>ELC_CEN</v>
          </cell>
          <cell r="D21">
            <v>55.013073104300773</v>
          </cell>
          <cell r="E21">
            <v>31.397926495999918</v>
          </cell>
          <cell r="F21">
            <v>41.702478297979702</v>
          </cell>
          <cell r="G21">
            <v>15.698963248</v>
          </cell>
          <cell r="H21">
            <v>7.8494816239999992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ELC_BIO_EXS</v>
          </cell>
          <cell r="C22" t="str">
            <v>ELC_CEN</v>
          </cell>
          <cell r="D22">
            <v>109.90295999999999</v>
          </cell>
          <cell r="E22">
            <v>87.922368000000006</v>
          </cell>
          <cell r="F22">
            <v>65.941776000000019</v>
          </cell>
          <cell r="G22">
            <v>43.961184000000003</v>
          </cell>
          <cell r="H22">
            <v>21.980592000000001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40.488966895699321</v>
          </cell>
          <cell r="E23">
            <v>16.18899120682385</v>
          </cell>
          <cell r="F23">
            <v>0</v>
          </cell>
          <cell r="G23">
            <v>12.262372831268941</v>
          </cell>
          <cell r="H23">
            <v>14.576028082451749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181.755</v>
          </cell>
          <cell r="E24">
            <v>435.88071429717621</v>
          </cell>
          <cell r="F24">
            <v>462.72979102060862</v>
          </cell>
          <cell r="G24">
            <v>385.45391592016688</v>
          </cell>
          <cell r="H24">
            <v>303.40965105661343</v>
          </cell>
          <cell r="I24">
            <v>141.2754242254172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ELC_BIO_CRP_COM_NEW</v>
          </cell>
          <cell r="C25" t="str">
            <v>ELC_CEN</v>
          </cell>
          <cell r="D25">
            <v>0</v>
          </cell>
          <cell r="E25">
            <v>0</v>
          </cell>
          <cell r="F25">
            <v>80.335954681411778</v>
          </cell>
          <cell r="G25">
            <v>146.11321015199999</v>
          </cell>
          <cell r="H25">
            <v>55.252894595294123</v>
          </cell>
          <cell r="I25">
            <v>77.178646418823533</v>
          </cell>
          <cell r="J25">
            <v>55.252894595294123</v>
          </cell>
          <cell r="K25">
            <v>75.249180258352951</v>
          </cell>
          <cell r="L25">
            <v>0</v>
          </cell>
        </row>
        <row r="26">
          <cell r="A26">
            <v>24</v>
          </cell>
          <cell r="B26" t="str">
            <v>ELC_BIO_MUN_INC_NEW</v>
          </cell>
          <cell r="C26" t="str">
            <v>ELC_CEN</v>
          </cell>
          <cell r="D26">
            <v>137.54</v>
          </cell>
          <cell r="E26">
            <v>163.92</v>
          </cell>
          <cell r="F26">
            <v>186.24</v>
          </cell>
          <cell r="G26">
            <v>57.29766907022475</v>
          </cell>
          <cell r="H26">
            <v>62.883519250162522</v>
          </cell>
          <cell r="I26">
            <v>32.648860489071453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ELC_CHP_BIO_NEW</v>
          </cell>
          <cell r="C27" t="str">
            <v>ELC_CEN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53.456825891102973</v>
          </cell>
          <cell r="L27">
            <v>67.976338616644782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0.6395365999999999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9.3053725714285704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32.981108457142859</v>
          </cell>
          <cell r="F30">
            <v>63.972435914285718</v>
          </cell>
          <cell r="G30">
            <v>64.857095807175</v>
          </cell>
          <cell r="H30">
            <v>35.103277497781278</v>
          </cell>
          <cell r="I30">
            <v>34.258249886142863</v>
          </cell>
          <cell r="J30">
            <v>11.75680848365357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2427.1315991853089</v>
          </cell>
          <cell r="H31">
            <v>2716.485383452643</v>
          </cell>
          <cell r="I31">
            <v>2591.2580780690282</v>
          </cell>
          <cell r="J31">
            <v>2569.840679880926</v>
          </cell>
          <cell r="K31">
            <v>2515.3122385044262</v>
          </cell>
          <cell r="L31">
            <v>2654.3474151572641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3.8968406195141378</v>
          </cell>
          <cell r="H32">
            <v>297.63377568709421</v>
          </cell>
          <cell r="I32">
            <v>568.07746415971678</v>
          </cell>
          <cell r="J32">
            <v>645.3132154199792</v>
          </cell>
          <cell r="K32">
            <v>783.03503922582411</v>
          </cell>
          <cell r="L32">
            <v>904.30040350683385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259.56999999999988</v>
          </cell>
          <cell r="G33">
            <v>949.46573076977791</v>
          </cell>
          <cell r="H33">
            <v>1958.32073186712</v>
          </cell>
          <cell r="I33">
            <v>2640.7136042518569</v>
          </cell>
          <cell r="J33">
            <v>4000.2856777962338</v>
          </cell>
          <cell r="K33">
            <v>4571.4243492310488</v>
          </cell>
          <cell r="L33">
            <v>4688.8484369977896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12.218254402030039</v>
          </cell>
          <cell r="H34">
            <v>125.90352186098821</v>
          </cell>
          <cell r="I34">
            <v>1545.3779418439731</v>
          </cell>
          <cell r="J34">
            <v>1910.5923657799081</v>
          </cell>
          <cell r="K34">
            <v>2142.0874478867809</v>
          </cell>
          <cell r="L34">
            <v>2893.6447177601158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361.67999999999989</v>
          </cell>
          <cell r="F35">
            <v>583.67999999999984</v>
          </cell>
          <cell r="G35">
            <v>1422.9900150790941</v>
          </cell>
          <cell r="H35">
            <v>2019.950331072982</v>
          </cell>
          <cell r="I35">
            <v>2208.3298666633091</v>
          </cell>
          <cell r="J35">
            <v>1766.40960421209</v>
          </cell>
          <cell r="K35">
            <v>1319.723259454988</v>
          </cell>
          <cell r="L35">
            <v>1196.2644994160109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3.8616896929063009</v>
          </cell>
          <cell r="H36">
            <v>230.87396451419471</v>
          </cell>
          <cell r="I36">
            <v>544.79063882357718</v>
          </cell>
          <cell r="J36">
            <v>968.2723871719669</v>
          </cell>
          <cell r="K36">
            <v>1412.687230166287</v>
          </cell>
          <cell r="L36">
            <v>1691.734931161395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1.0538249764026659</v>
          </cell>
          <cell r="E37">
            <v>12.26729255300809</v>
          </cell>
          <cell r="F37">
            <v>12.44306259140809</v>
          </cell>
          <cell r="G37">
            <v>11.26921382772484</v>
          </cell>
          <cell r="H37">
            <v>10.05868158566332</v>
          </cell>
          <cell r="I37">
            <v>6.7160981750112487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1.6861750235973341</v>
          </cell>
          <cell r="E38">
            <v>7.8627074469919158</v>
          </cell>
          <cell r="F38">
            <v>8.0169374085919127</v>
          </cell>
          <cell r="G38">
            <v>7.617839880446069</v>
          </cell>
          <cell r="H38">
            <v>7.3271197551366871</v>
          </cell>
          <cell r="I38">
            <v>7.3284505743366868</v>
          </cell>
          <cell r="J38">
            <v>7.3495683886641254</v>
          </cell>
          <cell r="K38">
            <v>7.3271197551371836</v>
          </cell>
          <cell r="L38">
            <v>0.140984841599997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4.4844191999999054E-3</v>
          </cell>
          <cell r="I39">
            <v>0</v>
          </cell>
          <cell r="J39">
            <v>0.139654022399997</v>
          </cell>
          <cell r="K39">
            <v>1.3308191999999721E-3</v>
          </cell>
          <cell r="L39">
            <v>0</v>
          </cell>
        </row>
        <row r="40">
          <cell r="A40">
            <v>38</v>
          </cell>
          <cell r="B40" t="str">
            <v>ELC_MAR_TDL_NEW</v>
          </cell>
          <cell r="C40" t="str">
            <v>ELC_CEN</v>
          </cell>
          <cell r="D40">
            <v>1.72</v>
          </cell>
          <cell r="E40">
            <v>1.76</v>
          </cell>
          <cell r="F40">
            <v>1.85</v>
          </cell>
          <cell r="G40">
            <v>7.7945639040000012</v>
          </cell>
          <cell r="H40">
            <v>0.78549868800000089</v>
          </cell>
          <cell r="I40">
            <v>0.60422976000000062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ELC_STG_CEN_BTT_NEW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4.5809193600000011</v>
          </cell>
          <cell r="H41">
            <v>4.9896259199999999</v>
          </cell>
          <cell r="I41">
            <v>4.9896259199999999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IMP_ELC_AFR</v>
          </cell>
          <cell r="C42" t="str">
            <v>IMP_ELC</v>
          </cell>
          <cell r="D42">
            <v>25.08</v>
          </cell>
          <cell r="E42">
            <v>27.17</v>
          </cell>
          <cell r="F42">
            <v>29.259999999999991</v>
          </cell>
          <cell r="G42">
            <v>18.385834895999999</v>
          </cell>
          <cell r="H42">
            <v>24.427312560000001</v>
          </cell>
          <cell r="I42">
            <v>16.947730224000001</v>
          </cell>
          <cell r="J42">
            <v>46.281760560000002</v>
          </cell>
          <cell r="K42">
            <v>27.423989424000009</v>
          </cell>
          <cell r="L42">
            <v>44.716755024000008</v>
          </cell>
        </row>
        <row r="43">
          <cell r="A43">
            <v>41</v>
          </cell>
          <cell r="B43" t="str">
            <v>IMP_ELC_OEE</v>
          </cell>
          <cell r="C43" t="str">
            <v>IMP_ELC</v>
          </cell>
          <cell r="D43">
            <v>175.75</v>
          </cell>
          <cell r="E43">
            <v>190.47499999999999</v>
          </cell>
          <cell r="F43">
            <v>205.2</v>
          </cell>
          <cell r="G43">
            <v>53.561089296000013</v>
          </cell>
          <cell r="H43">
            <v>69.856749648000005</v>
          </cell>
          <cell r="I43">
            <v>48.121268054399998</v>
          </cell>
          <cell r="J43">
            <v>57.270891829826262</v>
          </cell>
          <cell r="K43">
            <v>57.477163298985161</v>
          </cell>
          <cell r="L43">
            <v>138.64723788392951</v>
          </cell>
        </row>
        <row r="44">
          <cell r="A44">
            <v>42</v>
          </cell>
          <cell r="B44" t="str">
            <v>IMP_ELC_RUS</v>
          </cell>
          <cell r="C44" t="str">
            <v>IMP_ELC</v>
          </cell>
          <cell r="D44">
            <v>116.85</v>
          </cell>
          <cell r="E44">
            <v>126.825</v>
          </cell>
          <cell r="F44">
            <v>136.80000000000001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IMP_ELC_MEA</v>
          </cell>
          <cell r="C45" t="str">
            <v>IMP_ELC</v>
          </cell>
          <cell r="D45">
            <v>37.524999999999999</v>
          </cell>
          <cell r="E45">
            <v>46.8825</v>
          </cell>
          <cell r="F45">
            <v>56.239999999999988</v>
          </cell>
          <cell r="G45">
            <v>59.324419439999993</v>
          </cell>
          <cell r="H45">
            <v>45.546656400000003</v>
          </cell>
          <cell r="I45">
            <v>22.785863760000009</v>
          </cell>
          <cell r="J45">
            <v>31.402635278250109</v>
          </cell>
          <cell r="K45">
            <v>24.690638159999999</v>
          </cell>
          <cell r="L45">
            <v>29.549620384279439</v>
          </cell>
        </row>
        <row r="46">
          <cell r="A46">
            <v>44</v>
          </cell>
          <cell r="B46" t="str">
            <v>IMP_ELC_CAC</v>
          </cell>
          <cell r="C46" t="str">
            <v>IMP_ELC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4.7619360000000004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rt fuels"/>
      <sheetName val="Transport shares"/>
      <sheetName val="Upstream"/>
      <sheetName val="Emissions"/>
      <sheetName val="Electricity capacity"/>
      <sheetName val="Electricity generation"/>
      <sheetName val="Imports"/>
      <sheetName val="Primary energy supply"/>
      <sheetName val="Hydrogen generation"/>
      <sheetName val="Industrial consumption"/>
      <sheetName val="Final consumption"/>
      <sheetName val="Heat"/>
      <sheetName val="Hydrogen capacity"/>
      <sheetName val="Demand"/>
      <sheetName val="Biorefineries"/>
    </sheetNames>
    <sheetDataSet>
      <sheetData sheetId="0" refreshError="1"/>
      <sheetData sheetId="1" refreshError="1"/>
      <sheetData sheetId="2" refreshError="1"/>
      <sheetData sheetId="3">
        <row r="1">
          <cell r="AU1">
            <v>2010</v>
          </cell>
        </row>
      </sheetData>
      <sheetData sheetId="4" refreshError="1"/>
      <sheetData sheetId="5">
        <row r="1">
          <cell r="O1" t="str">
            <v>2010</v>
          </cell>
          <cell r="P1" t="str">
            <v>2015</v>
          </cell>
          <cell r="Q1" t="str">
            <v>2020</v>
          </cell>
          <cell r="R1" t="str">
            <v>2025</v>
          </cell>
          <cell r="S1" t="str">
            <v>2030</v>
          </cell>
          <cell r="T1" t="str">
            <v>2035</v>
          </cell>
          <cell r="U1" t="str">
            <v>2040</v>
          </cell>
          <cell r="V1" t="str">
            <v>2045</v>
          </cell>
          <cell r="W1" t="str">
            <v>2050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3.000000018801074E-3</v>
          </cell>
          <cell r="G11">
            <v>194.5055999999812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1630.2429999999999</v>
          </cell>
          <cell r="H15">
            <v>3557.1449999999991</v>
          </cell>
          <cell r="I15">
            <v>1929.070999999999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1573.527000000001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962.76100000000042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735.28499999999997</v>
          </cell>
          <cell r="J17">
            <v>735.28499999999997</v>
          </cell>
          <cell r="K17">
            <v>735.28499999999997</v>
          </cell>
          <cell r="L17">
            <v>735.28499999999997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58.990000000000009</v>
          </cell>
          <cell r="J18">
            <v>980.38100000000009</v>
          </cell>
          <cell r="K18">
            <v>980.38100000000009</v>
          </cell>
          <cell r="L18">
            <v>980.38100000000009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298.95099999999991</v>
          </cell>
          <cell r="K19">
            <v>735.28499999999997</v>
          </cell>
          <cell r="L19">
            <v>735.28499999999997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1427.345925325887</v>
          </cell>
          <cell r="J20">
            <v>1594.461</v>
          </cell>
          <cell r="K20">
            <v>1403.70819494383</v>
          </cell>
          <cell r="L20">
            <v>557.23315358908303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763.78399999999999</v>
          </cell>
          <cell r="J21">
            <v>611.02700000000004</v>
          </cell>
          <cell r="K21">
            <v>125.66919999999919</v>
          </cell>
          <cell r="L21">
            <v>0</v>
          </cell>
        </row>
        <row r="22">
          <cell r="A22">
            <v>20</v>
          </cell>
          <cell r="B22" t="str">
            <v>UPS_DIS_HCO</v>
          </cell>
          <cell r="C22" t="str">
            <v>MIN_COA_HCO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363.15280000000081</v>
          </cell>
          <cell r="L22">
            <v>0</v>
          </cell>
        </row>
        <row r="23">
          <cell r="A23">
            <v>21</v>
          </cell>
          <cell r="B23" t="str">
            <v>UPS_NUC_LWR_UOX_EXS</v>
          </cell>
          <cell r="C23" t="str">
            <v>UPS_NUC_HET_LWR_UOX</v>
          </cell>
          <cell r="D23">
            <v>10579.161625137929</v>
          </cell>
          <cell r="E23">
            <v>9711.1572233692459</v>
          </cell>
          <cell r="F23">
            <v>8293.7841071059192</v>
          </cell>
          <cell r="G23">
            <v>8907.8233149094613</v>
          </cell>
          <cell r="H23">
            <v>7756.1141733017466</v>
          </cell>
          <cell r="I23">
            <v>6604.4050316940284</v>
          </cell>
          <cell r="J23">
            <v>5452.6958900863092</v>
          </cell>
          <cell r="K23">
            <v>4300.9867484785918</v>
          </cell>
          <cell r="L23">
            <v>3149.2776068708758</v>
          </cell>
        </row>
        <row r="24">
          <cell r="A24">
            <v>22</v>
          </cell>
          <cell r="B24" t="str">
            <v>UPS_RES_OIL_ADD</v>
          </cell>
          <cell r="C24" t="str">
            <v>MIN_OIL_ADD</v>
          </cell>
          <cell r="D24">
            <v>467.89000000000038</v>
          </cell>
          <cell r="E24">
            <v>635.72400000000016</v>
          </cell>
          <cell r="F24">
            <v>615.42500000000018</v>
          </cell>
          <cell r="G24">
            <v>584.65399999999966</v>
          </cell>
          <cell r="H24">
            <v>555.42100000000016</v>
          </cell>
          <cell r="I24">
            <v>527.64999999999964</v>
          </cell>
          <cell r="J24">
            <v>501.26799999999992</v>
          </cell>
          <cell r="K24">
            <v>264.53206482821321</v>
          </cell>
          <cell r="L24">
            <v>40.944229150661457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63.944235818290437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882.5</v>
          </cell>
          <cell r="I26">
            <v>708.07974249626147</v>
          </cell>
          <cell r="J26">
            <v>221.01157838117649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762.77657751851939</v>
          </cell>
          <cell r="F27">
            <v>1296.8897641817109</v>
          </cell>
          <cell r="G27">
            <v>936.46592730811869</v>
          </cell>
          <cell r="H27">
            <v>200.23318056039679</v>
          </cell>
          <cell r="I27">
            <v>0</v>
          </cell>
          <cell r="J27">
            <v>0</v>
          </cell>
          <cell r="K27">
            <v>300.99672103341169</v>
          </cell>
          <cell r="L27">
            <v>0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0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</v>
          </cell>
          <cell r="J34">
            <v>943.9</v>
          </cell>
          <cell r="K34">
            <v>923.15000000000009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470.99999999999989</v>
          </cell>
          <cell r="G35">
            <v>518</v>
          </cell>
          <cell r="H35">
            <v>565</v>
          </cell>
          <cell r="I35">
            <v>610.15</v>
          </cell>
          <cell r="J35">
            <v>655.29999999999995</v>
          </cell>
          <cell r="K35">
            <v>707.09999999999991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48.29999999999999</v>
          </cell>
          <cell r="L36">
            <v>53.6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</v>
          </cell>
          <cell r="G38">
            <v>71.399999999999991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215.30251517782631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468.99929999999989</v>
          </cell>
          <cell r="I39">
            <v>555.41640000000007</v>
          </cell>
          <cell r="J39">
            <v>641.83349999999996</v>
          </cell>
          <cell r="K39">
            <v>728.25252499999988</v>
          </cell>
          <cell r="L39">
            <v>814.67155000000002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87.389484822178474</v>
          </cell>
          <cell r="E40">
            <v>78.016422481480348</v>
          </cell>
          <cell r="F40">
            <v>0</v>
          </cell>
          <cell r="G40">
            <v>80.368805877184911</v>
          </cell>
          <cell r="H40">
            <v>163.93402186425811</v>
          </cell>
          <cell r="I40">
            <v>67.26170784599681</v>
          </cell>
          <cell r="J40">
            <v>61.104330567465652</v>
          </cell>
          <cell r="K40">
            <v>65.117858351066346</v>
          </cell>
          <cell r="L40">
            <v>58.326910647095083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517</v>
          </cell>
          <cell r="I41">
            <v>624</v>
          </cell>
          <cell r="J41">
            <v>621.21389790959961</v>
          </cell>
          <cell r="K41">
            <v>822.49999999999989</v>
          </cell>
          <cell r="L41">
            <v>914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2231.0100000000011</v>
          </cell>
          <cell r="G42">
            <v>2298.4833239750842</v>
          </cell>
          <cell r="H42">
            <v>2324.4009620461402</v>
          </cell>
          <cell r="I42">
            <v>1871.7014567310471</v>
          </cell>
          <cell r="J42">
            <v>1567.771508052376</v>
          </cell>
          <cell r="K42">
            <v>1288.1550461226909</v>
          </cell>
          <cell r="L42">
            <v>1231.1428200849709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226.50834135578509</v>
          </cell>
          <cell r="E43">
            <v>269.3751169360724</v>
          </cell>
          <cell r="F43">
            <v>277.47165120645178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1426.8517047719999</v>
          </cell>
          <cell r="H44">
            <v>2250.8242955871769</v>
          </cell>
          <cell r="I44">
            <v>2753.120505486886</v>
          </cell>
          <cell r="J44">
            <v>2734.6819913840582</v>
          </cell>
          <cell r="K44">
            <v>2732.4104896212748</v>
          </cell>
          <cell r="L44">
            <v>2887.9994305774062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264.5466586442148</v>
          </cell>
          <cell r="E45">
            <v>592.10688306392785</v>
          </cell>
          <cell r="F45">
            <v>874.89734879354842</v>
          </cell>
          <cell r="G45">
            <v>1144.7734081842821</v>
          </cell>
          <cell r="H45">
            <v>1144.610990369996</v>
          </cell>
          <cell r="I45">
            <v>1143.7179812585159</v>
          </cell>
          <cell r="J45">
            <v>1141.8800741878531</v>
          </cell>
          <cell r="K45">
            <v>1141.8800741878531</v>
          </cell>
          <cell r="L45">
            <v>1141.8800741878531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18.88705370817091</v>
          </cell>
          <cell r="H46">
            <v>17.390285760000001</v>
          </cell>
          <cell r="I46">
            <v>14.044548749347941</v>
          </cell>
          <cell r="J46">
            <v>7.4892224110641212</v>
          </cell>
          <cell r="K46">
            <v>7.3284505743371842</v>
          </cell>
          <cell r="L46">
            <v>0.140984841599997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7.7945639040000021</v>
          </cell>
          <cell r="H47">
            <v>0.78549868800000078</v>
          </cell>
          <cell r="I47">
            <v>0.60422976000000073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2431.0284398048229</v>
          </cell>
          <cell r="H48">
            <v>3014.119159139736</v>
          </cell>
          <cell r="I48">
            <v>3159.335542228745</v>
          </cell>
          <cell r="J48">
            <v>3215.1538953009058</v>
          </cell>
          <cell r="K48">
            <v>3298.34727773025</v>
          </cell>
          <cell r="L48">
            <v>3558.647818664097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961.6839851718081</v>
          </cell>
          <cell r="H49">
            <v>2084.2242537281081</v>
          </cell>
          <cell r="I49">
            <v>4186.0915460958313</v>
          </cell>
          <cell r="J49">
            <v>5910.8780435761437</v>
          </cell>
          <cell r="K49">
            <v>6713.5117971178279</v>
          </cell>
          <cell r="L49">
            <v>7582.4931547579063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865.98700000000008</v>
          </cell>
          <cell r="L52">
            <v>865.98700000000008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2539.838999999999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513.14600000000007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1162.191</v>
          </cell>
          <cell r="L54">
            <v>1162.191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9476.6402409282491</v>
          </cell>
          <cell r="F56">
            <v>6480.4489999999996</v>
          </cell>
          <cell r="G56">
            <v>8804.1230281575463</v>
          </cell>
          <cell r="H56">
            <v>2313.206151822737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7942.3540000000003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14039.532999999999</v>
          </cell>
          <cell r="I57">
            <v>10395.50419405986</v>
          </cell>
          <cell r="J57">
            <v>6578.3918669053246</v>
          </cell>
          <cell r="K57">
            <v>5397.8901059006648</v>
          </cell>
          <cell r="L57">
            <v>1584.947122034112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8.5810000000000013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523.38300000000004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17799.55999999999</v>
          </cell>
          <cell r="G61">
            <v>12431.661440638951</v>
          </cell>
          <cell r="H61">
            <v>7110.4083637334961</v>
          </cell>
          <cell r="I61">
            <v>3518.1426279643579</v>
          </cell>
          <cell r="J61">
            <v>1664.997527305271</v>
          </cell>
          <cell r="K61">
            <v>704.00936846174454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2099.6489999999999</v>
          </cell>
          <cell r="H62">
            <v>2778.43</v>
          </cell>
          <cell r="I62">
            <v>2778.4299999999989</v>
          </cell>
          <cell r="J62">
            <v>2778.43</v>
          </cell>
          <cell r="K62">
            <v>2778.43</v>
          </cell>
          <cell r="L62">
            <v>2283.5279999999998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13316.526799999991</v>
          </cell>
          <cell r="E63">
            <v>14460.19899999999</v>
          </cell>
          <cell r="F63">
            <v>13473.857</v>
          </cell>
          <cell r="G63">
            <v>6791.8757950000008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278.54639999999989</v>
          </cell>
          <cell r="G64">
            <v>493.7867999999998</v>
          </cell>
          <cell r="H64">
            <v>703.40000000000009</v>
          </cell>
          <cell r="I64">
            <v>625.19297092665761</v>
          </cell>
          <cell r="J64">
            <v>503.44067508911621</v>
          </cell>
          <cell r="K64">
            <v>114.8801414628678</v>
          </cell>
          <cell r="L64">
            <v>36.627999999999993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386.86999999999972</v>
          </cell>
          <cell r="I65">
            <v>370.28063019656378</v>
          </cell>
          <cell r="J65">
            <v>49.224654228093037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8181.3239999999996</v>
          </cell>
          <cell r="E66">
            <v>8584.5319999999974</v>
          </cell>
          <cell r="F66">
            <v>7355.0549999999994</v>
          </cell>
          <cell r="G66">
            <v>5072.7822452520277</v>
          </cell>
          <cell r="H66">
            <v>2469.6426315789472</v>
          </cell>
          <cell r="I66">
            <v>1695.893839270951</v>
          </cell>
          <cell r="J66">
            <v>993.12686308871059</v>
          </cell>
          <cell r="K66">
            <v>436.92415796571498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900.68016621112611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616.51587299999994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586.58791800000006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868.65286800000013</v>
          </cell>
          <cell r="I74">
            <v>803.81151138934058</v>
          </cell>
          <cell r="J74">
            <v>868.65286800000013</v>
          </cell>
          <cell r="K74">
            <v>868.65286800000013</v>
          </cell>
          <cell r="L74">
            <v>868.65286800000013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115.05336</v>
          </cell>
          <cell r="I75">
            <v>0</v>
          </cell>
          <cell r="J75">
            <v>115.05336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5.7526679999999999</v>
          </cell>
          <cell r="I77">
            <v>5.7526679999999999</v>
          </cell>
          <cell r="J77">
            <v>5.7526679999999999</v>
          </cell>
          <cell r="K77">
            <v>5.7526679999999999</v>
          </cell>
          <cell r="L77">
            <v>5.7526679999999999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345.16007999999999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225.60463200000001</v>
          </cell>
          <cell r="I82">
            <v>154.1207585993196</v>
          </cell>
          <cell r="J82">
            <v>108.1022195</v>
          </cell>
          <cell r="K82">
            <v>50.599998122448987</v>
          </cell>
          <cell r="L82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8.9999999999992392E-2</v>
          </cell>
          <cell r="F2">
            <v>0.09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HH2_WE_PEM_CL_NEW</v>
          </cell>
          <cell r="C3" t="str">
            <v>HH2_WE_CU</v>
          </cell>
          <cell r="D3">
            <v>0</v>
          </cell>
          <cell r="E3">
            <v>0</v>
          </cell>
          <cell r="F3">
            <v>0</v>
          </cell>
          <cell r="G3">
            <v>-9.2505250525019397E-7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6.0398606858112292E-3</v>
          </cell>
          <cell r="I4">
            <v>4.6709216758225924</v>
          </cell>
          <cell r="J4">
            <v>37.521637651584427</v>
          </cell>
          <cell r="K4">
            <v>23.909951945000099</v>
          </cell>
          <cell r="L4">
            <v>547.12254031813006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0.89369383171150718</v>
          </cell>
          <cell r="J5">
            <v>5.5540245744341146</v>
          </cell>
          <cell r="K5">
            <v>34.586425758976112</v>
          </cell>
          <cell r="L5">
            <v>124.2769732760927</v>
          </cell>
        </row>
        <row r="6">
          <cell r="A6">
            <v>4</v>
          </cell>
          <cell r="B6" t="str">
            <v>IMP_HH2_DMY_TECH</v>
          </cell>
          <cell r="C6" t="str">
            <v>HH2_WE_CU</v>
          </cell>
          <cell r="D6">
            <v>0</v>
          </cell>
          <cell r="E6">
            <v>0</v>
          </cell>
          <cell r="F6">
            <v>0</v>
          </cell>
          <cell r="G6">
            <v>9.2505250525019397E-7</v>
          </cell>
          <cell r="H6">
            <v>168.85026146370711</v>
          </cell>
          <cell r="I6">
            <v>435.08254714919548</v>
          </cell>
          <cell r="J6">
            <v>745.70849509428285</v>
          </cell>
          <cell r="K6">
            <v>879.48804204785336</v>
          </cell>
          <cell r="L6">
            <v>1247.1839435461779</v>
          </cell>
        </row>
        <row r="7">
          <cell r="A7">
            <v>5</v>
          </cell>
          <cell r="B7" t="str">
            <v>IMP_HH2_DMY_TECH</v>
          </cell>
          <cell r="C7" t="str">
            <v>HH2_WE_DT</v>
          </cell>
          <cell r="D7">
            <v>0</v>
          </cell>
          <cell r="E7">
            <v>0</v>
          </cell>
          <cell r="F7">
            <v>0</v>
          </cell>
          <cell r="G7">
            <v>8.9999999999999983E-2</v>
          </cell>
          <cell r="H7">
            <v>8.9999999999999983E-2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47.498586121104879</v>
          </cell>
          <cell r="E2">
            <v>29.608572922111861</v>
          </cell>
          <cell r="F2">
            <v>31.766388285042058</v>
          </cell>
          <cell r="G2">
            <v>28.128144276006271</v>
          </cell>
          <cell r="H2">
            <v>14.117771322530061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7.1967554728946794</v>
          </cell>
          <cell r="E3">
            <v>4.4861474124411904</v>
          </cell>
          <cell r="F3">
            <v>4.411998372922505</v>
          </cell>
          <cell r="G3">
            <v>4.261840041819168</v>
          </cell>
          <cell r="H3">
            <v>2.1309200209095351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4.3180532837368064</v>
          </cell>
          <cell r="E4">
            <v>2.6916884474647138</v>
          </cell>
          <cell r="F4">
            <v>2.6471990237535028</v>
          </cell>
          <cell r="G4">
            <v>2.5571040250914949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2.6916884474647271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17.260698326190582</v>
          </cell>
          <cell r="E6">
            <v>8.9722948248823808</v>
          </cell>
          <cell r="F6">
            <v>8.8239967458450064</v>
          </cell>
          <cell r="G6">
            <v>8.5236800836382631</v>
          </cell>
          <cell r="H6">
            <v>4.2618400418191147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38.86247955363126</v>
          </cell>
          <cell r="E7">
            <v>24.225196027182431</v>
          </cell>
          <cell r="F7">
            <v>23.824791213781531</v>
          </cell>
          <cell r="G7">
            <v>23.013936225823311</v>
          </cell>
          <cell r="H7">
            <v>11.506968112911689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9.8987465501379663</v>
          </cell>
          <cell r="E8">
            <v>7.9189972401103956</v>
          </cell>
          <cell r="F8">
            <v>5.9392479300827539</v>
          </cell>
          <cell r="G8">
            <v>3.9594986200551991</v>
          </cell>
          <cell r="H8">
            <v>1.9797493100275989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2.2843261269549231</v>
          </cell>
          <cell r="E9">
            <v>1.8274609015639369</v>
          </cell>
          <cell r="F9">
            <v>1.370595676172953</v>
          </cell>
          <cell r="G9">
            <v>0.91373045078196891</v>
          </cell>
          <cell r="H9">
            <v>0.45686522539098412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1.2183072677092921</v>
          </cell>
          <cell r="F10">
            <v>0.91373045078196891</v>
          </cell>
          <cell r="G10">
            <v>0.60915363385464605</v>
          </cell>
          <cell r="H10">
            <v>0.30457681692732291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8.3758624655013527</v>
          </cell>
          <cell r="E11">
            <v>6.7006899724011042</v>
          </cell>
          <cell r="F11">
            <v>5.0255174793008281</v>
          </cell>
          <cell r="G11">
            <v>3.3503449862005441</v>
          </cell>
          <cell r="H11">
            <v>1.6751724931002749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8.5281508739650409</v>
          </cell>
          <cell r="F12">
            <v>6.3961131554737811</v>
          </cell>
          <cell r="G12">
            <v>4.2640754369825213</v>
          </cell>
          <cell r="H12">
            <v>2.1320377184912598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88.744901960784304</v>
          </cell>
          <cell r="F13">
            <v>66.558676470588239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4.8701470588235294</v>
          </cell>
          <cell r="E14">
            <v>3.8961176470588241</v>
          </cell>
          <cell r="F14">
            <v>2.922088235294118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9.1991666666666667</v>
          </cell>
          <cell r="E15">
            <v>7.3593333333333337</v>
          </cell>
          <cell r="F15">
            <v>5.5195000000000007</v>
          </cell>
          <cell r="G15">
            <v>3.6796666666666669</v>
          </cell>
          <cell r="H15">
            <v>1.8398333333333321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8.8223776223776191</v>
          </cell>
          <cell r="E16">
            <v>7.0579020979020957</v>
          </cell>
          <cell r="F16">
            <v>5.2934265734265624</v>
          </cell>
          <cell r="G16">
            <v>3.5289510489510492</v>
          </cell>
          <cell r="H16">
            <v>1.7644755244755239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0.39700699300699299</v>
          </cell>
          <cell r="G17">
            <v>0.26467132867132859</v>
          </cell>
          <cell r="H17">
            <v>0.13233566433566429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261.22273982001451</v>
          </cell>
          <cell r="E18">
            <v>228.85922626991399</v>
          </cell>
          <cell r="F18">
            <v>228.75832983575791</v>
          </cell>
          <cell r="G18">
            <v>262.08254633960507</v>
          </cell>
          <cell r="H18">
            <v>257.42556977387579</v>
          </cell>
          <cell r="I18">
            <v>238.69132565900739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0.70180722891566272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77.865259847694119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33.458887253245017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3.291599999999999</v>
          </cell>
          <cell r="H30">
            <v>1.645799999999999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11.965091695237991</v>
          </cell>
          <cell r="E32">
            <v>58.299137486703692</v>
          </cell>
          <cell r="F32">
            <v>87.816217714270508</v>
          </cell>
          <cell r="G32">
            <v>155.18237521476931</v>
          </cell>
          <cell r="H32">
            <v>211.55608249104409</v>
          </cell>
          <cell r="I32">
            <v>245.48228543794761</v>
          </cell>
          <cell r="J32">
            <v>249.0334902572244</v>
          </cell>
          <cell r="K32">
            <v>249.03349025722451</v>
          </cell>
          <cell r="L32">
            <v>79.836317453821692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3.57198307660894</v>
          </cell>
          <cell r="G33">
            <v>3.5719830766085261</v>
          </cell>
          <cell r="H33">
            <v>3.5719830766089409</v>
          </cell>
          <cell r="I33">
            <v>3.57198307660894</v>
          </cell>
          <cell r="J33">
            <v>3.57198307660894</v>
          </cell>
          <cell r="K33">
            <v>3.57198307660894</v>
          </cell>
          <cell r="L33">
            <v>0</v>
          </cell>
        </row>
        <row r="34">
          <cell r="A34">
            <v>32</v>
          </cell>
          <cell r="B34" t="str">
            <v>IND_CH_OLF_PDH_NEW</v>
          </cell>
          <cell r="C34" t="str">
            <v>IND_LPG</v>
          </cell>
          <cell r="D34">
            <v>0</v>
          </cell>
          <cell r="E34">
            <v>0</v>
          </cell>
          <cell r="F34">
            <v>0</v>
          </cell>
          <cell r="G34">
            <v>110.8776806647349</v>
          </cell>
          <cell r="H34">
            <v>176.96750428378439</v>
          </cell>
          <cell r="I34">
            <v>184.2237000790301</v>
          </cell>
          <cell r="J34">
            <v>184.2237000790301</v>
          </cell>
          <cell r="K34">
            <v>158.3618411799352</v>
          </cell>
          <cell r="L34">
            <v>75.136497004495766</v>
          </cell>
        </row>
        <row r="35">
          <cell r="A35">
            <v>33</v>
          </cell>
          <cell r="B35" t="str">
            <v>IND_CH_OLF_MTO_NEW</v>
          </cell>
          <cell r="C35" t="str">
            <v>IND_NGA</v>
          </cell>
          <cell r="D35">
            <v>91.228919879899308</v>
          </cell>
          <cell r="E35">
            <v>157.27797607727919</v>
          </cell>
          <cell r="F35">
            <v>155.20138635219061</v>
          </cell>
          <cell r="G35">
            <v>109.6276423535524</v>
          </cell>
          <cell r="H35">
            <v>106.3944429592123</v>
          </cell>
          <cell r="I35">
            <v>158.70963576409861</v>
          </cell>
          <cell r="J35">
            <v>157.9281260753815</v>
          </cell>
          <cell r="K35">
            <v>171.37672700048529</v>
          </cell>
          <cell r="L35">
            <v>196.91165464808819</v>
          </cell>
        </row>
        <row r="36">
          <cell r="A36">
            <v>34</v>
          </cell>
          <cell r="B36" t="str">
            <v>IND_CH_AMM_NGASR_NEW</v>
          </cell>
          <cell r="C36" t="str">
            <v>IND_NGA</v>
          </cell>
          <cell r="D36">
            <v>0</v>
          </cell>
          <cell r="E36">
            <v>88.249103963133976</v>
          </cell>
          <cell r="F36">
            <v>82.925387525660767</v>
          </cell>
          <cell r="G36">
            <v>77.59757276914408</v>
          </cell>
          <cell r="H36">
            <v>72.277954650714321</v>
          </cell>
          <cell r="I36">
            <v>72.277954650714307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IND_CH_AMM_NAPPOX_NEW</v>
          </cell>
          <cell r="C37" t="str">
            <v>IND_NAP</v>
          </cell>
          <cell r="D37">
            <v>23.744027999999751</v>
          </cell>
          <cell r="E37">
            <v>19.868530192909599</v>
          </cell>
          <cell r="F37">
            <v>82.732587816837579</v>
          </cell>
          <cell r="G37">
            <v>86.787060135854688</v>
          </cell>
          <cell r="H37">
            <v>101.5376455798251</v>
          </cell>
          <cell r="I37">
            <v>80.897815179825272</v>
          </cell>
          <cell r="J37">
            <v>80.897815179825557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IND_CH_AMM_COAGSF_NEW</v>
          </cell>
          <cell r="C38" t="str">
            <v>IND_COA</v>
          </cell>
          <cell r="D38">
            <v>0</v>
          </cell>
          <cell r="E38">
            <v>0</v>
          </cell>
          <cell r="F38">
            <v>12.811885595873671</v>
          </cell>
          <cell r="G38">
            <v>111.6122158374358</v>
          </cell>
          <cell r="H38">
            <v>108.88430416590199</v>
          </cell>
          <cell r="I38">
            <v>51.730384444231213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IND_CH_AMM_ELCSYS_NEW</v>
          </cell>
          <cell r="C39" t="str">
            <v>IND_HH2_WE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122.008938915846</v>
          </cell>
          <cell r="I39">
            <v>377.11641966884542</v>
          </cell>
          <cell r="J39">
            <v>596.68754739939209</v>
          </cell>
          <cell r="K39">
            <v>730.11825816291105</v>
          </cell>
          <cell r="L39">
            <v>738.41500465559034</v>
          </cell>
        </row>
        <row r="40">
          <cell r="A40">
            <v>38</v>
          </cell>
          <cell r="B40" t="str">
            <v>IND_CH_MTH_NGASR_NEW</v>
          </cell>
          <cell r="C40" t="str">
            <v>IND_NGA</v>
          </cell>
          <cell r="D40">
            <v>0</v>
          </cell>
          <cell r="E40">
            <v>0</v>
          </cell>
          <cell r="F40">
            <v>0</v>
          </cell>
          <cell r="G40">
            <v>12.42652939860616</v>
          </cell>
          <cell r="H40">
            <v>12.42705610813629</v>
          </cell>
          <cell r="I40">
            <v>12.42613436645857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1.10677839432277</v>
          </cell>
          <cell r="E41">
            <v>11.361996624318421</v>
          </cell>
          <cell r="F41">
            <v>19.335587250633331</v>
          </cell>
          <cell r="G41">
            <v>19.335587250633331</v>
          </cell>
          <cell r="H41">
            <v>0</v>
          </cell>
          <cell r="I41">
            <v>5.179347125036676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9.0009000900082403E-2</v>
          </cell>
          <cell r="F42">
            <v>9.0009000900039993E-2</v>
          </cell>
          <cell r="G42">
            <v>9.0009000900068706E-2</v>
          </cell>
          <cell r="H42">
            <v>46.757727023308703</v>
          </cell>
          <cell r="I42">
            <v>53.918281399100991</v>
          </cell>
          <cell r="J42">
            <v>83.504922363370227</v>
          </cell>
          <cell r="K42">
            <v>84.661154759265585</v>
          </cell>
          <cell r="L42">
            <v>85.623207318508065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25.85323115526981</v>
          </cell>
          <cell r="F43">
            <v>25.853231155269821</v>
          </cell>
          <cell r="G43">
            <v>25.85323115526981</v>
          </cell>
          <cell r="H43">
            <v>25.85323115526981</v>
          </cell>
          <cell r="I43">
            <v>25.85323115526981</v>
          </cell>
          <cell r="J43">
            <v>238.3555136691854</v>
          </cell>
          <cell r="K43">
            <v>231.32360605706529</v>
          </cell>
          <cell r="L43">
            <v>232.85059249022251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97.086360591310964</v>
          </cell>
          <cell r="E44">
            <v>0</v>
          </cell>
          <cell r="F44">
            <v>97.086360591310964</v>
          </cell>
          <cell r="G44">
            <v>16.331046234346871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IND_CH_OTH_ETH_NEW</v>
          </cell>
          <cell r="C45" t="str">
            <v>IND_ETH</v>
          </cell>
          <cell r="D45">
            <v>45.858460259825023</v>
          </cell>
          <cell r="E45">
            <v>45.858460259825023</v>
          </cell>
          <cell r="F45">
            <v>21.716055423674131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IND_CH_OTH_BIO_NEW</v>
          </cell>
          <cell r="C46" t="str">
            <v>IND_BIO</v>
          </cell>
          <cell r="D46">
            <v>0</v>
          </cell>
          <cell r="E46">
            <v>164.83272430956131</v>
          </cell>
          <cell r="F46">
            <v>105.9114767079366</v>
          </cell>
          <cell r="G46">
            <v>260.12138509944538</v>
          </cell>
          <cell r="H46">
            <v>306.75874752498453</v>
          </cell>
          <cell r="I46">
            <v>336.38194945766742</v>
          </cell>
          <cell r="J46">
            <v>364.61003734993722</v>
          </cell>
          <cell r="K46">
            <v>369.65852940431171</v>
          </cell>
          <cell r="L46">
            <v>373.8591682364949</v>
          </cell>
        </row>
        <row r="47">
          <cell r="A47">
            <v>45</v>
          </cell>
          <cell r="B47" t="str">
            <v>IND_CH_MD_ELC_NEW</v>
          </cell>
          <cell r="C47" t="str">
            <v>IND_CH_ELC</v>
          </cell>
          <cell r="D47">
            <v>347.75236249908431</v>
          </cell>
          <cell r="E47">
            <v>378.62205880665681</v>
          </cell>
          <cell r="F47">
            <v>391.25772699747318</v>
          </cell>
          <cell r="G47">
            <v>445.38503905159018</v>
          </cell>
          <cell r="H47">
            <v>485.77918114735547</v>
          </cell>
          <cell r="I47">
            <v>546.32391054890945</v>
          </cell>
          <cell r="J47">
            <v>581.89463696073744</v>
          </cell>
          <cell r="K47">
            <v>605.27865073668829</v>
          </cell>
          <cell r="L47">
            <v>611.47898980674836</v>
          </cell>
        </row>
        <row r="48">
          <cell r="A48">
            <v>46</v>
          </cell>
          <cell r="B48" t="str">
            <v>IND_IS_BOF_EXS</v>
          </cell>
          <cell r="C48" t="str">
            <v>IND_NGA</v>
          </cell>
          <cell r="D48">
            <v>248.70881142869749</v>
          </cell>
          <cell r="E48">
            <v>206.37577160493831</v>
          </cell>
          <cell r="F48">
            <v>165.10061728395061</v>
          </cell>
          <cell r="G48">
            <v>124.99763736974261</v>
          </cell>
          <cell r="H48">
            <v>112.28880748064461</v>
          </cell>
          <cell r="I48">
            <v>56.144403740322282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IND_IS_BOF_EXS</v>
          </cell>
          <cell r="C49" t="str">
            <v>IND_HFO</v>
          </cell>
          <cell r="D49">
            <v>20.50765536723172</v>
          </cell>
          <cell r="E49">
            <v>17.08971280602637</v>
          </cell>
          <cell r="F49">
            <v>13.671770244821101</v>
          </cell>
          <cell r="G49">
            <v>10.253827683615819</v>
          </cell>
          <cell r="H49">
            <v>7.779907253946436</v>
          </cell>
          <cell r="I49">
            <v>3.417942561205265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IND_COA</v>
          </cell>
          <cell r="D50">
            <v>58.404843063402389</v>
          </cell>
          <cell r="E50">
            <v>48.67070255283533</v>
          </cell>
          <cell r="F50">
            <v>38.936562042268307</v>
          </cell>
          <cell r="G50">
            <v>29.202421531701191</v>
          </cell>
          <cell r="H50">
            <v>19.46828102113415</v>
          </cell>
          <cell r="I50">
            <v>9.734140510567066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IND_COK</v>
          </cell>
          <cell r="D51">
            <v>239.73569052102951</v>
          </cell>
          <cell r="E51">
            <v>199.77974210085779</v>
          </cell>
          <cell r="F51">
            <v>159.82379368068641</v>
          </cell>
          <cell r="G51">
            <v>119.8678452605148</v>
          </cell>
          <cell r="H51">
            <v>92.643242787903333</v>
          </cell>
          <cell r="I51">
            <v>39.955948420171588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IND_COG</v>
          </cell>
          <cell r="D52">
            <v>112.5900770889223</v>
          </cell>
          <cell r="E52">
            <v>58.964506172839499</v>
          </cell>
          <cell r="F52">
            <v>47.171604938271606</v>
          </cell>
          <cell r="G52">
            <v>99.327329673571853</v>
          </cell>
          <cell r="H52">
            <v>23.58580246913581</v>
          </cell>
          <cell r="I52">
            <v>18.63058527411593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IND_BFG</v>
          </cell>
          <cell r="D53">
            <v>172.93590081607019</v>
          </cell>
          <cell r="E53">
            <v>144.1132506800586</v>
          </cell>
          <cell r="F53">
            <v>115.2906005440469</v>
          </cell>
          <cell r="G53">
            <v>86.467950408035165</v>
          </cell>
          <cell r="H53">
            <v>57.645300272023441</v>
          </cell>
          <cell r="I53">
            <v>28.82265013601172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IND_PTC</v>
          </cell>
          <cell r="D54">
            <v>96.945270302216841</v>
          </cell>
          <cell r="E54">
            <v>116.52985457208641</v>
          </cell>
          <cell r="F54">
            <v>93.223883657668978</v>
          </cell>
          <cell r="G54">
            <v>4.7971123666038924</v>
          </cell>
          <cell r="H54">
            <v>3.1980749110692619</v>
          </cell>
          <cell r="I54">
            <v>1.5990374555346309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IND_IS_DRI_EXS</v>
          </cell>
          <cell r="C55" t="str">
            <v>IND_NGA</v>
          </cell>
          <cell r="D55">
            <v>4.1092164679582854</v>
          </cell>
          <cell r="E55">
            <v>3.2256333830104431</v>
          </cell>
          <cell r="F55">
            <v>2.6179582712370539</v>
          </cell>
          <cell r="G55">
            <v>1.616393889716806</v>
          </cell>
          <cell r="H55">
            <v>0.80919061102827794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IND_BIO</v>
          </cell>
          <cell r="D56">
            <v>0.24291825633382999</v>
          </cell>
          <cell r="E56">
            <v>0.26497764530551499</v>
          </cell>
          <cell r="F56">
            <v>0</v>
          </cell>
          <cell r="G56">
            <v>0.114130066388556</v>
          </cell>
          <cell r="H56">
            <v>6.3462146050667967E-2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IND_COA</v>
          </cell>
          <cell r="D57">
            <v>0.11527570789865919</v>
          </cell>
          <cell r="E57">
            <v>9.2220566318927291E-2</v>
          </cell>
          <cell r="F57">
            <v>6.9165424739197748E-2</v>
          </cell>
          <cell r="G57">
            <v>4.6110283159462487E-2</v>
          </cell>
          <cell r="H57">
            <v>2.3055141579730681E-2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IND_IS_SCR_EXS</v>
          </cell>
          <cell r="C58" t="str">
            <v>IND_NGA</v>
          </cell>
          <cell r="D58">
            <v>105.9813637325784</v>
          </cell>
          <cell r="E58">
            <v>72.333145388642777</v>
          </cell>
          <cell r="F58">
            <v>106.9374788562223</v>
          </cell>
          <cell r="G58">
            <v>43.925705892626517</v>
          </cell>
          <cell r="H58">
            <v>29.963748368908579</v>
          </cell>
          <cell r="I58">
            <v>14.98187418445429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IND_BIO</v>
          </cell>
          <cell r="D59">
            <v>29.693089428919802</v>
          </cell>
          <cell r="E59">
            <v>61.338703181635132</v>
          </cell>
          <cell r="F59">
            <v>0</v>
          </cell>
          <cell r="G59">
            <v>35.419283983744307</v>
          </cell>
          <cell r="H59">
            <v>23.504991059202581</v>
          </cell>
          <cell r="I59">
            <v>11.752495529601291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IND_COA</v>
          </cell>
          <cell r="D60">
            <v>13.63408779701974</v>
          </cell>
          <cell r="E60">
            <v>11.36173983084978</v>
          </cell>
          <cell r="F60">
            <v>9.0893918646798255</v>
          </cell>
          <cell r="G60">
            <v>6.8170438985098674</v>
          </cell>
          <cell r="H60">
            <v>4.544695932339911</v>
          </cell>
          <cell r="I60">
            <v>2.2723479661699559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IND_FEA_EXS</v>
          </cell>
          <cell r="C61" t="str">
            <v>IND_COA</v>
          </cell>
          <cell r="D61">
            <v>85.764335027426412</v>
          </cell>
          <cell r="E61">
            <v>50.450379312660928</v>
          </cell>
          <cell r="F61">
            <v>5.218750699652972</v>
          </cell>
          <cell r="G61">
            <v>3.4791671331019809</v>
          </cell>
          <cell r="H61">
            <v>1.739583566550992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IND_COK</v>
          </cell>
          <cell r="D62">
            <v>16.967916713310199</v>
          </cell>
          <cell r="E62">
            <v>7.1443859845516631</v>
          </cell>
          <cell r="F62">
            <v>5.3582894884137469</v>
          </cell>
          <cell r="G62">
            <v>23.94128395835666</v>
          </cell>
          <cell r="H62">
            <v>25.526295757303831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IND_IS_EC_EXS</v>
          </cell>
          <cell r="C63" t="str">
            <v>IND_IS_ELC</v>
          </cell>
          <cell r="D63">
            <v>106.48724071204531</v>
          </cell>
          <cell r="E63">
            <v>0</v>
          </cell>
          <cell r="F63">
            <v>0</v>
          </cell>
          <cell r="G63">
            <v>23.83891267004195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IND_IS_EC_NEW</v>
          </cell>
          <cell r="C64" t="str">
            <v>IND_IS_ELC</v>
          </cell>
          <cell r="D64">
            <v>180.909337515696</v>
          </cell>
          <cell r="E64">
            <v>238.51543416167311</v>
          </cell>
          <cell r="F64">
            <v>293.18826534711451</v>
          </cell>
          <cell r="G64">
            <v>357.15538426911252</v>
          </cell>
          <cell r="H64">
            <v>402.81057434430562</v>
          </cell>
          <cell r="I64">
            <v>436.23039461471632</v>
          </cell>
          <cell r="J64">
            <v>474.64935355156342</v>
          </cell>
          <cell r="K64">
            <v>526.06604450520001</v>
          </cell>
          <cell r="L64">
            <v>526.0660445051999</v>
          </cell>
        </row>
        <row r="65">
          <cell r="A65">
            <v>63</v>
          </cell>
          <cell r="B65" t="str">
            <v>IND_IS_MD_ELC_EXS</v>
          </cell>
          <cell r="C65" t="str">
            <v>IND_IS_ELC</v>
          </cell>
          <cell r="D65">
            <v>141.31616279069769</v>
          </cell>
          <cell r="E65">
            <v>113.0529302325581</v>
          </cell>
          <cell r="F65">
            <v>84.789697674418605</v>
          </cell>
          <cell r="G65">
            <v>56.526465116279063</v>
          </cell>
          <cell r="H65">
            <v>28.263232558139538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IND_IS_MD_OIL_EXS</v>
          </cell>
          <cell r="C66" t="str">
            <v>IND_LPG</v>
          </cell>
          <cell r="D66">
            <v>5.0951444097300724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IND_OIL</v>
          </cell>
          <cell r="D67">
            <v>0</v>
          </cell>
          <cell r="E67">
            <v>0</v>
          </cell>
          <cell r="F67">
            <v>6.1829999999999989</v>
          </cell>
          <cell r="G67">
            <v>4.1219999999999999</v>
          </cell>
          <cell r="H67">
            <v>2.0609999999999991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IND_NAP</v>
          </cell>
          <cell r="D68">
            <v>5.2098555902699264</v>
          </cell>
          <cell r="E68">
            <v>8.2439999999999998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IND_IS_BOF_BFBOF_NEW</v>
          </cell>
          <cell r="C69" t="str">
            <v>IND_COA</v>
          </cell>
          <cell r="D69">
            <v>29.359359459276881</v>
          </cell>
          <cell r="E69">
            <v>34.583519673996811</v>
          </cell>
          <cell r="F69">
            <v>18.460738406872661</v>
          </cell>
          <cell r="G69">
            <v>56.850531602223363</v>
          </cell>
          <cell r="H69">
            <v>62.694725920186933</v>
          </cell>
          <cell r="I69">
            <v>115.9667347382709</v>
          </cell>
          <cell r="J69">
            <v>162.54414446489179</v>
          </cell>
          <cell r="K69">
            <v>91.605430978720278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IND_COK</v>
          </cell>
          <cell r="D70">
            <v>47.301190239946067</v>
          </cell>
          <cell r="E70">
            <v>55.717892808105951</v>
          </cell>
          <cell r="F70">
            <v>29.74230076662818</v>
          </cell>
          <cell r="G70">
            <v>91.592523136915432</v>
          </cell>
          <cell r="H70">
            <v>101.008169538079</v>
          </cell>
          <cell r="I70">
            <v>186.83529485610299</v>
          </cell>
          <cell r="J70">
            <v>261.87667719343671</v>
          </cell>
          <cell r="K70">
            <v>147.5865276879382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IND_BFG</v>
          </cell>
          <cell r="D71">
            <v>0.81553776275768719</v>
          </cell>
          <cell r="E71">
            <v>0.9606533242776879</v>
          </cell>
          <cell r="F71">
            <v>0.5127982890797963</v>
          </cell>
          <cell r="G71">
            <v>1.579181433395092</v>
          </cell>
          <cell r="H71">
            <v>1.7415201644496341</v>
          </cell>
          <cell r="I71">
            <v>3.2212981871741859</v>
          </cell>
          <cell r="J71">
            <v>4.5151151240247636</v>
          </cell>
          <cell r="K71">
            <v>2.544595304964453</v>
          </cell>
          <cell r="L71">
            <v>0</v>
          </cell>
        </row>
        <row r="72">
          <cell r="A72">
            <v>70</v>
          </cell>
          <cell r="B72" t="str">
            <v>IND_IS_DRI_DRIEAF_NEW</v>
          </cell>
          <cell r="C72" t="str">
            <v>IND_NGA</v>
          </cell>
          <cell r="D72">
            <v>0.15341006840142629</v>
          </cell>
          <cell r="E72">
            <v>6.4820316094158041</v>
          </cell>
          <cell r="F72">
            <v>11.95194470816647</v>
          </cell>
          <cell r="G72">
            <v>16.35803099950531</v>
          </cell>
          <cell r="H72">
            <v>23.136125585867241</v>
          </cell>
          <cell r="I72">
            <v>25.365298192509201</v>
          </cell>
          <cell r="J72">
            <v>23.81806151313717</v>
          </cell>
          <cell r="K72">
            <v>24.853035463784561</v>
          </cell>
          <cell r="L72">
            <v>22.380316632307121</v>
          </cell>
        </row>
        <row r="73">
          <cell r="A73">
            <v>71</v>
          </cell>
          <cell r="B73" t="str">
            <v>IND_IS_DRI_DRIEAF_NEW</v>
          </cell>
          <cell r="C73" t="str">
            <v>IND_COK</v>
          </cell>
          <cell r="D73">
            <v>0.45673309012586483</v>
          </cell>
          <cell r="E73">
            <v>17.82558692589345</v>
          </cell>
          <cell r="F73">
            <v>32.867847947457768</v>
          </cell>
          <cell r="G73">
            <v>52.254142289677951</v>
          </cell>
          <cell r="H73">
            <v>67.180565055123893</v>
          </cell>
          <cell r="I73">
            <v>69.754570029400213</v>
          </cell>
          <cell r="J73">
            <v>73.657204566912625</v>
          </cell>
          <cell r="K73">
            <v>78.10954002903722</v>
          </cell>
          <cell r="L73">
            <v>70.338137987250974</v>
          </cell>
        </row>
        <row r="74">
          <cell r="A74">
            <v>72</v>
          </cell>
          <cell r="B74" t="str">
            <v>IND_IS_SCR_NEW</v>
          </cell>
          <cell r="C74" t="str">
            <v>IND_NGA</v>
          </cell>
          <cell r="D74">
            <v>10.76451646711361</v>
          </cell>
          <cell r="E74">
            <v>59.342559006563071</v>
          </cell>
          <cell r="F74">
            <v>95.414173789402696</v>
          </cell>
          <cell r="G74">
            <v>148.7696209983439</v>
          </cell>
          <cell r="H74">
            <v>163.30820051935359</v>
          </cell>
          <cell r="I74">
            <v>199.9149965622149</v>
          </cell>
          <cell r="J74">
            <v>231.68366240083239</v>
          </cell>
          <cell r="K74">
            <v>237.46442250377291</v>
          </cell>
          <cell r="L74">
            <v>247.90049873926441</v>
          </cell>
        </row>
        <row r="75">
          <cell r="A75">
            <v>73</v>
          </cell>
          <cell r="B75" t="str">
            <v>IND_IS_SCR_NEW</v>
          </cell>
          <cell r="C75" t="str">
            <v>IND_BFG</v>
          </cell>
          <cell r="D75">
            <v>1.4774826523489271</v>
          </cell>
          <cell r="E75">
            <v>8.1450571185478715</v>
          </cell>
          <cell r="F75">
            <v>13.096063069133701</v>
          </cell>
          <cell r="G75">
            <v>20.419359744870729</v>
          </cell>
          <cell r="H75">
            <v>22.414851051675981</v>
          </cell>
          <cell r="I75">
            <v>27.43931325363733</v>
          </cell>
          <cell r="J75">
            <v>31.799718368741701</v>
          </cell>
          <cell r="K75">
            <v>32.593156029929609</v>
          </cell>
          <cell r="L75">
            <v>34.025558650487262</v>
          </cell>
        </row>
        <row r="76">
          <cell r="A76">
            <v>74</v>
          </cell>
          <cell r="B76" t="str">
            <v>IND_IS_BOF_HISBOF_NEW</v>
          </cell>
          <cell r="C76" t="str">
            <v>IND_NGA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2.817321867321909E-3</v>
          </cell>
          <cell r="I76">
            <v>2.5061425061425079E-2</v>
          </cell>
          <cell r="J76">
            <v>6.0268550368550361E-2</v>
          </cell>
          <cell r="K76">
            <v>0.30491400491400489</v>
          </cell>
          <cell r="L76">
            <v>1.2328876082085689</v>
          </cell>
        </row>
        <row r="77">
          <cell r="A77">
            <v>75</v>
          </cell>
          <cell r="B77" t="str">
            <v>IND_IS_BOF_HISBOF_NEW</v>
          </cell>
          <cell r="C77" t="str">
            <v>IND_COA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9.6384152334153622E-2</v>
          </cell>
          <cell r="I77">
            <v>0.76855036855036873</v>
          </cell>
          <cell r="J77">
            <v>4.5152334152334159</v>
          </cell>
          <cell r="K77">
            <v>28.052088452088459</v>
          </cell>
          <cell r="L77">
            <v>113.42565995518829</v>
          </cell>
        </row>
        <row r="78">
          <cell r="A78">
            <v>76</v>
          </cell>
          <cell r="B78" t="str">
            <v>IND_IS_DRI_HDREAF_NEW</v>
          </cell>
          <cell r="C78" t="str">
            <v>IND_NGA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4.8412908989598282</v>
          </cell>
        </row>
        <row r="79">
          <cell r="A79">
            <v>77</v>
          </cell>
          <cell r="B79" t="str">
            <v>IND_IS_DRI_HDREAF_NEW</v>
          </cell>
          <cell r="C79" t="str">
            <v>IND_HH2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79.397170742941171</v>
          </cell>
        </row>
        <row r="80">
          <cell r="A80">
            <v>78</v>
          </cell>
          <cell r="B80" t="str">
            <v>IND_IS_BOF_ULCOLYSIS_NEW</v>
          </cell>
          <cell r="C80" t="str">
            <v>IND_NGA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0.50330708661417312</v>
          </cell>
          <cell r="K80">
            <v>3.1269291338582681</v>
          </cell>
          <cell r="L80">
            <v>4.0032169807304676</v>
          </cell>
        </row>
        <row r="81">
          <cell r="A81">
            <v>79</v>
          </cell>
          <cell r="B81" t="str">
            <v>IND_IS_MD_ELC_NEW</v>
          </cell>
          <cell r="C81" t="str">
            <v>IND_IS_ELC</v>
          </cell>
          <cell r="D81">
            <v>231.21452013845371</v>
          </cell>
          <cell r="E81">
            <v>195.55973582000161</v>
          </cell>
          <cell r="F81">
            <v>197.36406369091861</v>
          </cell>
          <cell r="G81">
            <v>133.44087211856021</v>
          </cell>
          <cell r="H81">
            <v>101.81134836029359</v>
          </cell>
          <cell r="I81">
            <v>77.825273981223944</v>
          </cell>
          <cell r="J81">
            <v>25.5091249944903</v>
          </cell>
          <cell r="K81">
            <v>14.335748196982831</v>
          </cell>
          <cell r="L81">
            <v>14.143097008197021</v>
          </cell>
        </row>
        <row r="82">
          <cell r="A82">
            <v>80</v>
          </cell>
          <cell r="B82" t="str">
            <v>IND_FEA_NEW</v>
          </cell>
          <cell r="C82" t="str">
            <v>IND_COK</v>
          </cell>
          <cell r="D82">
            <v>13.764441067783499</v>
          </cell>
          <cell r="E82">
            <v>26.135109064052031</v>
          </cell>
          <cell r="F82">
            <v>28.371071948214809</v>
          </cell>
          <cell r="G82">
            <v>35.606937660995222</v>
          </cell>
          <cell r="H82">
            <v>39.561839286487377</v>
          </cell>
          <cell r="I82">
            <v>44.026046505209393</v>
          </cell>
          <cell r="J82">
            <v>43.767145691415408</v>
          </cell>
          <cell r="K82">
            <v>43.693256724352082</v>
          </cell>
          <cell r="L82">
            <v>43.598890457433029</v>
          </cell>
        </row>
        <row r="83">
          <cell r="A83">
            <v>81</v>
          </cell>
          <cell r="B83" t="str">
            <v>IND_NF_ALU_EXS</v>
          </cell>
          <cell r="C83" t="str">
            <v>IND_NGA</v>
          </cell>
          <cell r="D83">
            <v>35.827787021630613</v>
          </cell>
          <cell r="E83">
            <v>28.662229617304501</v>
          </cell>
          <cell r="F83">
            <v>21.496672212978361</v>
          </cell>
          <cell r="G83">
            <v>17.549883204399311</v>
          </cell>
          <cell r="H83">
            <v>5.2712146422628967</v>
          </cell>
          <cell r="I83">
            <v>7.0762253204688044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IND_NF_ALU_EXS</v>
          </cell>
          <cell r="C84" t="str">
            <v>IND_HFO</v>
          </cell>
          <cell r="D84">
            <v>7.412645590682204</v>
          </cell>
          <cell r="E84">
            <v>5.9301164725457554</v>
          </cell>
          <cell r="F84">
            <v>4.4475873544093183</v>
          </cell>
          <cell r="G84">
            <v>3.6310103181515792</v>
          </cell>
          <cell r="H84">
            <v>1.4825291181364391</v>
          </cell>
          <cell r="I84">
            <v>1.4640466180280181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IND_NF_ALU_EXS</v>
          </cell>
          <cell r="C85" t="str">
            <v>IND_COA</v>
          </cell>
          <cell r="D85">
            <v>5.1476705490848573</v>
          </cell>
          <cell r="E85">
            <v>4.1181364392678868</v>
          </cell>
          <cell r="F85">
            <v>3.0886023294509082</v>
          </cell>
          <cell r="G85">
            <v>2.5215349431608192</v>
          </cell>
          <cell r="H85">
            <v>1.029534109816969</v>
          </cell>
          <cell r="I85">
            <v>1.0166990402972409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IND_NF_ALU_EXS</v>
          </cell>
          <cell r="C86" t="str">
            <v>IND_COK</v>
          </cell>
          <cell r="D86">
            <v>4.3240432612312807</v>
          </cell>
          <cell r="E86">
            <v>3.459234608985025</v>
          </cell>
          <cell r="F86">
            <v>2.5944259567387689</v>
          </cell>
          <cell r="G86">
            <v>2.1180893522550921</v>
          </cell>
          <cell r="H86">
            <v>2.7591514143094891</v>
          </cell>
          <cell r="I86">
            <v>0.85402719384968284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IND_NF_COP_EXS</v>
          </cell>
          <cell r="C87" t="str">
            <v>IND_NGA</v>
          </cell>
          <cell r="D87">
            <v>8.5322046374677907</v>
          </cell>
          <cell r="E87">
            <v>6.8257637099742352</v>
          </cell>
          <cell r="F87">
            <v>5.1193227824806753</v>
          </cell>
          <cell r="G87">
            <v>3.412881854987118</v>
          </cell>
          <cell r="H87">
            <v>0.78954729481045238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IND_NF_COP_EXS</v>
          </cell>
          <cell r="C88" t="str">
            <v>IND_HFO</v>
          </cell>
          <cell r="D88">
            <v>1.11428045638572</v>
          </cell>
          <cell r="E88">
            <v>0.89142436510857581</v>
          </cell>
          <cell r="F88">
            <v>0.66856827383143169</v>
          </cell>
          <cell r="G88">
            <v>0.44571218255428791</v>
          </cell>
          <cell r="H88">
            <v>0.2228560912771439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IND_NF_COP_EXS</v>
          </cell>
          <cell r="C89" t="str">
            <v>IND_COA</v>
          </cell>
          <cell r="D89">
            <v>0.764078027235922</v>
          </cell>
          <cell r="E89">
            <v>0.61126242178873758</v>
          </cell>
          <cell r="F89">
            <v>0.45844681634154949</v>
          </cell>
          <cell r="G89">
            <v>0.30563121089436879</v>
          </cell>
          <cell r="H89">
            <v>0.1528156054471852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IND_COK</v>
          </cell>
          <cell r="D90">
            <v>1.3052999631947</v>
          </cell>
          <cell r="E90">
            <v>1.0442399705557599</v>
          </cell>
          <cell r="F90">
            <v>0.7831799779168197</v>
          </cell>
          <cell r="G90">
            <v>0.52211998527787995</v>
          </cell>
          <cell r="H90">
            <v>1.177953625322044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IND_NF_ZNC_EXS</v>
          </cell>
          <cell r="C91" t="str">
            <v>IND_NGA</v>
          </cell>
          <cell r="D91">
            <v>2.5577637765657331</v>
          </cell>
          <cell r="E91">
            <v>1.8446595934370409</v>
          </cell>
          <cell r="F91">
            <v>1.7051758510438211</v>
          </cell>
          <cell r="G91">
            <v>1.2788818882828661</v>
          </cell>
          <cell r="H91">
            <v>0.85258792552191109</v>
          </cell>
          <cell r="I91">
            <v>0.42629396276095521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IND_NF_ZNC_EXS</v>
          </cell>
          <cell r="C92" t="str">
            <v>IND_HFO</v>
          </cell>
          <cell r="D92">
            <v>1.4597338724844819</v>
          </cell>
          <cell r="E92">
            <v>1.052760273022151</v>
          </cell>
          <cell r="F92">
            <v>0.97315591498965615</v>
          </cell>
          <cell r="G92">
            <v>0.72986693624224208</v>
          </cell>
          <cell r="H92">
            <v>0.4865779574948268</v>
          </cell>
          <cell r="I92">
            <v>0.24328897874741409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IND_NF_AMN_EXS</v>
          </cell>
          <cell r="C93" t="str">
            <v>IND_NGA</v>
          </cell>
          <cell r="D93">
            <v>57.517654751525718</v>
          </cell>
          <cell r="E93">
            <v>47.931378959604757</v>
          </cell>
          <cell r="F93">
            <v>38.345103167683817</v>
          </cell>
          <cell r="G93">
            <v>28.758827375762859</v>
          </cell>
          <cell r="H93">
            <v>2.0956044754431851</v>
          </cell>
          <cell r="I93">
            <v>9.5862757919209578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IND_NF_AMN_EXS</v>
          </cell>
          <cell r="C94" t="str">
            <v>IND_HFO</v>
          </cell>
          <cell r="D94">
            <v>3.5446926765475042</v>
          </cell>
          <cell r="E94">
            <v>2.9539105637895959</v>
          </cell>
          <cell r="F94">
            <v>2.3631284510316739</v>
          </cell>
          <cell r="G94">
            <v>1.7723463382737521</v>
          </cell>
          <cell r="H94">
            <v>18.258511333914559</v>
          </cell>
          <cell r="I94">
            <v>0.59078211275791948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IND_NF_EC_EXS</v>
          </cell>
          <cell r="C95" t="str">
            <v>IND_NF_ELC</v>
          </cell>
          <cell r="D95">
            <v>188.06621121457431</v>
          </cell>
          <cell r="E95">
            <v>161.06731527418319</v>
          </cell>
          <cell r="F95">
            <v>131.51949685470419</v>
          </cell>
          <cell r="G95">
            <v>81.098750000000024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IND_NF_MD_ELC_EXS</v>
          </cell>
          <cell r="C96" t="str">
            <v>IND_NF_ELC</v>
          </cell>
          <cell r="D96">
            <v>24.43651162790697</v>
          </cell>
          <cell r="E96">
            <v>19.549209302325579</v>
          </cell>
          <cell r="F96">
            <v>14.661906976744181</v>
          </cell>
          <cell r="G96">
            <v>9.7746046511627895</v>
          </cell>
          <cell r="H96">
            <v>4.8873023255813974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IND_NF_MD_OIL_EXS</v>
          </cell>
          <cell r="C97" t="str">
            <v>IND_LPG</v>
          </cell>
          <cell r="D97">
            <v>3.0019999999999998</v>
          </cell>
          <cell r="E97">
            <v>2.4016000000000002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IND_NF_MD_OIL_EXS</v>
          </cell>
          <cell r="C98" t="str">
            <v>IND_OIL</v>
          </cell>
          <cell r="D98">
            <v>0</v>
          </cell>
          <cell r="E98">
            <v>0</v>
          </cell>
          <cell r="F98">
            <v>1.801199999999999</v>
          </cell>
          <cell r="G98">
            <v>1.2008000000000001</v>
          </cell>
          <cell r="H98">
            <v>0.60039999999999982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IND_NF_AMN_BAY_NEW</v>
          </cell>
          <cell r="C99" t="str">
            <v>IND_NGA</v>
          </cell>
          <cell r="D99">
            <v>0.62940652941176611</v>
          </cell>
          <cell r="E99">
            <v>4.1080341800368814</v>
          </cell>
          <cell r="F99">
            <v>6.3494770844588553</v>
          </cell>
          <cell r="G99">
            <v>11.072062101493049</v>
          </cell>
          <cell r="H99">
            <v>17.794817280749982</v>
          </cell>
          <cell r="I99">
            <v>20.574171207109689</v>
          </cell>
          <cell r="J99">
            <v>25.52247676905121</v>
          </cell>
          <cell r="K99">
            <v>25.470285756686771</v>
          </cell>
          <cell r="L99">
            <v>17.15615834338967</v>
          </cell>
        </row>
        <row r="100">
          <cell r="A100">
            <v>98</v>
          </cell>
          <cell r="B100" t="str">
            <v>IND_NF_AMN_BAY_NEW</v>
          </cell>
          <cell r="C100" t="str">
            <v>IND_HFO</v>
          </cell>
          <cell r="D100">
            <v>0.18649082352941229</v>
          </cell>
          <cell r="E100">
            <v>1.2171953126035211</v>
          </cell>
          <cell r="F100">
            <v>1.8813265435433639</v>
          </cell>
          <cell r="G100">
            <v>3.2806109930349789</v>
          </cell>
          <cell r="H100">
            <v>5.2725384535555486</v>
          </cell>
          <cell r="I100">
            <v>6.0960507280324983</v>
          </cell>
          <cell r="J100">
            <v>7.562215338978139</v>
          </cell>
          <cell r="K100">
            <v>7.5467513353146014</v>
          </cell>
          <cell r="L100">
            <v>5.0833061758191587</v>
          </cell>
        </row>
        <row r="101">
          <cell r="A101">
            <v>99</v>
          </cell>
          <cell r="B101" t="str">
            <v>IND_NF_AMN_BAY_NEW</v>
          </cell>
          <cell r="C101" t="str">
            <v>IND_COA</v>
          </cell>
          <cell r="D101">
            <v>1.3520584705882379</v>
          </cell>
          <cell r="E101">
            <v>8.8246660163755202</v>
          </cell>
          <cell r="F101">
            <v>13.63961744068939</v>
          </cell>
          <cell r="G101">
            <v>23.78442969950358</v>
          </cell>
          <cell r="H101">
            <v>38.225903788277712</v>
          </cell>
          <cell r="I101">
            <v>44.196367778235611</v>
          </cell>
          <cell r="J101">
            <v>54.826061207591501</v>
          </cell>
          <cell r="K101">
            <v>54.713947181030854</v>
          </cell>
          <cell r="L101">
            <v>36.853969774688913</v>
          </cell>
        </row>
        <row r="102">
          <cell r="A102">
            <v>100</v>
          </cell>
          <cell r="B102" t="str">
            <v>IND_NF_ALU_SEC_NEW</v>
          </cell>
          <cell r="C102" t="str">
            <v>IND_NGA</v>
          </cell>
          <cell r="D102">
            <v>9.6087340344827616</v>
          </cell>
          <cell r="E102">
            <v>11.231391234800091</v>
          </cell>
          <cell r="F102">
            <v>12.00476062234037</v>
          </cell>
          <cell r="G102">
            <v>13.284330172149311</v>
          </cell>
          <cell r="H102">
            <v>12.11725813766655</v>
          </cell>
          <cell r="I102">
            <v>11.933400442293729</v>
          </cell>
          <cell r="J102">
            <v>11.82447221734015</v>
          </cell>
          <cell r="K102">
            <v>11.772360000000001</v>
          </cell>
          <cell r="L102">
            <v>11.746919999999999</v>
          </cell>
        </row>
        <row r="103">
          <cell r="A103">
            <v>101</v>
          </cell>
          <cell r="B103" t="str">
            <v>IND_NF_ALU_SEC_NEW</v>
          </cell>
          <cell r="C103" t="str">
            <v>IND_HFO</v>
          </cell>
          <cell r="D103">
            <v>0.33518839655172422</v>
          </cell>
          <cell r="E103">
            <v>0.3917927174930263</v>
          </cell>
          <cell r="F103">
            <v>0.41877071938396598</v>
          </cell>
          <cell r="G103">
            <v>0.46340686647032447</v>
          </cell>
          <cell r="H103">
            <v>0.42269505131394952</v>
          </cell>
          <cell r="I103">
            <v>0.41628141077768799</v>
          </cell>
          <cell r="J103">
            <v>0.41248158897698167</v>
          </cell>
          <cell r="K103">
            <v>0.41066372093023262</v>
          </cell>
          <cell r="L103">
            <v>0.40977627906976749</v>
          </cell>
        </row>
        <row r="104">
          <cell r="A104">
            <v>102</v>
          </cell>
          <cell r="B104" t="str">
            <v>IND_NF_ALU_HLHIA_NEW</v>
          </cell>
          <cell r="C104" t="str">
            <v>IND_NGA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1.477863274094384</v>
          </cell>
          <cell r="I104">
            <v>1.477863274094384</v>
          </cell>
          <cell r="J104">
            <v>2.4988655810406861</v>
          </cell>
          <cell r="K104">
            <v>2.494625952946143</v>
          </cell>
          <cell r="L104">
            <v>0</v>
          </cell>
        </row>
        <row r="105">
          <cell r="A105">
            <v>103</v>
          </cell>
          <cell r="B105" t="str">
            <v>IND_NF_COP_NEW</v>
          </cell>
          <cell r="C105" t="str">
            <v>IND_NGA</v>
          </cell>
          <cell r="D105">
            <v>3.7639728548123972</v>
          </cell>
          <cell r="E105">
            <v>3.1901439454833</v>
          </cell>
          <cell r="F105">
            <v>4.818647158180914</v>
          </cell>
          <cell r="G105">
            <v>4.2486527830801908</v>
          </cell>
          <cell r="H105">
            <v>4.6760391748744548</v>
          </cell>
          <cell r="I105">
            <v>5.1591899598211253</v>
          </cell>
          <cell r="J105">
            <v>4.8623822342797274</v>
          </cell>
          <cell r="K105">
            <v>4.8167279037159867</v>
          </cell>
          <cell r="L105">
            <v>4.7837570675957357</v>
          </cell>
        </row>
        <row r="106">
          <cell r="A106">
            <v>104</v>
          </cell>
          <cell r="B106" t="str">
            <v>IND_NF_COP_NEW</v>
          </cell>
          <cell r="C106" t="str">
            <v>IND_HFO</v>
          </cell>
          <cell r="D106">
            <v>0.40328280587275678</v>
          </cell>
          <cell r="E106">
            <v>0.4785215918224951</v>
          </cell>
          <cell r="F106">
            <v>0.51628362409081241</v>
          </cell>
          <cell r="G106">
            <v>0.63729791746202857</v>
          </cell>
          <cell r="H106">
            <v>0.70140587623116812</v>
          </cell>
          <cell r="I106">
            <v>0.77387849397316855</v>
          </cell>
          <cell r="J106">
            <v>0.72935733514195922</v>
          </cell>
          <cell r="K106">
            <v>0.72250918555739785</v>
          </cell>
          <cell r="L106">
            <v>0.71756356013936073</v>
          </cell>
        </row>
        <row r="107">
          <cell r="A107">
            <v>105</v>
          </cell>
          <cell r="B107" t="str">
            <v>IND_NF_COP_NEW</v>
          </cell>
          <cell r="C107" t="str">
            <v>IND_BIO</v>
          </cell>
          <cell r="D107">
            <v>0</v>
          </cell>
          <cell r="E107">
            <v>1.276057578193319</v>
          </cell>
          <cell r="F107">
            <v>0</v>
          </cell>
          <cell r="G107">
            <v>1.699461113232074</v>
          </cell>
          <cell r="H107">
            <v>1.87041566994978</v>
          </cell>
          <cell r="I107">
            <v>2.063675983928448</v>
          </cell>
          <cell r="J107">
            <v>1.944952893711889</v>
          </cell>
          <cell r="K107">
            <v>1.926691161486392</v>
          </cell>
          <cell r="L107">
            <v>1.913502827038293</v>
          </cell>
        </row>
        <row r="108">
          <cell r="A108">
            <v>106</v>
          </cell>
          <cell r="B108" t="str">
            <v>IND_NF_COP_NEW</v>
          </cell>
          <cell r="C108" t="str">
            <v>IND_COA</v>
          </cell>
          <cell r="D108">
            <v>0.26885520391517131</v>
          </cell>
          <cell r="E108">
            <v>0.31901439454833008</v>
          </cell>
          <cell r="F108">
            <v>0.34418908272720822</v>
          </cell>
          <cell r="G108">
            <v>0.42486527830801912</v>
          </cell>
          <cell r="H108">
            <v>0.46760391748744551</v>
          </cell>
          <cell r="I108">
            <v>0.51591899598211266</v>
          </cell>
          <cell r="J108">
            <v>0.48623822342797279</v>
          </cell>
          <cell r="K108">
            <v>0.48167279037159871</v>
          </cell>
          <cell r="L108">
            <v>0.47837570675957353</v>
          </cell>
        </row>
        <row r="109">
          <cell r="A109">
            <v>107</v>
          </cell>
          <cell r="B109" t="str">
            <v>IND_NF_EC_NEW</v>
          </cell>
          <cell r="C109" t="str">
            <v>IND_NF_ELC</v>
          </cell>
          <cell r="D109">
            <v>0</v>
          </cell>
          <cell r="E109">
            <v>0</v>
          </cell>
          <cell r="F109">
            <v>0</v>
          </cell>
          <cell r="G109">
            <v>36.465357450187682</v>
          </cell>
          <cell r="H109">
            <v>102.5317357145809</v>
          </cell>
          <cell r="I109">
            <v>100.2567175952082</v>
          </cell>
          <cell r="J109">
            <v>95.016546522259588</v>
          </cell>
          <cell r="K109">
            <v>93.939628241717642</v>
          </cell>
          <cell r="L109">
            <v>105.02421460431169</v>
          </cell>
        </row>
        <row r="110">
          <cell r="A110">
            <v>108</v>
          </cell>
          <cell r="B110" t="str">
            <v>IND_NF_MD_ELC_NEW</v>
          </cell>
          <cell r="C110" t="str">
            <v>IND_NF_ELC</v>
          </cell>
          <cell r="D110">
            <v>15.76190135173043</v>
          </cell>
          <cell r="E110">
            <v>12.930505797333799</v>
          </cell>
          <cell r="F110">
            <v>10.627996990358779</v>
          </cell>
          <cell r="G110">
            <v>10.856889516791121</v>
          </cell>
          <cell r="H110">
            <v>5.7526205533782901</v>
          </cell>
          <cell r="I110">
            <v>9.1109606310184734</v>
          </cell>
          <cell r="J110">
            <v>2.6375716141475869</v>
          </cell>
          <cell r="K110">
            <v>2.5206575688652761</v>
          </cell>
          <cell r="L110">
            <v>2.4598441600312348</v>
          </cell>
        </row>
        <row r="111">
          <cell r="A111">
            <v>109</v>
          </cell>
          <cell r="B111" t="str">
            <v>IND_NM_CLK_DRY_EXS</v>
          </cell>
          <cell r="C111" t="str">
            <v>IND_NGA</v>
          </cell>
          <cell r="D111">
            <v>46.925893760539637</v>
          </cell>
          <cell r="E111">
            <v>37.54071500843169</v>
          </cell>
          <cell r="F111">
            <v>28.155536256323789</v>
          </cell>
          <cell r="G111">
            <v>21.295183811129849</v>
          </cell>
          <cell r="H111">
            <v>9.3851787521079295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IND_NM_CLK_DRY_EXS</v>
          </cell>
          <cell r="C112" t="str">
            <v>IND_HFO</v>
          </cell>
          <cell r="D112">
            <v>9.1381112984823059</v>
          </cell>
          <cell r="E112">
            <v>7.3104890387858337</v>
          </cell>
          <cell r="F112">
            <v>5.4828667790893642</v>
          </cell>
          <cell r="G112">
            <v>3.6552445193929151</v>
          </cell>
          <cell r="H112">
            <v>3.0900354131534531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IND_NM_CLK_DRY_EXS</v>
          </cell>
          <cell r="C113" t="str">
            <v>IND_COA</v>
          </cell>
          <cell r="D113">
            <v>24.740590219224291</v>
          </cell>
          <cell r="E113">
            <v>19.79247217537943</v>
          </cell>
          <cell r="F113">
            <v>14.844354131534571</v>
          </cell>
          <cell r="G113">
            <v>9.8962360876897151</v>
          </cell>
          <cell r="H113">
            <v>4.9481180438448602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112</v>
          </cell>
          <cell r="B114" t="str">
            <v>IND_NM_CLK_DRY_EXS</v>
          </cell>
          <cell r="C114" t="str">
            <v>IND_PTC</v>
          </cell>
          <cell r="D114">
            <v>72.106467116357479</v>
          </cell>
          <cell r="E114">
            <v>57.685173693086028</v>
          </cell>
          <cell r="F114">
            <v>43.263880269814521</v>
          </cell>
          <cell r="G114">
            <v>26.31776053962901</v>
          </cell>
          <cell r="H114">
            <v>13.1588802698145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IND_NM_CLK_WET_EXS</v>
          </cell>
          <cell r="C115" t="str">
            <v>IND_NGA</v>
          </cell>
          <cell r="D115">
            <v>135.47111907961121</v>
          </cell>
          <cell r="E115">
            <v>135.47111907961121</v>
          </cell>
          <cell r="F115">
            <v>110.4942328230687</v>
          </cell>
          <cell r="G115">
            <v>34.892915628337477</v>
          </cell>
          <cell r="H115">
            <v>17.446457814168749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IND_NM_CLK_WET_EXS</v>
          </cell>
          <cell r="C116" t="str">
            <v>IND_HFO</v>
          </cell>
          <cell r="D116">
            <v>19.803602521943159</v>
          </cell>
          <cell r="E116">
            <v>19.803602521943159</v>
          </cell>
          <cell r="F116">
            <v>16.152401210395141</v>
          </cell>
          <cell r="G116">
            <v>5.1007582769668938</v>
          </cell>
          <cell r="H116">
            <v>2.5503791384834469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IND_NM_CLK_WET_EXS</v>
          </cell>
          <cell r="C117" t="str">
            <v>IND_BIO</v>
          </cell>
          <cell r="D117">
            <v>0</v>
          </cell>
          <cell r="E117">
            <v>0</v>
          </cell>
          <cell r="F117">
            <v>0</v>
          </cell>
          <cell r="G117">
            <v>12.998276966892149</v>
          </cell>
          <cell r="H117">
            <v>6.4991384834460737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IND_NM_CLK_WET_EXS</v>
          </cell>
          <cell r="C118" t="str">
            <v>IND_COA</v>
          </cell>
          <cell r="D118">
            <v>71.406723453795053</v>
          </cell>
          <cell r="E118">
            <v>71.406723453795038</v>
          </cell>
          <cell r="F118">
            <v>58.241425774296907</v>
          </cell>
          <cell r="G118">
            <v>18.392029191883239</v>
          </cell>
          <cell r="H118">
            <v>9.1960145959416266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IND_NM_CLK_WET_EXS</v>
          </cell>
          <cell r="C119" t="str">
            <v>IND_PTC</v>
          </cell>
          <cell r="D119">
            <v>208.68757122340099</v>
          </cell>
          <cell r="E119">
            <v>208.68757122340099</v>
          </cell>
          <cell r="F119">
            <v>170.21172659309369</v>
          </cell>
          <cell r="G119">
            <v>40.752794588821651</v>
          </cell>
          <cell r="H119">
            <v>20.376397294410829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IND_NM_LIM_EXS</v>
          </cell>
          <cell r="C120" t="str">
            <v>IND_NGA</v>
          </cell>
          <cell r="D120">
            <v>93.93009954128442</v>
          </cell>
          <cell r="E120">
            <v>78.275082951070345</v>
          </cell>
          <cell r="F120">
            <v>62.620066360856271</v>
          </cell>
          <cell r="G120">
            <v>46.965049770642203</v>
          </cell>
          <cell r="H120">
            <v>31.310033180428139</v>
          </cell>
          <cell r="I120">
            <v>15.655016590214061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IND_NM_LIM_EXS</v>
          </cell>
          <cell r="C121" t="str">
            <v>IND_HFO</v>
          </cell>
          <cell r="D121">
            <v>10.17106605504584</v>
          </cell>
          <cell r="E121">
            <v>8.475888379204882</v>
          </cell>
          <cell r="F121">
            <v>6.7807107033639129</v>
          </cell>
          <cell r="G121">
            <v>5.085533027522934</v>
          </cell>
          <cell r="H121">
            <v>3.3903553516819511</v>
          </cell>
          <cell r="I121">
            <v>1.695177675840978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IND_NM_LIM_EXS</v>
          </cell>
          <cell r="C122" t="str">
            <v>IND_COA</v>
          </cell>
          <cell r="D122">
            <v>38.50692522935779</v>
          </cell>
          <cell r="E122">
            <v>32.089104357798163</v>
          </cell>
          <cell r="F122">
            <v>25.671283486238529</v>
          </cell>
          <cell r="G122">
            <v>19.253462614678899</v>
          </cell>
          <cell r="H122">
            <v>12.83564174311927</v>
          </cell>
          <cell r="I122">
            <v>6.4178208715596279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IND_NM_GLS_EXS</v>
          </cell>
          <cell r="C123" t="str">
            <v>IND_NGA</v>
          </cell>
          <cell r="D123">
            <v>99.554878479893901</v>
          </cell>
          <cell r="E123">
            <v>82.962398733244925</v>
          </cell>
          <cell r="F123">
            <v>66.369918986595948</v>
          </cell>
          <cell r="G123">
            <v>49.777439239946951</v>
          </cell>
          <cell r="H123">
            <v>25.894251730740901</v>
          </cell>
          <cell r="I123">
            <v>16.592479746648991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IND_NM_GLS_EXS</v>
          </cell>
          <cell r="C124" t="str">
            <v>IND_HFO</v>
          </cell>
          <cell r="D124">
            <v>5.8460053026955618</v>
          </cell>
          <cell r="E124">
            <v>4.8716710855796297</v>
          </cell>
          <cell r="F124">
            <v>3.8973368684636949</v>
          </cell>
          <cell r="G124">
            <v>2.9230026513477809</v>
          </cell>
          <cell r="H124">
            <v>9.2393761967889247</v>
          </cell>
          <cell r="I124">
            <v>0.9743342171159225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IND_NM_CRM_EXS</v>
          </cell>
          <cell r="C125" t="str">
            <v>IND_NGA</v>
          </cell>
          <cell r="D125">
            <v>227.02108374384241</v>
          </cell>
          <cell r="E125">
            <v>181.61686699507391</v>
          </cell>
          <cell r="F125">
            <v>136.2126502463054</v>
          </cell>
          <cell r="G125">
            <v>90.808433497536953</v>
          </cell>
          <cell r="H125">
            <v>41.437288669950732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IND_NM_CRM_EXS</v>
          </cell>
          <cell r="C126" t="str">
            <v>IND_HFO</v>
          </cell>
          <cell r="D126">
            <v>25.22104433497536</v>
          </cell>
          <cell r="E126">
            <v>20.176835467980322</v>
          </cell>
          <cell r="F126">
            <v>15.132626600985221</v>
          </cell>
          <cell r="G126">
            <v>10.08841773399015</v>
          </cell>
          <cell r="H126">
            <v>9.0111369458127992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IND_NM_CRM_EXS</v>
          </cell>
          <cell r="C127" t="str">
            <v>IND_COA</v>
          </cell>
          <cell r="D127">
            <v>18.21871921182267</v>
          </cell>
          <cell r="E127">
            <v>14.57497536945813</v>
          </cell>
          <cell r="F127">
            <v>10.93123152709359</v>
          </cell>
          <cell r="G127">
            <v>7.2874876847290668</v>
          </cell>
          <cell r="H127">
            <v>3.6437438423645312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IND_NM_MD_OIL_EXS</v>
          </cell>
          <cell r="C128" t="str">
            <v>IND_LPG</v>
          </cell>
          <cell r="D128">
            <v>27.347999999999999</v>
          </cell>
          <cell r="E128">
            <v>9.7393457451319581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IND_NM_MD_OIL_EXS</v>
          </cell>
          <cell r="C129" t="str">
            <v>IND_OIL</v>
          </cell>
          <cell r="D129">
            <v>0</v>
          </cell>
          <cell r="E129">
            <v>0</v>
          </cell>
          <cell r="F129">
            <v>16.408799999999999</v>
          </cell>
          <cell r="G129">
            <v>10.9392</v>
          </cell>
          <cell r="H129">
            <v>5.4696000000000016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IND_NM_MD_OIL_EXS</v>
          </cell>
          <cell r="C130" t="str">
            <v>IND_NAP</v>
          </cell>
          <cell r="D130">
            <v>0</v>
          </cell>
          <cell r="E130">
            <v>12.139054254868039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IND_NM_CLK_DRY_NEW</v>
          </cell>
          <cell r="C131" t="str">
            <v>IND_NGA</v>
          </cell>
          <cell r="D131">
            <v>17.138953973350041</v>
          </cell>
          <cell r="E131">
            <v>20.004205724691801</v>
          </cell>
          <cell r="F131">
            <v>26.056847021221799</v>
          </cell>
          <cell r="G131">
            <v>47.954724958244348</v>
          </cell>
          <cell r="H131">
            <v>53.813013864785283</v>
          </cell>
          <cell r="I131">
            <v>59.762121636212832</v>
          </cell>
          <cell r="J131">
            <v>58.690096458210398</v>
          </cell>
          <cell r="K131">
            <v>59.21326297307602</v>
          </cell>
          <cell r="L131">
            <v>59.248831087878948</v>
          </cell>
        </row>
        <row r="132">
          <cell r="A132">
            <v>130</v>
          </cell>
          <cell r="B132" t="str">
            <v>IND_NM_CLK_DRY_NEW</v>
          </cell>
          <cell r="C132" t="str">
            <v>IND_HFO</v>
          </cell>
          <cell r="D132">
            <v>34.277907946700111</v>
          </cell>
          <cell r="E132">
            <v>40.008411449383601</v>
          </cell>
          <cell r="F132">
            <v>52.113694042443598</v>
          </cell>
          <cell r="G132">
            <v>95.909449916488711</v>
          </cell>
          <cell r="H132">
            <v>107.62602772957059</v>
          </cell>
          <cell r="I132">
            <v>119.52424327242559</v>
          </cell>
          <cell r="J132">
            <v>117.3801929164208</v>
          </cell>
          <cell r="K132">
            <v>118.4265259461521</v>
          </cell>
          <cell r="L132">
            <v>118.4976621757579</v>
          </cell>
        </row>
        <row r="133">
          <cell r="A133">
            <v>131</v>
          </cell>
          <cell r="B133" t="str">
            <v>IND_NM_CLK_DRY_NEW</v>
          </cell>
          <cell r="C133" t="str">
            <v>IND_COA</v>
          </cell>
          <cell r="D133">
            <v>132.82689329346289</v>
          </cell>
          <cell r="E133">
            <v>155.03259436636139</v>
          </cell>
          <cell r="F133">
            <v>201.94056441446901</v>
          </cell>
          <cell r="G133">
            <v>371.64911842639373</v>
          </cell>
          <cell r="H133">
            <v>417.05085745208589</v>
          </cell>
          <cell r="I133">
            <v>463.15644268064938</v>
          </cell>
          <cell r="J133">
            <v>454.84824755113073</v>
          </cell>
          <cell r="K133">
            <v>458.90278804133942</v>
          </cell>
          <cell r="L133">
            <v>459.17844093106203</v>
          </cell>
        </row>
        <row r="134">
          <cell r="A134">
            <v>132</v>
          </cell>
          <cell r="B134" t="str">
            <v>IND_NM_CLK_DRY_NEW</v>
          </cell>
          <cell r="C134" t="str">
            <v>IND_BGS</v>
          </cell>
          <cell r="D134">
            <v>10.711846233343779</v>
          </cell>
          <cell r="E134">
            <v>12.50262857793237</v>
          </cell>
          <cell r="F134">
            <v>16.28552938826363</v>
          </cell>
          <cell r="G134">
            <v>29.971703098902719</v>
          </cell>
          <cell r="H134">
            <v>33.633133665490803</v>
          </cell>
          <cell r="I134">
            <v>37.35132602263301</v>
          </cell>
          <cell r="J134">
            <v>36.681310286381503</v>
          </cell>
          <cell r="K134">
            <v>37.008289358172533</v>
          </cell>
          <cell r="L134">
            <v>37.030519429924347</v>
          </cell>
        </row>
        <row r="135">
          <cell r="A135">
            <v>133</v>
          </cell>
          <cell r="B135" t="str">
            <v>IND_NM_LIM_LRK_NEW</v>
          </cell>
          <cell r="C135" t="str">
            <v>IND_NGA</v>
          </cell>
          <cell r="D135">
            <v>0.44330608000000149</v>
          </cell>
          <cell r="E135">
            <v>1.8829960970431661</v>
          </cell>
          <cell r="F135">
            <v>2.9343271524677061</v>
          </cell>
          <cell r="G135">
            <v>4.6075506687945174</v>
          </cell>
          <cell r="H135">
            <v>5.8566464739609838</v>
          </cell>
          <cell r="I135">
            <v>7.0760183796006979</v>
          </cell>
          <cell r="J135">
            <v>8.2014543351126772</v>
          </cell>
          <cell r="K135">
            <v>8.2551820109409935</v>
          </cell>
          <cell r="L135">
            <v>8.3018421703218781</v>
          </cell>
        </row>
        <row r="136">
          <cell r="A136">
            <v>134</v>
          </cell>
          <cell r="B136" t="str">
            <v>IND_NM_LIM_LRK_NEW</v>
          </cell>
          <cell r="C136" t="str">
            <v>IND_HFO</v>
          </cell>
          <cell r="D136">
            <v>0.1477686933333362</v>
          </cell>
          <cell r="E136">
            <v>0.62766536568105546</v>
          </cell>
          <cell r="F136">
            <v>0.97810905082257005</v>
          </cell>
          <cell r="G136">
            <v>1.535850222931509</v>
          </cell>
          <cell r="H136">
            <v>1.952215491320328</v>
          </cell>
          <cell r="I136">
            <v>2.3586727932002329</v>
          </cell>
          <cell r="J136">
            <v>2.7338181117042262</v>
          </cell>
          <cell r="K136">
            <v>2.751727336980331</v>
          </cell>
          <cell r="L136">
            <v>2.7672807234406269</v>
          </cell>
        </row>
        <row r="137">
          <cell r="A137">
            <v>135</v>
          </cell>
          <cell r="B137" t="str">
            <v>IND_NM_LIM_LRK_NEW</v>
          </cell>
          <cell r="C137" t="str">
            <v>IND_BIO</v>
          </cell>
          <cell r="D137">
            <v>2.0687617066666699</v>
          </cell>
          <cell r="E137">
            <v>8.7873151195347745</v>
          </cell>
          <cell r="F137">
            <v>13.693526711515981</v>
          </cell>
          <cell r="G137">
            <v>21.501903121041071</v>
          </cell>
          <cell r="H137">
            <v>27.331016878484579</v>
          </cell>
          <cell r="I137">
            <v>33.021419104803243</v>
          </cell>
          <cell r="J137">
            <v>38.273453563859142</v>
          </cell>
          <cell r="K137">
            <v>38.524182717724599</v>
          </cell>
          <cell r="L137">
            <v>38.74193012816874</v>
          </cell>
        </row>
        <row r="138">
          <cell r="A138">
            <v>136</v>
          </cell>
          <cell r="B138" t="str">
            <v>IND_NM_LIM_LRK_NEW</v>
          </cell>
          <cell r="C138" t="str">
            <v>IND_COA</v>
          </cell>
          <cell r="D138">
            <v>11.96926416000005</v>
          </cell>
          <cell r="E138">
            <v>50.840894620165493</v>
          </cell>
          <cell r="F138">
            <v>79.226833116628214</v>
          </cell>
          <cell r="G138">
            <v>124.4038680574519</v>
          </cell>
          <cell r="H138">
            <v>158.1294547969465</v>
          </cell>
          <cell r="I138">
            <v>191.0524962492189</v>
          </cell>
          <cell r="J138">
            <v>221.4392670480423</v>
          </cell>
          <cell r="K138">
            <v>222.88991429540681</v>
          </cell>
          <cell r="L138">
            <v>224.14973859869079</v>
          </cell>
        </row>
        <row r="139">
          <cell r="A139">
            <v>137</v>
          </cell>
          <cell r="B139" t="str">
            <v>IND_NM_GLS_FOSS_NEW</v>
          </cell>
          <cell r="C139" t="str">
            <v>IND_NGA</v>
          </cell>
          <cell r="D139">
            <v>31.034294297600091</v>
          </cell>
          <cell r="E139">
            <v>0</v>
          </cell>
          <cell r="F139">
            <v>31.034294297600091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IND_NM_GLS_ELEC_NEW</v>
          </cell>
          <cell r="C140" t="str">
            <v>IND_BIO</v>
          </cell>
          <cell r="D140">
            <v>0</v>
          </cell>
          <cell r="E140">
            <v>61.090551655750609</v>
          </cell>
          <cell r="F140">
            <v>80.406491959479979</v>
          </cell>
          <cell r="G140">
            <v>148.11916133403389</v>
          </cell>
          <cell r="H140">
            <v>188.10941030907389</v>
          </cell>
          <cell r="I140">
            <v>228.51034233822551</v>
          </cell>
          <cell r="J140">
            <v>263.22799576617751</v>
          </cell>
          <cell r="K140">
            <v>265.59786533747598</v>
          </cell>
          <cell r="L140">
            <v>266.67593696916731</v>
          </cell>
        </row>
        <row r="141">
          <cell r="A141">
            <v>139</v>
          </cell>
          <cell r="B141" t="str">
            <v>IND_NM_CRM_NEW</v>
          </cell>
          <cell r="C141" t="str">
            <v>IND_NGA</v>
          </cell>
          <cell r="D141">
            <v>230.7641976944881</v>
          </cell>
          <cell r="E141">
            <v>286.2912639009852</v>
          </cell>
          <cell r="F141">
            <v>320.40286149667588</v>
          </cell>
          <cell r="G141">
            <v>390.23896483819988</v>
          </cell>
          <cell r="H141">
            <v>413.22581141653728</v>
          </cell>
          <cell r="I141">
            <v>456.1138087624343</v>
          </cell>
          <cell r="J141">
            <v>459.58991553232312</v>
          </cell>
          <cell r="K141">
            <v>463.69711594461768</v>
          </cell>
          <cell r="L141">
            <v>468.59491673178258</v>
          </cell>
        </row>
        <row r="142">
          <cell r="A142">
            <v>140</v>
          </cell>
          <cell r="B142" t="str">
            <v>IND_PP_SB_BIO_EXS</v>
          </cell>
          <cell r="C142" t="str">
            <v>IND_BIO</v>
          </cell>
          <cell r="D142">
            <v>435.88914110429448</v>
          </cell>
          <cell r="E142">
            <v>348.7113128834356</v>
          </cell>
          <cell r="F142">
            <v>261.53348466257671</v>
          </cell>
          <cell r="G142">
            <v>174.3556564417178</v>
          </cell>
          <cell r="H142">
            <v>87.177828220858871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IND_PP_PH_HFO_EXS</v>
          </cell>
          <cell r="C143" t="str">
            <v>IND_HFO</v>
          </cell>
          <cell r="D143">
            <v>8.08</v>
          </cell>
          <cell r="E143">
            <v>6.4640000000000004</v>
          </cell>
          <cell r="F143">
            <v>4.8480000000000008</v>
          </cell>
          <cell r="G143">
            <v>3.2320000000000002</v>
          </cell>
          <cell r="H143">
            <v>1.6160000000000001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IND_PP_PH_NGA_EXS</v>
          </cell>
          <cell r="C144" t="str">
            <v>IND_NGA</v>
          </cell>
          <cell r="D144">
            <v>29.098500000000001</v>
          </cell>
          <cell r="E144">
            <v>12.252000000000001</v>
          </cell>
          <cell r="F144">
            <v>9.2274000000000029</v>
          </cell>
          <cell r="G144">
            <v>6.1260000000000012</v>
          </cell>
          <cell r="H144">
            <v>3.0629999999999979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IND_PP_PH_COA_EXS</v>
          </cell>
          <cell r="C145" t="str">
            <v>IND_COA</v>
          </cell>
          <cell r="D145">
            <v>0.91058823529411792</v>
          </cell>
          <cell r="E145">
            <v>0.7284705882352942</v>
          </cell>
          <cell r="F145">
            <v>0.54635294117647071</v>
          </cell>
          <cell r="G145">
            <v>0.3642352941176471</v>
          </cell>
          <cell r="H145">
            <v>0.18211764705881381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IND_PP_PH_BIO_EXS</v>
          </cell>
          <cell r="C146" t="str">
            <v>IND_BIO</v>
          </cell>
          <cell r="D146">
            <v>2.383941176470588</v>
          </cell>
          <cell r="E146">
            <v>1.0579764705882371</v>
          </cell>
          <cell r="F146">
            <v>0.75282352941176489</v>
          </cell>
          <cell r="G146">
            <v>0.52898823529412675</v>
          </cell>
          <cell r="H146">
            <v>0.25094117647058828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IND_PP_DH_OIL_EXS</v>
          </cell>
          <cell r="C147" t="str">
            <v>IND_OIL</v>
          </cell>
          <cell r="D147">
            <v>10.75609756097561</v>
          </cell>
          <cell r="E147">
            <v>8.6048780487804883</v>
          </cell>
          <cell r="F147">
            <v>6.4536585365853671</v>
          </cell>
          <cell r="G147">
            <v>4.3024390243902442</v>
          </cell>
          <cell r="H147">
            <v>2.1512195121951221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IND_PP_DH_NGA_EXS</v>
          </cell>
          <cell r="C148" t="str">
            <v>IND_NGA</v>
          </cell>
          <cell r="D148">
            <v>43.542439024390227</v>
          </cell>
          <cell r="E148">
            <v>18.333658536585361</v>
          </cell>
          <cell r="F148">
            <v>13.750243902438999</v>
          </cell>
          <cell r="G148">
            <v>9.1668292682926822</v>
          </cell>
          <cell r="H148">
            <v>4.5834146341463411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IND_PP_DH_LPG_EXS</v>
          </cell>
          <cell r="C149" t="str">
            <v>IND_LPG</v>
          </cell>
          <cell r="D149">
            <v>4.264024390243903</v>
          </cell>
          <cell r="E149">
            <v>3.4112195121951219</v>
          </cell>
          <cell r="F149">
            <v>2.5584146341463421</v>
          </cell>
          <cell r="G149">
            <v>1.7056097560975609</v>
          </cell>
          <cell r="H149">
            <v>0.85280487804878058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IND_PP_PH_REC_NEW</v>
          </cell>
          <cell r="C150" t="str">
            <v>IND_PP_SB_REC</v>
          </cell>
          <cell r="D150">
            <v>2.624355825267624</v>
          </cell>
          <cell r="E150">
            <v>0</v>
          </cell>
          <cell r="F150">
            <v>0</v>
          </cell>
          <cell r="G150">
            <v>0</v>
          </cell>
          <cell r="H150">
            <v>1.1519999999999069E-2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IND_PP_DH_NGA_NEW</v>
          </cell>
          <cell r="C151" t="str">
            <v>IND_NGA</v>
          </cell>
          <cell r="D151">
            <v>52.243138869849183</v>
          </cell>
          <cell r="E151">
            <v>81.583880890758891</v>
          </cell>
          <cell r="F151">
            <v>93.338399941383486</v>
          </cell>
          <cell r="G151">
            <v>102.40452144413931</v>
          </cell>
          <cell r="H151">
            <v>64.57624614352406</v>
          </cell>
          <cell r="I151">
            <v>33.086704372218939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IND_PP_DH_REC_NEW</v>
          </cell>
          <cell r="C152" t="str">
            <v>IND_PP_SB_REC</v>
          </cell>
          <cell r="D152">
            <v>0</v>
          </cell>
          <cell r="E152">
            <v>1.3968860320295919</v>
          </cell>
          <cell r="F152">
            <v>0</v>
          </cell>
          <cell r="G152">
            <v>0</v>
          </cell>
          <cell r="H152">
            <v>32.016929896085188</v>
          </cell>
          <cell r="I152">
            <v>49.771852426698793</v>
          </cell>
          <cell r="J152">
            <v>54.95887896182154</v>
          </cell>
          <cell r="K152">
            <v>51.129809166029681</v>
          </cell>
          <cell r="L152">
            <v>50.089154545350219</v>
          </cell>
        </row>
        <row r="153">
          <cell r="A153">
            <v>151</v>
          </cell>
          <cell r="B153" t="str">
            <v>IND_PP_MD_ELC_NEW</v>
          </cell>
          <cell r="C153" t="str">
            <v>IND_PP_ELC</v>
          </cell>
          <cell r="D153">
            <v>255.2592624137088</v>
          </cell>
          <cell r="E153">
            <v>331.61232961805177</v>
          </cell>
          <cell r="F153">
            <v>325.81139833936152</v>
          </cell>
          <cell r="G153">
            <v>398.91497429399197</v>
          </cell>
          <cell r="H153">
            <v>377.3037676525895</v>
          </cell>
          <cell r="I153">
            <v>418.85906558890167</v>
          </cell>
          <cell r="J153">
            <v>629.30622876888663</v>
          </cell>
          <cell r="K153">
            <v>642.27064756045297</v>
          </cell>
          <cell r="L153">
            <v>658.75483437401147</v>
          </cell>
        </row>
        <row r="154">
          <cell r="A154">
            <v>152</v>
          </cell>
          <cell r="B154" t="str">
            <v>IND_PP_MD_ELC_EXS</v>
          </cell>
          <cell r="C154" t="str">
            <v>IND_PP_ELC</v>
          </cell>
          <cell r="D154">
            <v>190.82284883720931</v>
          </cell>
          <cell r="E154">
            <v>152.65827906976739</v>
          </cell>
          <cell r="F154">
            <v>114.4937093023256</v>
          </cell>
          <cell r="G154">
            <v>76.329139534883709</v>
          </cell>
          <cell r="H154">
            <v>38.164569767441847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IND_OTH_SB_HFO_EXS</v>
          </cell>
          <cell r="C155" t="str">
            <v>IND_HFO</v>
          </cell>
          <cell r="D155">
            <v>38.388888888888893</v>
          </cell>
          <cell r="E155">
            <v>31.99074074074073</v>
          </cell>
          <cell r="F155">
            <v>25.592592592592592</v>
          </cell>
          <cell r="G155">
            <v>19.194444444444439</v>
          </cell>
          <cell r="H155">
            <v>12.796296296296291</v>
          </cell>
          <cell r="I155">
            <v>6.3981481481481444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IND_OTH_SB_OIL_EXS</v>
          </cell>
          <cell r="C156" t="str">
            <v>IND_OIL</v>
          </cell>
          <cell r="D156">
            <v>110.99382716049379</v>
          </cell>
          <cell r="E156">
            <v>92.49485596707818</v>
          </cell>
          <cell r="F156">
            <v>73.995884773662553</v>
          </cell>
          <cell r="G156">
            <v>55.496913580246911</v>
          </cell>
          <cell r="H156">
            <v>36.997942386831276</v>
          </cell>
          <cell r="I156">
            <v>18.498971193415638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IND_OTH_SB_NGA_EXS</v>
          </cell>
          <cell r="C157" t="str">
            <v>IND_NGA</v>
          </cell>
          <cell r="D157">
            <v>93.265432098765444</v>
          </cell>
          <cell r="E157">
            <v>77.721193415637856</v>
          </cell>
          <cell r="F157">
            <v>62.176954732510282</v>
          </cell>
          <cell r="G157">
            <v>46.632716049382722</v>
          </cell>
          <cell r="H157">
            <v>40.461653292181069</v>
          </cell>
          <cell r="I157">
            <v>15.544238683127571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IND_OTH_SB_COA_EXS</v>
          </cell>
          <cell r="C158" t="str">
            <v>IND_COA</v>
          </cell>
          <cell r="D158">
            <v>27.16049382716049</v>
          </cell>
          <cell r="E158">
            <v>22.63374485596708</v>
          </cell>
          <cell r="F158">
            <v>18.106995884773671</v>
          </cell>
          <cell r="G158">
            <v>25.802469135802468</v>
          </cell>
          <cell r="H158">
            <v>9.05349794238683</v>
          </cell>
          <cell r="I158">
            <v>4.5267489711934168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IND_OTH_SB_COG_EXS</v>
          </cell>
          <cell r="C159" t="str">
            <v>IND_COG</v>
          </cell>
          <cell r="D159">
            <v>10.09814814814815</v>
          </cell>
          <cell r="E159">
            <v>4.4290123456790118</v>
          </cell>
          <cell r="F159">
            <v>3.5432098765432101</v>
          </cell>
          <cell r="G159">
            <v>5.0490740740740732</v>
          </cell>
          <cell r="H159">
            <v>1.771604938271605</v>
          </cell>
          <cell r="I159">
            <v>0.88580246913580218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IND_OTH_SB_LPG_EXS</v>
          </cell>
          <cell r="C160" t="str">
            <v>IND_LPG</v>
          </cell>
          <cell r="D160">
            <v>5.9814814814814801</v>
          </cell>
          <cell r="E160">
            <v>4.9845679012345672</v>
          </cell>
          <cell r="F160">
            <v>3.9876543209876538</v>
          </cell>
          <cell r="G160">
            <v>5.682407407407406</v>
          </cell>
          <cell r="H160">
            <v>1.9938271604938269</v>
          </cell>
          <cell r="I160">
            <v>0.99691358024691368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IND_OTH_SB_BIO_EXS</v>
          </cell>
          <cell r="C161" t="str">
            <v>IND_BIO</v>
          </cell>
          <cell r="D161">
            <v>197.7620025145155</v>
          </cell>
          <cell r="E161">
            <v>170.80776748971189</v>
          </cell>
          <cell r="F161">
            <v>166.08704307187341</v>
          </cell>
          <cell r="G161">
            <v>124.70802469135801</v>
          </cell>
          <cell r="H161">
            <v>83.138683127572023</v>
          </cell>
          <cell r="I161">
            <v>39.823429218106988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IND_OTH_SB_HET_EXS</v>
          </cell>
          <cell r="C162" t="str">
            <v>IND_HET</v>
          </cell>
          <cell r="D162">
            <v>230.20637500000001</v>
          </cell>
          <cell r="E162">
            <v>219.24416666666659</v>
          </cell>
          <cell r="F162">
            <v>175.3953333333333</v>
          </cell>
          <cell r="G162">
            <v>131.54650000000001</v>
          </cell>
          <cell r="H162">
            <v>46.156666666666673</v>
          </cell>
          <cell r="I162">
            <v>23.07833333333333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IND_OTH_PH_HFO_EXS</v>
          </cell>
          <cell r="C163" t="str">
            <v>IND_HFO</v>
          </cell>
          <cell r="D163">
            <v>91.176829268292693</v>
          </cell>
          <cell r="E163">
            <v>39.989837398373993</v>
          </cell>
          <cell r="F163">
            <v>37.393732773291553</v>
          </cell>
          <cell r="G163">
            <v>39.989837398373993</v>
          </cell>
          <cell r="H163">
            <v>15.995934959349601</v>
          </cell>
          <cell r="I163">
            <v>7.997967479674803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IND_OTH_PH_OIL_EXS</v>
          </cell>
          <cell r="C164" t="str">
            <v>IND_OIL</v>
          </cell>
          <cell r="D164">
            <v>263.60783132530122</v>
          </cell>
          <cell r="E164">
            <v>119.0467896746505</v>
          </cell>
          <cell r="F164">
            <v>92.493975903614498</v>
          </cell>
          <cell r="G164">
            <v>119.0467896746505</v>
          </cell>
          <cell r="H164">
            <v>46.246987951807242</v>
          </cell>
          <cell r="I164">
            <v>23.12349397590361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IND_OTH_PH_NGA_EXS</v>
          </cell>
          <cell r="C165" t="str">
            <v>IND_NGA</v>
          </cell>
          <cell r="D165">
            <v>524.61764705882354</v>
          </cell>
          <cell r="E165">
            <v>437.18137254901961</v>
          </cell>
          <cell r="F165">
            <v>349.74509803921569</v>
          </cell>
          <cell r="G165">
            <v>262.30882352941182</v>
          </cell>
          <cell r="H165">
            <v>262.30882352941182</v>
          </cell>
          <cell r="I165">
            <v>87.436274509803923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IND_OTH_PH_COA_EXS</v>
          </cell>
          <cell r="C166" t="str">
            <v>IND_COA</v>
          </cell>
          <cell r="D166">
            <v>71.883333333333326</v>
          </cell>
          <cell r="E166">
            <v>38.695117932060789</v>
          </cell>
          <cell r="F166">
            <v>25.222222222222221</v>
          </cell>
          <cell r="G166">
            <v>18.916666666666661</v>
          </cell>
          <cell r="H166">
            <v>12.611111111111111</v>
          </cell>
          <cell r="I166">
            <v>6.3055555555555536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IND_OTH_PH_COK_EXS</v>
          </cell>
          <cell r="C167" t="str">
            <v>IND_COK</v>
          </cell>
          <cell r="D167">
            <v>8.9018518518518519</v>
          </cell>
          <cell r="E167">
            <v>3.9043209876543208</v>
          </cell>
          <cell r="F167">
            <v>3.123456790123456</v>
          </cell>
          <cell r="G167">
            <v>4.450925925925926</v>
          </cell>
          <cell r="H167">
            <v>1.561728395061728</v>
          </cell>
          <cell r="I167">
            <v>0.780864197530864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IND_OTH_PH_ELC_EXS</v>
          </cell>
          <cell r="C168" t="str">
            <v>IND_OTH_ELC</v>
          </cell>
          <cell r="D168">
            <v>136.08500000000001</v>
          </cell>
          <cell r="E168">
            <v>113.4041666666667</v>
          </cell>
          <cell r="F168">
            <v>113.4041666666667</v>
          </cell>
          <cell r="G168">
            <v>113.4041666666667</v>
          </cell>
          <cell r="H168">
            <v>45.361666666666657</v>
          </cell>
          <cell r="I168">
            <v>22.680833333333339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IND_OTH_PH_LPG_EXS</v>
          </cell>
          <cell r="C169" t="str">
            <v>IND_LPG</v>
          </cell>
          <cell r="D169">
            <v>40.364705882352943</v>
          </cell>
          <cell r="E169">
            <v>33.637254901960787</v>
          </cell>
          <cell r="F169">
            <v>26.909803921568631</v>
          </cell>
          <cell r="G169">
            <v>20.182352941176472</v>
          </cell>
          <cell r="H169">
            <v>13.454901960784319</v>
          </cell>
          <cell r="I169">
            <v>6.7274509803921614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IND_OTH_MD_ELC_EXS</v>
          </cell>
          <cell r="C170" t="str">
            <v>IND_OTH_ELC</v>
          </cell>
          <cell r="D170">
            <v>517.10588235294119</v>
          </cell>
          <cell r="E170">
            <v>430.92156862745111</v>
          </cell>
          <cell r="F170">
            <v>344.73725490196068</v>
          </cell>
          <cell r="G170">
            <v>258.5529411764706</v>
          </cell>
          <cell r="H170">
            <v>172.3686274509804</v>
          </cell>
          <cell r="I170">
            <v>86.184313725490185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IND_OTH_EC_ELC_EXS</v>
          </cell>
          <cell r="C171" t="str">
            <v>IND_OTH_ELC</v>
          </cell>
          <cell r="D171">
            <v>181.44499999999999</v>
          </cell>
          <cell r="E171">
            <v>151.20416666666671</v>
          </cell>
          <cell r="F171">
            <v>120.9633333333333</v>
          </cell>
          <cell r="G171">
            <v>90.722499999999997</v>
          </cell>
          <cell r="H171">
            <v>60.481666666666669</v>
          </cell>
          <cell r="I171">
            <v>30.24083333333332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IND_OTH_OTH_HFO_EXS</v>
          </cell>
          <cell r="C172" t="str">
            <v>IND_HFO</v>
          </cell>
          <cell r="D172">
            <v>19.197530864197532</v>
          </cell>
          <cell r="E172">
            <v>15.99794238683128</v>
          </cell>
          <cell r="F172">
            <v>12.798353909465019</v>
          </cell>
          <cell r="G172">
            <v>9.5987654320987641</v>
          </cell>
          <cell r="H172">
            <v>6.3991769547325097</v>
          </cell>
          <cell r="I172">
            <v>3.1995884773662548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IND_OTH_OTH_OIL_EXS</v>
          </cell>
          <cell r="C173" t="str">
            <v>IND_OIL</v>
          </cell>
          <cell r="D173">
            <v>55.5</v>
          </cell>
          <cell r="E173">
            <v>46.249999999999993</v>
          </cell>
          <cell r="F173">
            <v>37</v>
          </cell>
          <cell r="G173">
            <v>27.75</v>
          </cell>
          <cell r="H173">
            <v>18.5</v>
          </cell>
          <cell r="I173">
            <v>9.25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IND_OTH_OTH_NGA_EXS</v>
          </cell>
          <cell r="C174" t="str">
            <v>IND_NGA</v>
          </cell>
          <cell r="D174">
            <v>104.9259259259259</v>
          </cell>
          <cell r="E174">
            <v>87.438271604938251</v>
          </cell>
          <cell r="F174">
            <v>69.950617283950606</v>
          </cell>
          <cell r="G174">
            <v>52.462962962962948</v>
          </cell>
          <cell r="H174">
            <v>34.975308641975303</v>
          </cell>
          <cell r="I174">
            <v>17.487654320987641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IND_OTH_OTH_COK_EXS</v>
          </cell>
          <cell r="C175" t="str">
            <v>IND_COK</v>
          </cell>
          <cell r="D175">
            <v>2.0061728395061729</v>
          </cell>
          <cell r="E175">
            <v>1.6718106995884769</v>
          </cell>
          <cell r="F175">
            <v>1.3374485596707819</v>
          </cell>
          <cell r="G175">
            <v>1.6718106995884769</v>
          </cell>
          <cell r="H175">
            <v>0.66872427983539107</v>
          </cell>
          <cell r="I175">
            <v>0.33436213991769542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IND_OTH_OTH_PTC_EXS</v>
          </cell>
          <cell r="C176" t="str">
            <v>IND_PTC</v>
          </cell>
          <cell r="D176">
            <v>16.724691358024689</v>
          </cell>
          <cell r="E176">
            <v>13.93724279835391</v>
          </cell>
          <cell r="F176">
            <v>11.149794238683119</v>
          </cell>
          <cell r="G176">
            <v>4.4012345679012341</v>
          </cell>
          <cell r="H176">
            <v>2.9341563786008229</v>
          </cell>
          <cell r="I176">
            <v>1.4670781893004119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IND_OTH_OTH_ELC_EXS</v>
          </cell>
          <cell r="C177" t="str">
            <v>IND_OTH_ELC</v>
          </cell>
          <cell r="D177">
            <v>72.58</v>
          </cell>
          <cell r="E177">
            <v>60.483333333333341</v>
          </cell>
          <cell r="F177">
            <v>48.38666666666667</v>
          </cell>
          <cell r="G177">
            <v>36.29</v>
          </cell>
          <cell r="H177">
            <v>24.193333333333339</v>
          </cell>
          <cell r="I177">
            <v>12.09666666666666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IND_OTH_OTH_GEO_EXS</v>
          </cell>
          <cell r="C178" t="str">
            <v>IND_GEO</v>
          </cell>
          <cell r="D178">
            <v>1.7911458333333341</v>
          </cell>
          <cell r="E178">
            <v>1.4926215277777779</v>
          </cell>
          <cell r="F178">
            <v>1.1940972222222219</v>
          </cell>
          <cell r="G178">
            <v>0.89557291666666683</v>
          </cell>
          <cell r="H178">
            <v>0.3142361111111111</v>
          </cell>
          <cell r="I178">
            <v>0.15711805555555561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IND_OTH_OTH_BIO_EXS</v>
          </cell>
          <cell r="C179" t="str">
            <v>IND_BIO</v>
          </cell>
          <cell r="D179">
            <v>46.772839506172843</v>
          </cell>
          <cell r="E179">
            <v>38.977366255144041</v>
          </cell>
          <cell r="F179">
            <v>31.181893004115231</v>
          </cell>
          <cell r="G179">
            <v>23.386419753086422</v>
          </cell>
          <cell r="H179">
            <v>8.2057613168724295</v>
          </cell>
          <cell r="I179">
            <v>4.1028806584362147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IND_OTH_SB_HFO_NEW</v>
          </cell>
          <cell r="C180" t="str">
            <v>IND_HFO</v>
          </cell>
          <cell r="D180">
            <v>12.24719102576128</v>
          </cell>
          <cell r="E180">
            <v>0</v>
          </cell>
          <cell r="F180">
            <v>40.842224636156772</v>
          </cell>
          <cell r="G180">
            <v>51.944546296296281</v>
          </cell>
          <cell r="H180">
            <v>49.282135947513623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IND_OTH_SB_OIL_NEW</v>
          </cell>
          <cell r="C181" t="str">
            <v>IND_OIL</v>
          </cell>
          <cell r="D181">
            <v>0</v>
          </cell>
          <cell r="E181">
            <v>0</v>
          </cell>
          <cell r="F181">
            <v>23.92759934007162</v>
          </cell>
          <cell r="G181">
            <v>86.781067901234564</v>
          </cell>
          <cell r="H181">
            <v>31.386737648397212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IND_OTH_SB_NGA_NEW</v>
          </cell>
          <cell r="C182" t="str">
            <v>IND_NGA</v>
          </cell>
          <cell r="D182">
            <v>64.944169912846959</v>
          </cell>
          <cell r="E182">
            <v>58.925020576131693</v>
          </cell>
          <cell r="F182">
            <v>70.692679724988437</v>
          </cell>
          <cell r="G182">
            <v>95.645265432098739</v>
          </cell>
          <cell r="H182">
            <v>173.1516048410997</v>
          </cell>
          <cell r="I182">
            <v>10.61659474938129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IND_OTH_SB_COA_NEW</v>
          </cell>
          <cell r="C183" t="str">
            <v>IND_COA</v>
          </cell>
          <cell r="D183">
            <v>0</v>
          </cell>
          <cell r="E183">
            <v>0</v>
          </cell>
          <cell r="F183">
            <v>0</v>
          </cell>
          <cell r="G183">
            <v>9.7670262345679006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IND_OTH_SB_ELC_NEW</v>
          </cell>
          <cell r="C184" t="str">
            <v>IND_OTH_ELC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172.27625658336851</v>
          </cell>
          <cell r="I184">
            <v>80.488704383790832</v>
          </cell>
          <cell r="J184">
            <v>0</v>
          </cell>
          <cell r="K184">
            <v>17.050716361043659</v>
          </cell>
          <cell r="L184">
            <v>0</v>
          </cell>
        </row>
        <row r="185">
          <cell r="A185">
            <v>183</v>
          </cell>
          <cell r="B185" t="str">
            <v>IND_OTH_SB_BIO_NEW</v>
          </cell>
          <cell r="C185" t="str">
            <v>IND_BIO</v>
          </cell>
          <cell r="D185">
            <v>0</v>
          </cell>
          <cell r="E185">
            <v>0</v>
          </cell>
          <cell r="F185">
            <v>0</v>
          </cell>
          <cell r="G185">
            <v>53.139452160493853</v>
          </cell>
          <cell r="H185">
            <v>155.43045657204269</v>
          </cell>
          <cell r="I185">
            <v>681.11370392433753</v>
          </cell>
          <cell r="J185">
            <v>951.17998447273294</v>
          </cell>
          <cell r="K185">
            <v>943.52915542541871</v>
          </cell>
          <cell r="L185">
            <v>973.18190739289184</v>
          </cell>
        </row>
        <row r="186">
          <cell r="A186">
            <v>184</v>
          </cell>
          <cell r="B186" t="str">
            <v>IND_OTH_PH_HFO_NEW</v>
          </cell>
          <cell r="C186" t="str">
            <v>IND_HFO</v>
          </cell>
          <cell r="D186">
            <v>3.0383458992204981</v>
          </cell>
          <cell r="E186">
            <v>54.89912853394371</v>
          </cell>
          <cell r="F186">
            <v>54.89912853394371</v>
          </cell>
          <cell r="G186">
            <v>59.212883068250527</v>
          </cell>
          <cell r="H186">
            <v>59.212883068250527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IND_OTH_PH_OIL_NEW</v>
          </cell>
          <cell r="C187" t="str">
            <v>IND_OIL</v>
          </cell>
          <cell r="D187">
            <v>19.037694177238311</v>
          </cell>
          <cell r="E187">
            <v>140.80078966074959</v>
          </cell>
          <cell r="F187">
            <v>140.80078966074959</v>
          </cell>
          <cell r="G187">
            <v>178.5613717252231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IND_OTH_PH_NGA_NEW</v>
          </cell>
          <cell r="C188" t="str">
            <v>IND_NGA</v>
          </cell>
          <cell r="D188">
            <v>605.96445495133446</v>
          </cell>
          <cell r="E188">
            <v>701.48621863879248</v>
          </cell>
          <cell r="F188">
            <v>757.76923764760727</v>
          </cell>
          <cell r="G188">
            <v>928.12382207008238</v>
          </cell>
          <cell r="H188">
            <v>1320.632160492373</v>
          </cell>
          <cell r="I188">
            <v>184.49079324116161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IND_OTH_PH_COA_NEW</v>
          </cell>
          <cell r="C189" t="str">
            <v>IND_COA</v>
          </cell>
          <cell r="D189">
            <v>22.331841834179858</v>
          </cell>
          <cell r="E189">
            <v>22.331841834179858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IND_OTH_PH_COK_NEW</v>
          </cell>
          <cell r="C190" t="str">
            <v>IND_COK</v>
          </cell>
          <cell r="D190">
            <v>0.51966566489948962</v>
          </cell>
          <cell r="E190">
            <v>0</v>
          </cell>
          <cell r="F190">
            <v>0</v>
          </cell>
          <cell r="G190">
            <v>5.4693461207365246</v>
          </cell>
          <cell r="H190">
            <v>5.4693461207365246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IND_OTH_PH_ELC_NEW</v>
          </cell>
          <cell r="C191" t="str">
            <v>IND_OTH_ELC</v>
          </cell>
          <cell r="D191">
            <v>42.92383281827501</v>
          </cell>
          <cell r="E191">
            <v>131.1507688379445</v>
          </cell>
          <cell r="F191">
            <v>193.0280747302389</v>
          </cell>
          <cell r="G191">
            <v>202.76039676385909</v>
          </cell>
          <cell r="H191">
            <v>202.76039676385909</v>
          </cell>
          <cell r="I191">
            <v>1509.5384680228551</v>
          </cell>
          <cell r="J191">
            <v>1830.6066793912751</v>
          </cell>
          <cell r="K191">
            <v>1854.1093070815241</v>
          </cell>
          <cell r="L191">
            <v>1873.6933366375731</v>
          </cell>
        </row>
        <row r="192">
          <cell r="A192">
            <v>190</v>
          </cell>
          <cell r="B192" t="str">
            <v>IND_OTH_PH_LPG_NEW</v>
          </cell>
          <cell r="C192" t="str">
            <v>IND_LPG</v>
          </cell>
          <cell r="D192">
            <v>53.850469285160223</v>
          </cell>
          <cell r="E192">
            <v>61.251711030356887</v>
          </cell>
          <cell r="F192">
            <v>51.067539255462819</v>
          </cell>
          <cell r="G192">
            <v>31.627026781466672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IND_OTH_MD_ELC_NEW</v>
          </cell>
          <cell r="C193" t="str">
            <v>IND_OTH_ELC</v>
          </cell>
          <cell r="D193">
            <v>515.70744842298825</v>
          </cell>
          <cell r="E193">
            <v>627.77971287378227</v>
          </cell>
          <cell r="F193">
            <v>692.40920113830168</v>
          </cell>
          <cell r="G193">
            <v>845.46768397511153</v>
          </cell>
          <cell r="H193">
            <v>944.41705002079834</v>
          </cell>
          <cell r="I193">
            <v>1044.8680015061041</v>
          </cell>
          <cell r="J193">
            <v>1131.7211554108601</v>
          </cell>
          <cell r="K193">
            <v>1144.258875255126</v>
          </cell>
          <cell r="L193">
            <v>1155.161499623732</v>
          </cell>
        </row>
        <row r="194">
          <cell r="A194">
            <v>192</v>
          </cell>
          <cell r="B194" t="str">
            <v>IND_OTH_OTH_HFO_NEW</v>
          </cell>
          <cell r="C194" t="str">
            <v>IND_HFO</v>
          </cell>
          <cell r="D194">
            <v>2.1443485186121198</v>
          </cell>
          <cell r="E194">
            <v>0</v>
          </cell>
          <cell r="F194">
            <v>15.71879005188536</v>
          </cell>
          <cell r="G194">
            <v>22.19528431397849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193</v>
          </cell>
          <cell r="B195" t="str">
            <v>IND_OTH_OTH_OIL_NEW</v>
          </cell>
          <cell r="C195" t="str">
            <v>IND_OIL</v>
          </cell>
          <cell r="D195">
            <v>0</v>
          </cell>
          <cell r="E195">
            <v>0</v>
          </cell>
          <cell r="F195">
            <v>0</v>
          </cell>
          <cell r="G195">
            <v>6.6257819282898964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IND_OTH_OTH_NGA_NEW</v>
          </cell>
          <cell r="C196" t="str">
            <v>IND_NGA</v>
          </cell>
          <cell r="D196">
            <v>56.103245673304208</v>
          </cell>
          <cell r="E196">
            <v>76.002618437763189</v>
          </cell>
          <cell r="F196">
            <v>86.871370949751764</v>
          </cell>
          <cell r="G196">
            <v>106.5072857674233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IND_OTH_OTH_ELC_NEW</v>
          </cell>
          <cell r="C197" t="str">
            <v>IND_OTH_ELC</v>
          </cell>
          <cell r="D197">
            <v>88.449171599230112</v>
          </cell>
          <cell r="E197">
            <v>102.95755670936811</v>
          </cell>
          <cell r="F197">
            <v>108.4353215670357</v>
          </cell>
          <cell r="G197">
            <v>122.6802487303863</v>
          </cell>
          <cell r="H197">
            <v>243.24755861766121</v>
          </cell>
          <cell r="I197">
            <v>259.59202239792933</v>
          </cell>
          <cell r="J197">
            <v>280.84721135981101</v>
          </cell>
          <cell r="K197">
            <v>283.83933118317782</v>
          </cell>
          <cell r="L197">
            <v>281.38296053435732</v>
          </cell>
        </row>
        <row r="198">
          <cell r="A198">
            <v>196</v>
          </cell>
          <cell r="B198" t="str">
            <v>IND_OTH_OTH_GEO_NEW</v>
          </cell>
          <cell r="C198" t="str">
            <v>IND_GEO</v>
          </cell>
          <cell r="D198">
            <v>0</v>
          </cell>
          <cell r="E198">
            <v>31.195556480762491</v>
          </cell>
          <cell r="F198">
            <v>30.170300424518199</v>
          </cell>
          <cell r="G198">
            <v>30.898476829410569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IND_OTH_OTH_LPG_NEW</v>
          </cell>
          <cell r="C199" t="str">
            <v>IND_LPG</v>
          </cell>
          <cell r="D199">
            <v>32.0517851450943</v>
          </cell>
          <cell r="E199">
            <v>9.4138534075292615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IND_OTH_OTH_BIO_NEW</v>
          </cell>
          <cell r="C200" t="str">
            <v>IND_BIO</v>
          </cell>
          <cell r="D200">
            <v>17.638829133519192</v>
          </cell>
          <cell r="E200">
            <v>26.39898976193653</v>
          </cell>
          <cell r="F200">
            <v>31.546902289365718</v>
          </cell>
          <cell r="G200">
            <v>31.546902289365718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IND_OTH_EC_ELC_NEW</v>
          </cell>
          <cell r="C201" t="str">
            <v>IND_OTH_ELC</v>
          </cell>
          <cell r="D201">
            <v>181.41916909803919</v>
          </cell>
          <cell r="E201">
            <v>220.6045509075027</v>
          </cell>
          <cell r="F201">
            <v>243.05420171815271</v>
          </cell>
          <cell r="G201">
            <v>290.6634209671804</v>
          </cell>
          <cell r="H201">
            <v>323.46266039122719</v>
          </cell>
          <cell r="I201">
            <v>356.90042075565202</v>
          </cell>
          <cell r="J201">
            <v>381.69821870313638</v>
          </cell>
          <cell r="K201">
            <v>384.0540812278407</v>
          </cell>
          <cell r="L201">
            <v>383.27499196861879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UPS_FT_ELC</v>
          </cell>
          <cell r="C2" t="str">
            <v>ELC</v>
          </cell>
          <cell r="D2">
            <v>220.16367278980459</v>
          </cell>
          <cell r="E2">
            <v>220.16367278980471</v>
          </cell>
          <cell r="F2">
            <v>220.16367278980459</v>
          </cell>
          <cell r="G2">
            <v>173.15757943223801</v>
          </cell>
          <cell r="H2">
            <v>152.20674730490049</v>
          </cell>
          <cell r="I2">
            <v>130.623219961822</v>
          </cell>
          <cell r="J2">
            <v>118.1596356673324</v>
          </cell>
          <cell r="K2">
            <v>110.78856555653179</v>
          </cell>
          <cell r="L2">
            <v>78.643258881522925</v>
          </cell>
        </row>
        <row r="3">
          <cell r="A3">
            <v>1</v>
          </cell>
          <cell r="B3" t="str">
            <v>HH2_FT_ELC</v>
          </cell>
          <cell r="C3" t="str">
            <v>ELC</v>
          </cell>
          <cell r="D3">
            <v>0</v>
          </cell>
          <cell r="E3">
            <v>0.14286614375722079</v>
          </cell>
          <cell r="F3">
            <v>0.14286614375723289</v>
          </cell>
          <cell r="G3">
            <v>7.5247524752473404E-6</v>
          </cell>
          <cell r="H3">
            <v>11.15126264587184</v>
          </cell>
          <cell r="I3">
            <v>29.269968162612031</v>
          </cell>
          <cell r="J3">
            <v>49.667510694683443</v>
          </cell>
          <cell r="K3">
            <v>65.821246149243734</v>
          </cell>
          <cell r="L3">
            <v>151.36790490174499</v>
          </cell>
        </row>
        <row r="4">
          <cell r="A4">
            <v>2</v>
          </cell>
          <cell r="B4" t="str">
            <v>ELC_FT_NGA</v>
          </cell>
          <cell r="C4" t="str">
            <v>PRI_GAS_NGA</v>
          </cell>
          <cell r="D4">
            <v>7902.5004361916026</v>
          </cell>
          <cell r="E4">
            <v>5208.6007156640126</v>
          </cell>
          <cell r="F4">
            <v>6013.8353423594581</v>
          </cell>
          <cell r="G4">
            <v>1955.9966710722381</v>
          </cell>
          <cell r="H4">
            <v>864.03961279327996</v>
          </cell>
          <cell r="I4">
            <v>43.059348408854831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ELC_FT_NGA</v>
          </cell>
          <cell r="C5" t="str">
            <v>RNW_POT_BIO_GAS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373.3650289121648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7.1929040256284971</v>
          </cell>
          <cell r="E6">
            <v>5.1547051665101238</v>
          </cell>
          <cell r="F6">
            <v>3.7735259703283051</v>
          </cell>
          <cell r="G6">
            <v>2.9193204131900541</v>
          </cell>
          <cell r="H6">
            <v>1.9978699883645921</v>
          </cell>
          <cell r="I6">
            <v>0.61204760689655191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</v>
          </cell>
          <cell r="F7">
            <v>1.078150277236662</v>
          </cell>
          <cell r="G7">
            <v>0.83409154662572782</v>
          </cell>
          <cell r="H7">
            <v>0.57081999667561978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65.76369394860437</v>
          </cell>
          <cell r="E8">
            <v>47.128732950951083</v>
          </cell>
          <cell r="F8">
            <v>34.500808871573057</v>
          </cell>
          <cell r="G8">
            <v>26.69092949202328</v>
          </cell>
          <cell r="H8">
            <v>19.78569988364676</v>
          </cell>
          <cell r="I8">
            <v>5.5958638344827616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5.1377885897347078</v>
          </cell>
          <cell r="E9">
            <v>3.6819322617929449</v>
          </cell>
          <cell r="F9">
            <v>2.695375693091647</v>
          </cell>
          <cell r="G9">
            <v>2.0852288665643188</v>
          </cell>
          <cell r="H9">
            <v>4.2000000000000003E-2</v>
          </cell>
          <cell r="I9">
            <v>0.43717686206896561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655.38394259914412</v>
          </cell>
          <cell r="F10">
            <v>479.77687337031313</v>
          </cell>
          <cell r="G10">
            <v>371.17073824844891</v>
          </cell>
          <cell r="H10">
            <v>254.01489852065089</v>
          </cell>
          <cell r="I10">
            <v>77.817481448275885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8.8477099484720885</v>
          </cell>
          <cell r="I11">
            <v>2.7104965448275871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0.7363864523572019</v>
          </cell>
          <cell r="F12">
            <v>0.53907513861832934</v>
          </cell>
          <cell r="G12">
            <v>0.41704577331286402</v>
          </cell>
          <cell r="H12">
            <v>0.151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36.755891929630977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6.5561626861840248</v>
          </cell>
          <cell r="E14">
            <v>5.5400275811959432</v>
          </cell>
          <cell r="F14">
            <v>4.863873857991206</v>
          </cell>
          <cell r="G14">
            <v>2.8335441501600269</v>
          </cell>
          <cell r="H14">
            <v>1.5608143729291779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3565.1214438857642</v>
          </cell>
          <cell r="E15">
            <v>4033.2496133669342</v>
          </cell>
          <cell r="F15">
            <v>2431.936928995598</v>
          </cell>
          <cell r="G15">
            <v>612.40967094421069</v>
          </cell>
          <cell r="H15">
            <v>375.93915853816878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5580.5394839061664</v>
          </cell>
          <cell r="E16">
            <v>4647.487638331002</v>
          </cell>
          <cell r="F16">
            <v>2427.0730551376068</v>
          </cell>
          <cell r="G16">
            <v>2218.3009350656571</v>
          </cell>
          <cell r="H16">
            <v>1183.3144000180801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0</v>
          </cell>
          <cell r="E17">
            <v>0</v>
          </cell>
          <cell r="F17">
            <v>0</v>
          </cell>
          <cell r="G17">
            <v>275.75219339867351</v>
          </cell>
          <cell r="H17">
            <v>345.59843767061682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RNW_POT_BIO_WOD</v>
          </cell>
          <cell r="D18">
            <v>1645.8378448508099</v>
          </cell>
          <cell r="E18">
            <v>1476.362871472214</v>
          </cell>
          <cell r="F18">
            <v>1570.8751486619749</v>
          </cell>
          <cell r="G18">
            <v>926.6031316154606</v>
          </cell>
          <cell r="H18">
            <v>714.57826734928324</v>
          </cell>
          <cell r="I18">
            <v>838.78124263736697</v>
          </cell>
          <cell r="J18">
            <v>351.23272533162111</v>
          </cell>
          <cell r="K18">
            <v>901.58457595358266</v>
          </cell>
          <cell r="L18">
            <v>926.79855444624025</v>
          </cell>
        </row>
        <row r="19">
          <cell r="A19">
            <v>17</v>
          </cell>
          <cell r="B19" t="str">
            <v>ELC_FT_BIO</v>
          </cell>
          <cell r="C19" t="str">
            <v>RNW_POT_BIO_SLU</v>
          </cell>
          <cell r="D19">
            <v>0</v>
          </cell>
          <cell r="E19">
            <v>0</v>
          </cell>
          <cell r="F19">
            <v>0</v>
          </cell>
          <cell r="G19">
            <v>30.96060429219995</v>
          </cell>
          <cell r="H19">
            <v>0</v>
          </cell>
          <cell r="I19">
            <v>0</v>
          </cell>
          <cell r="J19">
            <v>23.615748531560751</v>
          </cell>
          <cell r="K19">
            <v>0</v>
          </cell>
          <cell r="L19">
            <v>53.6</v>
          </cell>
        </row>
        <row r="20">
          <cell r="A20">
            <v>18</v>
          </cell>
          <cell r="B20" t="str">
            <v>ELC_FT_CRP</v>
          </cell>
          <cell r="C20" t="str">
            <v>RNW_POT_BIO_CRP_STC</v>
          </cell>
          <cell r="D20">
            <v>172.7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ELC_FT_MUN</v>
          </cell>
          <cell r="C21" t="str">
            <v>RNW_POT_BIO_MUN</v>
          </cell>
          <cell r="D21">
            <v>338.64967269827378</v>
          </cell>
          <cell r="E21">
            <v>406.23016430588621</v>
          </cell>
          <cell r="F21">
            <v>462.30526315789479</v>
          </cell>
          <cell r="G21">
            <v>150.7833396584862</v>
          </cell>
          <cell r="H21">
            <v>163.0375340380667</v>
          </cell>
          <cell r="I21">
            <v>46.968053918609087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ELC_FT_MUN</v>
          </cell>
          <cell r="C22" t="str">
            <v>RNW_POT_BIO_SLU</v>
          </cell>
          <cell r="D22">
            <v>23.297695722778851</v>
          </cell>
          <cell r="E22">
            <v>25.138256746745409</v>
          </cell>
          <cell r="F22">
            <v>27.8</v>
          </cell>
          <cell r="G22">
            <v>0</v>
          </cell>
          <cell r="H22">
            <v>2.4454113570978011</v>
          </cell>
          <cell r="I22">
            <v>38.950000000000003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ELC_FT_HYD</v>
          </cell>
          <cell r="C23" t="str">
            <v>RNW_POT_HYD</v>
          </cell>
          <cell r="D23">
            <v>2088.7800000000002</v>
          </cell>
          <cell r="E23">
            <v>2123.37</v>
          </cell>
          <cell r="F23">
            <v>2231.0100000000011</v>
          </cell>
          <cell r="G23">
            <v>2298.4833239750851</v>
          </cell>
          <cell r="H23">
            <v>2324.4009620461402</v>
          </cell>
          <cell r="I23">
            <v>1871.7014567310459</v>
          </cell>
          <cell r="J23">
            <v>1567.7715080523769</v>
          </cell>
          <cell r="K23">
            <v>1288.1550461226909</v>
          </cell>
          <cell r="L23">
            <v>1231.1428200849709</v>
          </cell>
        </row>
        <row r="24">
          <cell r="A24">
            <v>22</v>
          </cell>
          <cell r="B24" t="str">
            <v>ELC_FT_GEO</v>
          </cell>
          <cell r="C24" t="str">
            <v>RNW_POT_GEO</v>
          </cell>
          <cell r="D24">
            <v>173.64020960838701</v>
          </cell>
          <cell r="E24">
            <v>182.81413203023479</v>
          </cell>
          <cell r="F24">
            <v>200.6982414823855</v>
          </cell>
          <cell r="G24">
            <v>176.24007243215789</v>
          </cell>
          <cell r="H24">
            <v>262.74573866089372</v>
          </cell>
          <cell r="I24">
            <v>302.21326602105728</v>
          </cell>
          <cell r="J24">
            <v>346.69373703176541</v>
          </cell>
          <cell r="K24">
            <v>401.03995424795471</v>
          </cell>
          <cell r="L24">
            <v>460.87744610366371</v>
          </cell>
        </row>
        <row r="25">
          <cell r="A25">
            <v>23</v>
          </cell>
          <cell r="B25" t="str">
            <v>ELC_FT_SOL_PV</v>
          </cell>
          <cell r="C25" t="str">
            <v>RNW_POT_SOL_PV</v>
          </cell>
          <cell r="D25">
            <v>164.23</v>
          </cell>
          <cell r="E25">
            <v>361.67999999999989</v>
          </cell>
          <cell r="F25">
            <v>583.67999999999995</v>
          </cell>
          <cell r="G25">
            <v>1426.8517047719999</v>
          </cell>
          <cell r="H25">
            <v>2250.8242955871769</v>
          </cell>
          <cell r="I25">
            <v>2753.120505486886</v>
          </cell>
          <cell r="J25">
            <v>2734.6819913840568</v>
          </cell>
          <cell r="K25">
            <v>2732.4104896212748</v>
          </cell>
          <cell r="L25">
            <v>2887.9994305774062</v>
          </cell>
        </row>
        <row r="26">
          <cell r="A26">
            <v>24</v>
          </cell>
          <cell r="B26" t="str">
            <v>ELC_FT_SOL_TH</v>
          </cell>
          <cell r="C26" t="str">
            <v>RNW_POT_SOL_TH</v>
          </cell>
          <cell r="D26">
            <v>0.21202643928571421</v>
          </cell>
          <cell r="E26">
            <v>1.085192100765306</v>
          </cell>
          <cell r="F26">
            <v>2.9032557214285708</v>
          </cell>
          <cell r="G26">
            <v>2.8933339964285709</v>
          </cell>
          <cell r="H26">
            <v>2.7309161821428569</v>
          </cell>
          <cell r="I26">
            <v>1.837907070663265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ELC_FT_SOL_CSP</v>
          </cell>
          <cell r="C27" t="str">
            <v>RNW_POT_SOL_CSP</v>
          </cell>
          <cell r="D27">
            <v>2.74</v>
          </cell>
          <cell r="E27">
            <v>20.13</v>
          </cell>
          <cell r="F27">
            <v>20.46</v>
          </cell>
          <cell r="G27">
            <v>18.88705370817091</v>
          </cell>
          <cell r="H27">
            <v>17.390285760000001</v>
          </cell>
          <cell r="I27">
            <v>14.044548749347941</v>
          </cell>
          <cell r="J27">
            <v>7.4892224110641212</v>
          </cell>
          <cell r="K27">
            <v>7.3284505743371833</v>
          </cell>
          <cell r="L27">
            <v>0.140984841599997</v>
          </cell>
        </row>
        <row r="28">
          <cell r="A28">
            <v>26</v>
          </cell>
          <cell r="B28" t="str">
            <v>ELC_FT_TDL</v>
          </cell>
          <cell r="C28" t="str">
            <v>RNW_POT_TDL</v>
          </cell>
          <cell r="D28">
            <v>1.72</v>
          </cell>
          <cell r="E28">
            <v>1.76</v>
          </cell>
          <cell r="F28">
            <v>1.85</v>
          </cell>
          <cell r="G28">
            <v>7.7945639040000012</v>
          </cell>
          <cell r="H28">
            <v>0.78549868800000067</v>
          </cell>
          <cell r="I28">
            <v>0.60422976000000062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ELC_FT_WIN_ON</v>
          </cell>
          <cell r="C29" t="str">
            <v>RNW_POT_WIN_ON</v>
          </cell>
          <cell r="D29">
            <v>550.08000000000004</v>
          </cell>
          <cell r="E29">
            <v>983.02</v>
          </cell>
          <cell r="F29">
            <v>1530.69</v>
          </cell>
          <cell r="G29">
            <v>2431.0284398048229</v>
          </cell>
          <cell r="H29">
            <v>3014.119159139736</v>
          </cell>
          <cell r="I29">
            <v>3159.335542228745</v>
          </cell>
          <cell r="J29">
            <v>3215.1538953009072</v>
          </cell>
          <cell r="K29">
            <v>3298.3472777302509</v>
          </cell>
          <cell r="L29">
            <v>3558.6478186640979</v>
          </cell>
        </row>
        <row r="30">
          <cell r="A30">
            <v>28</v>
          </cell>
          <cell r="B30" t="str">
            <v>ELC_FT_WIN_OFF</v>
          </cell>
          <cell r="C30" t="str">
            <v>RNW_POT_WIN_OFF</v>
          </cell>
          <cell r="D30">
            <v>0</v>
          </cell>
          <cell r="E30">
            <v>126.62</v>
          </cell>
          <cell r="F30">
            <v>259.57</v>
          </cell>
          <cell r="G30">
            <v>961.6839851718081</v>
          </cell>
          <cell r="H30">
            <v>2084.2242537281081</v>
          </cell>
          <cell r="I30">
            <v>4186.0915460958313</v>
          </cell>
          <cell r="J30">
            <v>5910.8780435761419</v>
          </cell>
          <cell r="K30">
            <v>6713.5117971178288</v>
          </cell>
          <cell r="L30">
            <v>7582.4931547579072</v>
          </cell>
        </row>
        <row r="31">
          <cell r="A31">
            <v>29</v>
          </cell>
          <cell r="B31" t="str">
            <v>AGR_FT_NGA</v>
          </cell>
          <cell r="C31" t="str">
            <v>PRI_GAS_NGA</v>
          </cell>
          <cell r="D31">
            <v>170.8961693548373</v>
          </cell>
          <cell r="E31">
            <v>144.08232640142751</v>
          </cell>
          <cell r="F31">
            <v>108.9114541736092</v>
          </cell>
          <cell r="G31">
            <v>129.22331475591261</v>
          </cell>
          <cell r="H31">
            <v>98.194866010714478</v>
          </cell>
          <cell r="I31">
            <v>98.080107180992826</v>
          </cell>
          <cell r="J31">
            <v>66.657326216075177</v>
          </cell>
          <cell r="K31">
            <v>95.768417609748752</v>
          </cell>
          <cell r="L31">
            <v>83.718615418355625</v>
          </cell>
        </row>
        <row r="32">
          <cell r="A32">
            <v>30</v>
          </cell>
          <cell r="B32" t="str">
            <v>AGR_FT_DST</v>
          </cell>
          <cell r="C32" t="str">
            <v>PRI_OIL_DST_kt</v>
          </cell>
          <cell r="D32">
            <v>16200.965939494879</v>
          </cell>
          <cell r="E32">
            <v>16304.906976744191</v>
          </cell>
          <cell r="F32">
            <v>16304.906976744191</v>
          </cell>
          <cell r="G32">
            <v>15158.79397852655</v>
          </cell>
          <cell r="H32">
            <v>15040.372794476551</v>
          </cell>
          <cell r="I32">
            <v>15287.70398163356</v>
          </cell>
          <cell r="J32">
            <v>15439.695642908249</v>
          </cell>
          <cell r="K32">
            <v>15533.644311929091</v>
          </cell>
          <cell r="L32">
            <v>16304.906976744191</v>
          </cell>
        </row>
        <row r="33">
          <cell r="A33">
            <v>31</v>
          </cell>
          <cell r="B33" t="str">
            <v>AGR_FT_GSL</v>
          </cell>
          <cell r="C33" t="str">
            <v>PRI_OIL_GSL_kt</v>
          </cell>
          <cell r="D33">
            <v>121.4954954838869</v>
          </cell>
          <cell r="E33">
            <v>127.1084867608177</v>
          </cell>
          <cell r="F33">
            <v>1422.0777131922059</v>
          </cell>
          <cell r="G33">
            <v>1422.0777131922059</v>
          </cell>
          <cell r="H33">
            <v>1422.0777131922059</v>
          </cell>
          <cell r="I33">
            <v>1422.077713192205</v>
          </cell>
          <cell r="J33">
            <v>1422.0777131922059</v>
          </cell>
          <cell r="K33">
            <v>1422.0777131922059</v>
          </cell>
          <cell r="L33">
            <v>1422.0777131922059</v>
          </cell>
        </row>
        <row r="34">
          <cell r="A34">
            <v>32</v>
          </cell>
          <cell r="B34" t="str">
            <v>AGR_FT_HFO</v>
          </cell>
          <cell r="C34" t="str">
            <v>PRI_OIL_HFO</v>
          </cell>
          <cell r="D34">
            <v>28.233472222222218</v>
          </cell>
          <cell r="E34">
            <v>21.175104166666671</v>
          </cell>
          <cell r="F34">
            <v>14.116736111111109</v>
          </cell>
          <cell r="G34">
            <v>7.0583680555555564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33</v>
          </cell>
          <cell r="B35" t="str">
            <v>AGR_FT_KER</v>
          </cell>
          <cell r="C35" t="str">
            <v>PRI_OIL_KER</v>
          </cell>
          <cell r="D35">
            <v>2.5519222216240558</v>
          </cell>
          <cell r="E35">
            <v>2.5519222216240571</v>
          </cell>
          <cell r="F35">
            <v>2.5519222216240571</v>
          </cell>
          <cell r="G35">
            <v>0.18802083333334441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AGR_FT_COA</v>
          </cell>
          <cell r="C36" t="str">
            <v>PRI_COA_BCO</v>
          </cell>
          <cell r="D36">
            <v>3.6642584615384619</v>
          </cell>
          <cell r="E36">
            <v>5.2215683076923094</v>
          </cell>
          <cell r="F36">
            <v>3.481045538461538</v>
          </cell>
          <cell r="G36">
            <v>1.7405227692307681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AGR_FT_COA</v>
          </cell>
          <cell r="C37" t="str">
            <v>PRI_COA_HCO</v>
          </cell>
          <cell r="D37">
            <v>17.769446153846161</v>
          </cell>
          <cell r="E37">
            <v>25.321460769230772</v>
          </cell>
          <cell r="F37">
            <v>16.88097384615385</v>
          </cell>
          <cell r="G37">
            <v>8.4404869230769197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AGR_FT_COA</v>
          </cell>
          <cell r="C38" t="str">
            <v>PRI_COA_OVC</v>
          </cell>
          <cell r="D38">
            <v>0.64014153846153854</v>
          </cell>
          <cell r="E38">
            <v>0.91220169230769232</v>
          </cell>
          <cell r="F38">
            <v>0.60813446153846162</v>
          </cell>
          <cell r="G38">
            <v>0.30406723076923081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AGR_FT_LPG</v>
          </cell>
          <cell r="C39" t="str">
            <v>PRI_OIL_LPG</v>
          </cell>
          <cell r="D39">
            <v>31.832000000000001</v>
          </cell>
          <cell r="E39">
            <v>31.832000000000001</v>
          </cell>
          <cell r="F39">
            <v>31.832000000000001</v>
          </cell>
          <cell r="G39">
            <v>9.06261872688526</v>
          </cell>
          <cell r="H39">
            <v>0</v>
          </cell>
          <cell r="I39">
            <v>0</v>
          </cell>
          <cell r="J39">
            <v>29.62314062255475</v>
          </cell>
          <cell r="K39">
            <v>0</v>
          </cell>
          <cell r="L39">
            <v>23.154227491066241</v>
          </cell>
        </row>
        <row r="40">
          <cell r="A40">
            <v>38</v>
          </cell>
          <cell r="B40" t="str">
            <v>AGR_FT_BIO</v>
          </cell>
          <cell r="C40" t="str">
            <v>RNW_POT_BIO_GAS</v>
          </cell>
          <cell r="D40">
            <v>1.031534070712826</v>
          </cell>
          <cell r="E40">
            <v>0.57981660946756786</v>
          </cell>
          <cell r="F40">
            <v>0.60056948052732217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AGR_FT_BIO</v>
          </cell>
          <cell r="C41" t="str">
            <v>RNW_POT_BIO_WOD</v>
          </cell>
          <cell r="D41">
            <v>28.573610025001731</v>
          </cell>
          <cell r="E41">
            <v>30.49835365799407</v>
          </cell>
          <cell r="F41">
            <v>12.14008307065944</v>
          </cell>
          <cell r="G41">
            <v>12.29377877483013</v>
          </cell>
          <cell r="H41">
            <v>2.066882642095091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AGR_FT_BIO</v>
          </cell>
          <cell r="C42" t="str">
            <v>RNW_POT_BIO_SLU</v>
          </cell>
          <cell r="D42">
            <v>0.80230427722115394</v>
          </cell>
          <cell r="E42">
            <v>0.81174325325459051</v>
          </cell>
          <cell r="F42">
            <v>0</v>
          </cell>
          <cell r="G42">
            <v>0.3893957078000494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RNW_POT_BIO_LIQ</v>
          </cell>
          <cell r="D43">
            <v>26.9</v>
          </cell>
          <cell r="E43">
            <v>26.091747426040541</v>
          </cell>
          <cell r="F43">
            <v>30.1571674864791</v>
          </cell>
          <cell r="G43">
            <v>15.130804645944769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AGR_FT_GEO</v>
          </cell>
          <cell r="C44" t="str">
            <v>RNW_POT_GEO</v>
          </cell>
          <cell r="D44">
            <v>1.813684210526316</v>
          </cell>
          <cell r="E44">
            <v>2.5844999999999998</v>
          </cell>
          <cell r="F44">
            <v>1.7230000000000001</v>
          </cell>
          <cell r="G44">
            <v>0.86150000000000004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AGR_FT_ELC</v>
          </cell>
          <cell r="C45" t="str">
            <v>ELC</v>
          </cell>
          <cell r="D45">
            <v>207.4859999999999</v>
          </cell>
          <cell r="E45">
            <v>217.79</v>
          </cell>
          <cell r="F45">
            <v>246.31499999999991</v>
          </cell>
          <cell r="G45">
            <v>300.60095250703239</v>
          </cell>
          <cell r="H45">
            <v>311.5817416163494</v>
          </cell>
          <cell r="I45">
            <v>318.75634827162912</v>
          </cell>
          <cell r="J45">
            <v>322.0556658683218</v>
          </cell>
          <cell r="K45">
            <v>326.26069522441111</v>
          </cell>
          <cell r="L45">
            <v>326.26069522441111</v>
          </cell>
        </row>
        <row r="46">
          <cell r="A46">
            <v>44</v>
          </cell>
          <cell r="B46" t="str">
            <v>AGR_FT_HET</v>
          </cell>
          <cell r="C46" t="str">
            <v>HET</v>
          </cell>
          <cell r="D46">
            <v>21.256</v>
          </cell>
          <cell r="E46">
            <v>9.0339210526315803</v>
          </cell>
          <cell r="F46">
            <v>13.173670131724959</v>
          </cell>
          <cell r="G46">
            <v>8.1254201317249546</v>
          </cell>
          <cell r="H46">
            <v>2.0141701317249519</v>
          </cell>
          <cell r="I46">
            <v>2.0141701317249519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COM_FT_NGA</v>
          </cell>
          <cell r="C47" t="str">
            <v>PRI_GAS_NGA</v>
          </cell>
          <cell r="D47">
            <v>2036.596301775395</v>
          </cell>
          <cell r="E47">
            <v>2084.9601265402089</v>
          </cell>
          <cell r="F47">
            <v>2048.9758546632438</v>
          </cell>
          <cell r="G47">
            <v>1966.8212457444829</v>
          </cell>
          <cell r="H47">
            <v>1038.354652628673</v>
          </cell>
          <cell r="I47">
            <v>1501.4850971686531</v>
          </cell>
          <cell r="J47">
            <v>1529.967390269577</v>
          </cell>
          <cell r="K47">
            <v>1544.7961115961509</v>
          </cell>
          <cell r="L47">
            <v>1541.0346073557921</v>
          </cell>
        </row>
        <row r="48">
          <cell r="A48">
            <v>46</v>
          </cell>
          <cell r="B48" t="str">
            <v>COM_FT_DST</v>
          </cell>
          <cell r="C48" t="str">
            <v>PRI_OIL_DST_kt</v>
          </cell>
          <cell r="D48">
            <v>16910.280406640119</v>
          </cell>
          <cell r="E48">
            <v>14825.291700328929</v>
          </cell>
          <cell r="F48">
            <v>12017.648381927211</v>
          </cell>
          <cell r="G48">
            <v>21455.883720930229</v>
          </cell>
          <cell r="H48">
            <v>21455.883720930229</v>
          </cell>
          <cell r="I48">
            <v>16912.51765626996</v>
          </cell>
          <cell r="J48">
            <v>13679.045526430031</v>
          </cell>
          <cell r="K48">
            <v>15161.93880012698</v>
          </cell>
          <cell r="L48">
            <v>16524.893794993011</v>
          </cell>
        </row>
        <row r="49">
          <cell r="A49">
            <v>47</v>
          </cell>
          <cell r="B49" t="str">
            <v>COM_FT_HFO</v>
          </cell>
          <cell r="C49" t="str">
            <v>PRI_OIL_HFO</v>
          </cell>
          <cell r="D49">
            <v>19.379857142857141</v>
          </cell>
          <cell r="E49">
            <v>14.534892857142861</v>
          </cell>
          <cell r="F49">
            <v>9.6899285714285703</v>
          </cell>
          <cell r="G49">
            <v>4.8449642857142843</v>
          </cell>
          <cell r="H49">
            <v>0</v>
          </cell>
          <cell r="I49">
            <v>40.698</v>
          </cell>
          <cell r="J49">
            <v>40.698</v>
          </cell>
          <cell r="K49">
            <v>40.698</v>
          </cell>
          <cell r="L49">
            <v>40.697999999999993</v>
          </cell>
        </row>
        <row r="50">
          <cell r="A50">
            <v>48</v>
          </cell>
          <cell r="B50" t="str">
            <v>COM_FT_KER</v>
          </cell>
          <cell r="C50" t="str">
            <v>PRI_OIL_KER</v>
          </cell>
          <cell r="D50">
            <v>1.462085371617629</v>
          </cell>
          <cell r="E50">
            <v>1.0965640287132219</v>
          </cell>
          <cell r="F50">
            <v>0.73104268580881482</v>
          </cell>
          <cell r="G50">
            <v>0.36552134290440719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COM_FT_COA</v>
          </cell>
          <cell r="C51" t="str">
            <v>PRI_COA_BCO</v>
          </cell>
          <cell r="D51">
            <v>40.349329999999981</v>
          </cell>
          <cell r="E51">
            <v>0</v>
          </cell>
          <cell r="F51">
            <v>32.786709999999992</v>
          </cell>
          <cell r="G51">
            <v>30.158169999999991</v>
          </cell>
          <cell r="H51">
            <v>39.790492798827238</v>
          </cell>
          <cell r="I51">
            <v>40.349329999999988</v>
          </cell>
          <cell r="J51">
            <v>33.565941410104656</v>
          </cell>
          <cell r="K51">
            <v>18.088025711619881</v>
          </cell>
          <cell r="L51">
            <v>0</v>
          </cell>
        </row>
        <row r="52">
          <cell r="A52">
            <v>50</v>
          </cell>
          <cell r="B52" t="str">
            <v>COM_FT_COA</v>
          </cell>
          <cell r="C52" t="str">
            <v>PRI_COA_HCO</v>
          </cell>
          <cell r="D52">
            <v>181.33463599999999</v>
          </cell>
          <cell r="E52">
            <v>190.81059599999989</v>
          </cell>
          <cell r="F52">
            <v>147.34733199999999</v>
          </cell>
          <cell r="G52">
            <v>191.52579600000001</v>
          </cell>
          <cell r="H52">
            <v>181.89347320117281</v>
          </cell>
          <cell r="I52">
            <v>181.33463599999999</v>
          </cell>
          <cell r="J52">
            <v>150.849289631294</v>
          </cell>
          <cell r="K52">
            <v>81.289715551044694</v>
          </cell>
          <cell r="L52">
            <v>0</v>
          </cell>
        </row>
        <row r="53">
          <cell r="A53">
            <v>51</v>
          </cell>
          <cell r="B53" t="str">
            <v>COM_FT_COA</v>
          </cell>
          <cell r="C53" t="str">
            <v>PRI_COA_OVC</v>
          </cell>
          <cell r="D53">
            <v>15.665034</v>
          </cell>
          <cell r="E53">
            <v>13.483404</v>
          </cell>
          <cell r="F53">
            <v>12.728958</v>
          </cell>
          <cell r="G53">
            <v>15.665034</v>
          </cell>
          <cell r="H53">
            <v>15.665034</v>
          </cell>
          <cell r="I53">
            <v>15.665034</v>
          </cell>
          <cell r="J53">
            <v>13.03148313568769</v>
          </cell>
          <cell r="K53">
            <v>7.0224099821583117</v>
          </cell>
          <cell r="L53">
            <v>0</v>
          </cell>
        </row>
        <row r="54">
          <cell r="A54">
            <v>52</v>
          </cell>
          <cell r="B54" t="str">
            <v>COM_FT_LPG</v>
          </cell>
          <cell r="C54" t="str">
            <v>PRI_OIL_LPG</v>
          </cell>
          <cell r="D54">
            <v>66.025999999999996</v>
          </cell>
          <cell r="E54">
            <v>66.025999999999996</v>
          </cell>
          <cell r="F54">
            <v>13.65014831989247</v>
          </cell>
          <cell r="G54">
            <v>66.025999999999996</v>
          </cell>
          <cell r="H54">
            <v>66.025999999999996</v>
          </cell>
          <cell r="I54">
            <v>66.025999999999996</v>
          </cell>
          <cell r="J54">
            <v>66.025999999999996</v>
          </cell>
          <cell r="K54">
            <v>66.025999999999996</v>
          </cell>
          <cell r="L54">
            <v>66.025999999999996</v>
          </cell>
        </row>
        <row r="55">
          <cell r="A55">
            <v>53</v>
          </cell>
          <cell r="B55" t="str">
            <v>COM_FT_BIO</v>
          </cell>
          <cell r="C55" t="str">
            <v>RNW_POT_BIO_MUN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56.364028291316558</v>
          </cell>
          <cell r="I55">
            <v>56.364028291316558</v>
          </cell>
          <cell r="J55">
            <v>56.364028291316558</v>
          </cell>
          <cell r="K55">
            <v>0</v>
          </cell>
          <cell r="L55">
            <v>75.748279759755803</v>
          </cell>
        </row>
        <row r="56">
          <cell r="A56">
            <v>54</v>
          </cell>
          <cell r="B56" t="str">
            <v>COM_FT_BIO</v>
          </cell>
          <cell r="C56" t="str">
            <v>RNW_POT_BIO_GAS</v>
          </cell>
          <cell r="D56">
            <v>56.364028291316558</v>
          </cell>
          <cell r="E56">
            <v>0</v>
          </cell>
          <cell r="F56">
            <v>56.364028291316558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COM_FT_BIO</v>
          </cell>
          <cell r="C57" t="str">
            <v>RNW_POT_BIO_WOD</v>
          </cell>
          <cell r="D57">
            <v>87.584999999999994</v>
          </cell>
          <cell r="E57">
            <v>163.33327975975581</v>
          </cell>
          <cell r="F57">
            <v>120.0395886429022</v>
          </cell>
          <cell r="G57">
            <v>45.995288327483081</v>
          </cell>
          <cell r="H57">
            <v>87.584999999999994</v>
          </cell>
          <cell r="I57">
            <v>120.0395886429022</v>
          </cell>
          <cell r="J57">
            <v>100.655337174463</v>
          </cell>
          <cell r="K57">
            <v>128.10361693421879</v>
          </cell>
          <cell r="L57">
            <v>100.655337174463</v>
          </cell>
        </row>
        <row r="58">
          <cell r="A58">
            <v>56</v>
          </cell>
          <cell r="B58" t="str">
            <v>COM_FT_BIO</v>
          </cell>
          <cell r="C58" t="str">
            <v>RNW_POT_BIO_SLU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32.454588642902202</v>
          </cell>
          <cell r="I58">
            <v>0</v>
          </cell>
          <cell r="J58">
            <v>19.384251468439249</v>
          </cell>
          <cell r="K58">
            <v>48.3</v>
          </cell>
          <cell r="L58">
            <v>0</v>
          </cell>
        </row>
        <row r="59">
          <cell r="A59">
            <v>57</v>
          </cell>
          <cell r="B59" t="str">
            <v>COM_FT_BIO_PLT</v>
          </cell>
          <cell r="C59" t="str">
            <v>RNW_POT_BIO_WOD</v>
          </cell>
          <cell r="D59">
            <v>0.25597170868347341</v>
          </cell>
          <cell r="E59">
            <v>1.448720240244215</v>
          </cell>
          <cell r="F59">
            <v>12.60338306578126</v>
          </cell>
          <cell r="G59">
            <v>12.60338306578126</v>
          </cell>
          <cell r="H59">
            <v>12.60338306578126</v>
          </cell>
          <cell r="I59">
            <v>12.60338306578126</v>
          </cell>
          <cell r="J59">
            <v>12.60338306578126</v>
          </cell>
          <cell r="K59">
            <v>12.60338306578126</v>
          </cell>
          <cell r="L59">
            <v>12.60338306578126</v>
          </cell>
        </row>
        <row r="60">
          <cell r="A60">
            <v>58</v>
          </cell>
          <cell r="B60" t="str">
            <v>COM_FT_GEO</v>
          </cell>
          <cell r="C60" t="str">
            <v>RNW_POT_GEO</v>
          </cell>
          <cell r="D60">
            <v>5.6493971472930324</v>
          </cell>
          <cell r="E60">
            <v>7.6744023410516364</v>
          </cell>
          <cell r="F60">
            <v>9.4269999999999996</v>
          </cell>
          <cell r="G60">
            <v>4.8895864166282967</v>
          </cell>
          <cell r="H60">
            <v>0.19470158144671471</v>
          </cell>
          <cell r="I60">
            <v>0.26398318050609149</v>
          </cell>
          <cell r="J60">
            <v>0.33227235939510869</v>
          </cell>
          <cell r="K60">
            <v>0.39850130693383301</v>
          </cell>
          <cell r="L60">
            <v>0.45597053978819702</v>
          </cell>
        </row>
        <row r="61">
          <cell r="A61">
            <v>59</v>
          </cell>
          <cell r="B61" t="str">
            <v>COM_FT_SOL</v>
          </cell>
          <cell r="C61" t="str">
            <v>RNW_POT_SOL_TH</v>
          </cell>
          <cell r="D61">
            <v>181.72953676117459</v>
          </cell>
          <cell r="E61">
            <v>479.06459551940799</v>
          </cell>
          <cell r="F61">
            <v>737.18010514944501</v>
          </cell>
          <cell r="G61">
            <v>1007.066086265179</v>
          </cell>
          <cell r="H61">
            <v>1007.066086265179</v>
          </cell>
          <cell r="I61">
            <v>1007.066086265179</v>
          </cell>
          <cell r="J61">
            <v>1007.066086265179</v>
          </cell>
          <cell r="K61">
            <v>1007.066086265179</v>
          </cell>
          <cell r="L61">
            <v>1007.066086265179</v>
          </cell>
        </row>
        <row r="62">
          <cell r="A62">
            <v>60</v>
          </cell>
          <cell r="B62" t="str">
            <v>COM_FT_ELC</v>
          </cell>
          <cell r="C62" t="str">
            <v>ELC</v>
          </cell>
          <cell r="D62">
            <v>3268.4160000000011</v>
          </cell>
          <cell r="E62">
            <v>3261.1999999999989</v>
          </cell>
          <cell r="F62">
            <v>3036.045000000001</v>
          </cell>
          <cell r="G62">
            <v>3416.36331791373</v>
          </cell>
          <cell r="H62">
            <v>4140.2383474262479</v>
          </cell>
          <cell r="I62">
            <v>3998.5619914719732</v>
          </cell>
          <cell r="J62">
            <v>4101.0789059510917</v>
          </cell>
          <cell r="K62">
            <v>4007.6252746783862</v>
          </cell>
          <cell r="L62">
            <v>3900.1636513124499</v>
          </cell>
        </row>
        <row r="63">
          <cell r="A63">
            <v>61</v>
          </cell>
          <cell r="B63" t="str">
            <v>COM_FT_HET</v>
          </cell>
          <cell r="C63" t="str">
            <v>HET</v>
          </cell>
          <cell r="D63">
            <v>517.22799999999995</v>
          </cell>
          <cell r="E63">
            <v>379.37099999999998</v>
          </cell>
          <cell r="F63">
            <v>384.23200000000003</v>
          </cell>
          <cell r="G63">
            <v>241.93917690762319</v>
          </cell>
          <cell r="H63">
            <v>388.60611756531961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RES_FT_NGA</v>
          </cell>
          <cell r="C64" t="str">
            <v>PRI_GAS_NGA</v>
          </cell>
          <cell r="D64">
            <v>5882.6330645161279</v>
          </cell>
          <cell r="E64">
            <v>5202.961189331324</v>
          </cell>
          <cell r="F64">
            <v>5199.1689346872918</v>
          </cell>
          <cell r="G64">
            <v>5329.5375190392597</v>
          </cell>
          <cell r="H64">
            <v>4952.6910423914014</v>
          </cell>
          <cell r="I64">
            <v>5491.5178982823363</v>
          </cell>
          <cell r="J64">
            <v>5519.8643585100599</v>
          </cell>
          <cell r="K64">
            <v>5606.9435388118163</v>
          </cell>
          <cell r="L64">
            <v>5571.0313886934282</v>
          </cell>
        </row>
        <row r="65">
          <cell r="A65">
            <v>63</v>
          </cell>
          <cell r="B65" t="str">
            <v>RES_FT_NGA</v>
          </cell>
          <cell r="C65" t="str">
            <v>PRI_GAS_COG</v>
          </cell>
          <cell r="D65">
            <v>0</v>
          </cell>
          <cell r="E65">
            <v>79.034957720351585</v>
          </cell>
          <cell r="F65">
            <v>71.642855553686772</v>
          </cell>
          <cell r="G65">
            <v>14.38087499837399</v>
          </cell>
          <cell r="H65">
            <v>77.959785418594635</v>
          </cell>
          <cell r="I65">
            <v>69.476484204789301</v>
          </cell>
          <cell r="J65">
            <v>96.875019029424877</v>
          </cell>
          <cell r="K65">
            <v>66.422636573774639</v>
          </cell>
          <cell r="L65">
            <v>44.12390432985913</v>
          </cell>
        </row>
        <row r="66">
          <cell r="A66">
            <v>64</v>
          </cell>
          <cell r="B66" t="str">
            <v>RES_FT_DST</v>
          </cell>
          <cell r="C66" t="str">
            <v>PRI_OIL_DST_kt</v>
          </cell>
          <cell r="D66">
            <v>42118.262188357417</v>
          </cell>
          <cell r="E66">
            <v>27891.886127309281</v>
          </cell>
          <cell r="F66">
            <v>26774.975720332539</v>
          </cell>
          <cell r="G66">
            <v>25035.616916755789</v>
          </cell>
          <cell r="H66">
            <v>22720.75571816101</v>
          </cell>
          <cell r="I66">
            <v>11105.493228725451</v>
          </cell>
          <cell r="J66">
            <v>6446.1951519749364</v>
          </cell>
          <cell r="K66">
            <v>1523.320514179429</v>
          </cell>
          <cell r="L66">
            <v>0</v>
          </cell>
        </row>
        <row r="67">
          <cell r="A67">
            <v>65</v>
          </cell>
          <cell r="B67" t="str">
            <v>RES_FT_HFO</v>
          </cell>
          <cell r="C67" t="str">
            <v>PRI_OIL_HFO</v>
          </cell>
          <cell r="D67">
            <v>15.380062941176471</v>
          </cell>
          <cell r="E67">
            <v>11.53504720588235</v>
          </cell>
          <cell r="F67">
            <v>15.323537205882349</v>
          </cell>
          <cell r="G67">
            <v>3.845015735294115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RES_FT_KER</v>
          </cell>
          <cell r="C68" t="str">
            <v>PRI_OIL_KER</v>
          </cell>
          <cell r="D68">
            <v>46.973977245168619</v>
          </cell>
          <cell r="E68">
            <v>33.614128598901097</v>
          </cell>
          <cell r="F68">
            <v>26.811957527472529</v>
          </cell>
          <cell r="G68">
            <v>11.20470953296703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RES_FT_COA</v>
          </cell>
          <cell r="C69" t="str">
            <v>PRI_COA_BCO</v>
          </cell>
          <cell r="D69">
            <v>63.329929999999997</v>
          </cell>
          <cell r="E69">
            <v>0</v>
          </cell>
          <cell r="F69">
            <v>0</v>
          </cell>
          <cell r="G69">
            <v>34.698128781896173</v>
          </cell>
          <cell r="H69">
            <v>0</v>
          </cell>
          <cell r="I69">
            <v>109.11892</v>
          </cell>
          <cell r="J69">
            <v>95.263548383281218</v>
          </cell>
          <cell r="K69">
            <v>14.74183353351019</v>
          </cell>
          <cell r="L69">
            <v>0</v>
          </cell>
        </row>
        <row r="70">
          <cell r="A70">
            <v>68</v>
          </cell>
          <cell r="B70" t="str">
            <v>RES_FT_COA</v>
          </cell>
          <cell r="C70" t="str">
            <v>PRI_COA_HCO</v>
          </cell>
          <cell r="D70">
            <v>559.28979000000004</v>
          </cell>
          <cell r="E70">
            <v>458.37410625000001</v>
          </cell>
          <cell r="F70">
            <v>336.08656999999999</v>
          </cell>
          <cell r="G70">
            <v>163.28531191480559</v>
          </cell>
          <cell r="H70">
            <v>0</v>
          </cell>
          <cell r="I70">
            <v>513.50080000000003</v>
          </cell>
          <cell r="J70">
            <v>527.35617161671883</v>
          </cell>
          <cell r="K70">
            <v>69.373334275342131</v>
          </cell>
          <cell r="L70">
            <v>0</v>
          </cell>
        </row>
        <row r="71">
          <cell r="A71">
            <v>69</v>
          </cell>
          <cell r="B71" t="str">
            <v>RES_FT_COA</v>
          </cell>
          <cell r="C71" t="str">
            <v>PRI_COA_OVC</v>
          </cell>
          <cell r="D71">
            <v>19.25628</v>
          </cell>
          <cell r="E71">
            <v>14.17651875</v>
          </cell>
          <cell r="F71">
            <v>10.39443</v>
          </cell>
          <cell r="G71">
            <v>6.123199196805202</v>
          </cell>
          <cell r="H71">
            <v>0</v>
          </cell>
          <cell r="I71">
            <v>19.25628</v>
          </cell>
          <cell r="J71">
            <v>19.25628</v>
          </cell>
          <cell r="K71">
            <v>2.601500035325329</v>
          </cell>
          <cell r="L71">
            <v>0</v>
          </cell>
        </row>
        <row r="72">
          <cell r="A72">
            <v>70</v>
          </cell>
          <cell r="B72" t="str">
            <v>RES_FT_LPG</v>
          </cell>
          <cell r="C72" t="str">
            <v>PRI_OIL_LPG</v>
          </cell>
          <cell r="D72">
            <v>126.86068571428569</v>
          </cell>
          <cell r="E72">
            <v>263.66372072091752</v>
          </cell>
          <cell r="F72">
            <v>231.94854929234609</v>
          </cell>
          <cell r="G72">
            <v>397.267</v>
          </cell>
          <cell r="H72">
            <v>397.267</v>
          </cell>
          <cell r="I72">
            <v>397.267</v>
          </cell>
          <cell r="J72">
            <v>397.267</v>
          </cell>
          <cell r="K72">
            <v>397.267</v>
          </cell>
          <cell r="L72">
            <v>397.267</v>
          </cell>
        </row>
        <row r="73">
          <cell r="A73">
            <v>71</v>
          </cell>
          <cell r="B73" t="str">
            <v>RES_FT_BIO</v>
          </cell>
          <cell r="C73" t="str">
            <v>RNW_POT_BIO_MUN</v>
          </cell>
          <cell r="D73">
            <v>85.650327301726236</v>
          </cell>
          <cell r="E73">
            <v>41.419835694113793</v>
          </cell>
          <cell r="F73">
            <v>8.6947368421052111</v>
          </cell>
          <cell r="G73">
            <v>0</v>
          </cell>
          <cell r="H73">
            <v>0</v>
          </cell>
          <cell r="I73">
            <v>59.090681288891567</v>
          </cell>
          <cell r="J73">
            <v>0</v>
          </cell>
          <cell r="K73">
            <v>0</v>
          </cell>
          <cell r="L73">
            <v>235.42448373906149</v>
          </cell>
        </row>
        <row r="74">
          <cell r="A74">
            <v>72</v>
          </cell>
          <cell r="B74" t="str">
            <v>RES_FT_BIO</v>
          </cell>
          <cell r="C74" t="str">
            <v>RNW_POT_BIO_GAS</v>
          </cell>
          <cell r="D74">
            <v>1130.686465483155</v>
          </cell>
          <cell r="E74">
            <v>991.51460380497497</v>
          </cell>
          <cell r="F74">
            <v>754.99450493763061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RES_FT_BIO</v>
          </cell>
          <cell r="C75" t="str">
            <v>RNW_POT_BIO_WOD</v>
          </cell>
          <cell r="D75">
            <v>147.31520721511839</v>
          </cell>
          <cell r="E75">
            <v>171.40056050091141</v>
          </cell>
          <cell r="F75">
            <v>404.89375822026432</v>
          </cell>
          <cell r="G75">
            <v>1183.323613570501</v>
          </cell>
          <cell r="H75">
            <v>1363.652</v>
          </cell>
          <cell r="I75">
            <v>1304.561318711108</v>
          </cell>
          <cell r="J75">
            <v>1363.652</v>
          </cell>
          <cell r="K75">
            <v>1363.652</v>
          </cell>
          <cell r="L75">
            <v>1128.227516260938</v>
          </cell>
        </row>
        <row r="76">
          <cell r="A76">
            <v>74</v>
          </cell>
          <cell r="B76" t="str">
            <v>RES_FT_BIO_PLT</v>
          </cell>
          <cell r="C76" t="str">
            <v>RNW_POT_BIO_WOD</v>
          </cell>
          <cell r="D76">
            <v>523.97</v>
          </cell>
          <cell r="E76">
            <v>523.97</v>
          </cell>
          <cell r="F76">
            <v>523.97</v>
          </cell>
          <cell r="G76">
            <v>523.97</v>
          </cell>
          <cell r="H76">
            <v>523.97</v>
          </cell>
          <cell r="I76">
            <v>523.97</v>
          </cell>
          <cell r="J76">
            <v>523.97</v>
          </cell>
          <cell r="K76">
            <v>523.97</v>
          </cell>
          <cell r="L76">
            <v>523.97</v>
          </cell>
        </row>
        <row r="77">
          <cell r="A77">
            <v>75</v>
          </cell>
          <cell r="B77" t="str">
            <v>RES_FT_GEO</v>
          </cell>
          <cell r="C77" t="str">
            <v>RNW_POT_GEO</v>
          </cell>
          <cell r="D77">
            <v>43.613904556245487</v>
          </cell>
          <cell r="E77">
            <v>43.613904556245487</v>
          </cell>
          <cell r="F77">
            <v>34.259012077325963</v>
          </cell>
          <cell r="G77">
            <v>16.214791405136491</v>
          </cell>
          <cell r="H77">
            <v>1.7453236465486119</v>
          </cell>
          <cell r="I77">
            <v>2.3656327428811532</v>
          </cell>
          <cell r="J77">
            <v>2.973990608839467</v>
          </cell>
          <cell r="K77">
            <v>3.5615444451114802</v>
          </cell>
          <cell r="L77">
            <v>3.666583356548057</v>
          </cell>
        </row>
        <row r="78">
          <cell r="A78">
            <v>76</v>
          </cell>
          <cell r="B78" t="str">
            <v>RES_FT_SOL</v>
          </cell>
          <cell r="C78" t="str">
            <v>RNW_POT_SOL_TH</v>
          </cell>
          <cell r="D78">
            <v>82.605095443754522</v>
          </cell>
          <cell r="E78">
            <v>111.9570954437545</v>
          </cell>
          <cell r="F78">
            <v>134.81398792267399</v>
          </cell>
          <cell r="G78">
            <v>134.81398792267399</v>
          </cell>
          <cell r="H78">
            <v>134.81398792267399</v>
          </cell>
          <cell r="I78">
            <v>134.8139879226741</v>
          </cell>
          <cell r="J78">
            <v>134.81398792267399</v>
          </cell>
          <cell r="K78">
            <v>134.8139879226741</v>
          </cell>
          <cell r="L78">
            <v>134.81398792267399</v>
          </cell>
        </row>
        <row r="79">
          <cell r="A79">
            <v>77</v>
          </cell>
          <cell r="B79" t="str">
            <v>RES_FT_ELC</v>
          </cell>
          <cell r="C79" t="str">
            <v>ELC</v>
          </cell>
          <cell r="D79">
            <v>3307.7469999999998</v>
          </cell>
          <cell r="E79">
            <v>3150.42</v>
          </cell>
          <cell r="F79">
            <v>3264.4140000000011</v>
          </cell>
          <cell r="G79">
            <v>2978.331736797114</v>
          </cell>
          <cell r="H79">
            <v>3112.9203822478789</v>
          </cell>
          <cell r="I79">
            <v>2975.1459335641439</v>
          </cell>
          <cell r="J79">
            <v>3000.7729511788489</v>
          </cell>
          <cell r="K79">
            <v>3152.967176826171</v>
          </cell>
          <cell r="L79">
            <v>3265.867600040604</v>
          </cell>
        </row>
        <row r="80">
          <cell r="A80">
            <v>78</v>
          </cell>
          <cell r="B80" t="str">
            <v>RES_FT_HET</v>
          </cell>
          <cell r="C80" t="str">
            <v>HET</v>
          </cell>
          <cell r="D80">
            <v>949.69099999999992</v>
          </cell>
          <cell r="E80">
            <v>866.5870000000001</v>
          </cell>
          <cell r="F80">
            <v>847.41300000000001</v>
          </cell>
          <cell r="G80">
            <v>829.32143653038008</v>
          </cell>
          <cell r="H80">
            <v>753.06573329378534</v>
          </cell>
          <cell r="I80">
            <v>156.6162523934594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TRA_FT_GSL</v>
          </cell>
          <cell r="C81" t="str">
            <v>PRI_OIL_GSL_kt</v>
          </cell>
          <cell r="D81">
            <v>79217.141867487226</v>
          </cell>
          <cell r="E81">
            <v>70720.613816237645</v>
          </cell>
          <cell r="F81">
            <v>63040.755722717571</v>
          </cell>
          <cell r="G81">
            <v>72853.01097550038</v>
          </cell>
          <cell r="H81">
            <v>61074.416645288067</v>
          </cell>
          <cell r="I81">
            <v>60971.640507183183</v>
          </cell>
          <cell r="J81">
            <v>55390.078487478313</v>
          </cell>
          <cell r="K81">
            <v>59028.275925872062</v>
          </cell>
          <cell r="L81">
            <v>52872.392654848918</v>
          </cell>
        </row>
        <row r="82">
          <cell r="A82">
            <v>80</v>
          </cell>
          <cell r="B82" t="str">
            <v>TRA_FT_GSL</v>
          </cell>
          <cell r="C82" t="str">
            <v>RNW_BIO_ETH</v>
          </cell>
          <cell r="D82">
            <v>344.42235594559662</v>
          </cell>
          <cell r="E82">
            <v>307.48092963581593</v>
          </cell>
          <cell r="F82">
            <v>274.09024227268497</v>
          </cell>
          <cell r="G82">
            <v>316.75222163261037</v>
          </cell>
          <cell r="H82">
            <v>3716.3537109073109</v>
          </cell>
          <cell r="I82">
            <v>265.09408916166592</v>
          </cell>
          <cell r="J82">
            <v>240.82642820642741</v>
          </cell>
          <cell r="K82">
            <v>256.64467793857409</v>
          </cell>
          <cell r="L82">
            <v>229.8799680645605</v>
          </cell>
        </row>
        <row r="83">
          <cell r="A83">
            <v>81</v>
          </cell>
          <cell r="B83" t="str">
            <v>TRA_FT_GSL</v>
          </cell>
          <cell r="C83" t="str">
            <v>RNW_BIO_ETBE</v>
          </cell>
          <cell r="D83">
            <v>6544.0247629663354</v>
          </cell>
          <cell r="E83">
            <v>5842.1376630805034</v>
          </cell>
          <cell r="F83">
            <v>5207.714603181018</v>
          </cell>
          <cell r="G83">
            <v>6018.2922110195977</v>
          </cell>
          <cell r="H83">
            <v>5329.1109816784083</v>
          </cell>
          <cell r="I83">
            <v>5036.7876940716542</v>
          </cell>
          <cell r="J83">
            <v>4575.7021359221217</v>
          </cell>
          <cell r="K83">
            <v>4876.248880832909</v>
          </cell>
          <cell r="L83">
            <v>4367.71939322665</v>
          </cell>
        </row>
        <row r="84">
          <cell r="A84">
            <v>82</v>
          </cell>
          <cell r="B84" t="str">
            <v>TRA_FT_DST</v>
          </cell>
          <cell r="C84" t="str">
            <v>PRI_OIL_DST_kt</v>
          </cell>
          <cell r="D84">
            <v>205539.0254968779</v>
          </cell>
          <cell r="E84">
            <v>219100.3696534287</v>
          </cell>
          <cell r="F84">
            <v>211333.83330262141</v>
          </cell>
          <cell r="G84">
            <v>210507.34872319619</v>
          </cell>
          <cell r="H84">
            <v>188726.79968133161</v>
          </cell>
          <cell r="I84">
            <v>149360.42820772331</v>
          </cell>
          <cell r="J84">
            <v>148982.27623716011</v>
          </cell>
          <cell r="K84">
            <v>128331.019439511</v>
          </cell>
          <cell r="L84">
            <v>53016.306271925852</v>
          </cell>
        </row>
        <row r="85">
          <cell r="A85">
            <v>83</v>
          </cell>
          <cell r="B85" t="str">
            <v>TRA_FT_DST</v>
          </cell>
          <cell r="C85" t="str">
            <v>SYN_DST_kt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21094.826797656959</v>
          </cell>
          <cell r="J85">
            <v>9548.4000694020524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TRA_FT_DST</v>
          </cell>
          <cell r="C86" t="str">
            <v>RNW_BIO_EMHV</v>
          </cell>
          <cell r="D86">
            <v>5592.2731215019803</v>
          </cell>
          <cell r="E86">
            <v>0</v>
          </cell>
          <cell r="F86">
            <v>0</v>
          </cell>
          <cell r="G86">
            <v>9597.4</v>
          </cell>
          <cell r="H86">
            <v>12181.8</v>
          </cell>
          <cell r="I86">
            <v>14426.4</v>
          </cell>
          <cell r="J86">
            <v>0</v>
          </cell>
          <cell r="K86">
            <v>18915.650000000001</v>
          </cell>
          <cell r="L86">
            <v>0</v>
          </cell>
        </row>
        <row r="87">
          <cell r="A87">
            <v>85</v>
          </cell>
          <cell r="B87" t="str">
            <v>TRA_FT_JTK</v>
          </cell>
          <cell r="C87" t="str">
            <v>PRI_OIL_KER_kt</v>
          </cell>
          <cell r="D87">
            <v>7440.4384913022022</v>
          </cell>
          <cell r="E87">
            <v>8087.0435070270587</v>
          </cell>
          <cell r="F87">
            <v>4769.2845258499256</v>
          </cell>
          <cell r="G87">
            <v>8428.673142576763</v>
          </cell>
          <cell r="H87">
            <v>8880.1153930794371</v>
          </cell>
          <cell r="I87">
            <v>9277.0914233656385</v>
          </cell>
          <cell r="J87">
            <v>9679.9333629306147</v>
          </cell>
          <cell r="K87">
            <v>10042.64657414973</v>
          </cell>
          <cell r="L87">
            <v>10345.592470990059</v>
          </cell>
        </row>
        <row r="88">
          <cell r="A88">
            <v>86</v>
          </cell>
          <cell r="B88" t="str">
            <v>TRA_FT_COA</v>
          </cell>
          <cell r="C88" t="str">
            <v>PRI_COA_BCO</v>
          </cell>
          <cell r="D88">
            <v>0.29099999999999998</v>
          </cell>
          <cell r="E88">
            <v>0</v>
          </cell>
          <cell r="F88">
            <v>0.36899999999999999</v>
          </cell>
          <cell r="G88">
            <v>0.105</v>
          </cell>
          <cell r="H88">
            <v>6.9378530162781782E-2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TRA_FT_COA</v>
          </cell>
          <cell r="C89" t="str">
            <v>PRI_COA_HCO</v>
          </cell>
          <cell r="D89">
            <v>0.29100000000000009</v>
          </cell>
          <cell r="E89">
            <v>0.439</v>
          </cell>
          <cell r="F89">
            <v>0</v>
          </cell>
          <cell r="G89">
            <v>3.3757060325563547E-2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TRA_FT_ELC</v>
          </cell>
          <cell r="C90" t="str">
            <v>ELC</v>
          </cell>
          <cell r="D90">
            <v>225.29599999999999</v>
          </cell>
          <cell r="E90">
            <v>231.63399999999999</v>
          </cell>
          <cell r="F90">
            <v>225.51300000000009</v>
          </cell>
          <cell r="G90">
            <v>227.64539200910869</v>
          </cell>
          <cell r="H90">
            <v>404.40303658667489</v>
          </cell>
          <cell r="I90">
            <v>537.24815339501356</v>
          </cell>
          <cell r="J90">
            <v>831.33760129630662</v>
          </cell>
          <cell r="K90">
            <v>935.55038221474092</v>
          </cell>
          <cell r="L90">
            <v>1743.415357717957</v>
          </cell>
        </row>
        <row r="91">
          <cell r="A91">
            <v>89</v>
          </cell>
          <cell r="B91" t="str">
            <v>TRA_FT_HFO</v>
          </cell>
          <cell r="C91" t="str">
            <v>PRI_OIL_HFO</v>
          </cell>
          <cell r="D91">
            <v>66.912345640312438</v>
          </cell>
          <cell r="E91">
            <v>102.5820087418905</v>
          </cell>
          <cell r="F91">
            <v>102.5820087418905</v>
          </cell>
          <cell r="G91">
            <v>102.5820087418905</v>
          </cell>
          <cell r="H91">
            <v>6.639764936336924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TRA_FT_LPG</v>
          </cell>
          <cell r="C92" t="str">
            <v>PRI_OIL_LPG</v>
          </cell>
          <cell r="D92">
            <v>229.15654743684149</v>
          </cell>
          <cell r="E92">
            <v>284.06691109139081</v>
          </cell>
          <cell r="F92">
            <v>252.4097255083492</v>
          </cell>
          <cell r="G92">
            <v>205.76536830199049</v>
          </cell>
          <cell r="H92">
            <v>149.20894398350589</v>
          </cell>
          <cell r="I92">
            <v>41.159486258037752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TRA_FT_NGA</v>
          </cell>
          <cell r="C93" t="str">
            <v>PRI_GAS_NGA</v>
          </cell>
          <cell r="D93">
            <v>9.8625654020267248</v>
          </cell>
          <cell r="E93">
            <v>4.5419709088280964</v>
          </cell>
          <cell r="F93">
            <v>0</v>
          </cell>
          <cell r="G93">
            <v>17.52352150537634</v>
          </cell>
          <cell r="H93">
            <v>18.005418346774199</v>
          </cell>
          <cell r="I93">
            <v>18.005418346774199</v>
          </cell>
          <cell r="J93">
            <v>7.009408602150538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TRA_FT_NGA</v>
          </cell>
          <cell r="C94" t="str">
            <v>RNW_POT_BIO_GAS</v>
          </cell>
          <cell r="D94">
            <v>0.51908238958035402</v>
          </cell>
          <cell r="E94">
            <v>0.64885298697544236</v>
          </cell>
          <cell r="F94">
            <v>0</v>
          </cell>
          <cell r="G94">
            <v>8.7617607526881738</v>
          </cell>
          <cell r="H94">
            <v>8.2798639112903238</v>
          </cell>
          <cell r="I94">
            <v>8.2798639112903238</v>
          </cell>
          <cell r="J94">
            <v>19.27587365591398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TRA_FT_AMM_ELCSYS_CU</v>
          </cell>
          <cell r="C95" t="str">
            <v>ELC</v>
          </cell>
          <cell r="D95">
            <v>0</v>
          </cell>
          <cell r="E95">
            <v>0</v>
          </cell>
          <cell r="F95">
            <v>1.7002200368097641E-2</v>
          </cell>
          <cell r="G95">
            <v>0</v>
          </cell>
          <cell r="H95">
            <v>2.077142229953807E-3</v>
          </cell>
          <cell r="I95">
            <v>1.2895591344296549E-2</v>
          </cell>
          <cell r="J95">
            <v>8.0229618631965816E-2</v>
          </cell>
          <cell r="K95">
            <v>0.49937961111806117</v>
          </cell>
          <cell r="L95">
            <v>2.9426181591012281</v>
          </cell>
        </row>
        <row r="96">
          <cell r="A96">
            <v>94</v>
          </cell>
          <cell r="B96" t="str">
            <v>TRA_FT_AMM_ELCSYS_CU</v>
          </cell>
          <cell r="C96" t="str">
            <v>HH2_WE_CU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1.6805968951444442E-2</v>
          </cell>
          <cell r="I96">
            <v>0.10433705724021761</v>
          </cell>
          <cell r="J96">
            <v>0.6491305507495414</v>
          </cell>
          <cell r="K96">
            <v>4.0404350354097671</v>
          </cell>
          <cell r="L96">
            <v>23.808456014546291</v>
          </cell>
        </row>
        <row r="97">
          <cell r="A97">
            <v>95</v>
          </cell>
          <cell r="B97" t="str">
            <v>TRA_FT_MTH</v>
          </cell>
          <cell r="C97" t="str">
            <v>SYN_MTH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0.60548661005878512</v>
          </cell>
          <cell r="K97">
            <v>0.60548661005878512</v>
          </cell>
          <cell r="L97">
            <v>0.60548661005878512</v>
          </cell>
        </row>
        <row r="98">
          <cell r="A98">
            <v>96</v>
          </cell>
          <cell r="B98" t="str">
            <v>HH2_DEL_TRA_LH2_C_1_NEW</v>
          </cell>
          <cell r="C98" t="str">
            <v>HH2_CU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8.7160307052143587E-3</v>
          </cell>
          <cell r="I98">
            <v>5.4111339885541697E-2</v>
          </cell>
          <cell r="J98">
            <v>0.35071139596980372</v>
          </cell>
          <cell r="K98">
            <v>2.1830454336864902</v>
          </cell>
          <cell r="L98">
            <v>2.1516328769816839</v>
          </cell>
        </row>
        <row r="99">
          <cell r="A99">
            <v>97</v>
          </cell>
          <cell r="B99" t="str">
            <v>HH2_DEL_TRA_LH2_C_2_NEW</v>
          </cell>
          <cell r="C99" t="str">
            <v>HH2_CT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10.740223296755159</v>
          </cell>
        </row>
        <row r="100">
          <cell r="A100">
            <v>98</v>
          </cell>
          <cell r="B100" t="str">
            <v>HH2_DEL_TRA_GH2_C_4_NEW</v>
          </cell>
          <cell r="C100" t="str">
            <v>HH2_CU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7.6031382228490836</v>
          </cell>
          <cell r="J100">
            <v>45.351649253802869</v>
          </cell>
          <cell r="K100">
            <v>45.351649253802897</v>
          </cell>
          <cell r="L100">
            <v>557.03403599264027</v>
          </cell>
        </row>
        <row r="101">
          <cell r="A101">
            <v>99</v>
          </cell>
          <cell r="B101" t="str">
            <v>TRA_FT_DST_INT</v>
          </cell>
          <cell r="C101" t="str">
            <v>PRI_OIL_DST_kt</v>
          </cell>
          <cell r="D101">
            <v>3516.0007950705631</v>
          </cell>
          <cell r="E101">
            <v>3878.6634593995268</v>
          </cell>
          <cell r="F101">
            <v>2109.6004770423378</v>
          </cell>
          <cell r="G101">
            <v>3990.8362626663788</v>
          </cell>
          <cell r="H101">
            <v>7402.4883720930238</v>
          </cell>
          <cell r="I101">
            <v>34536.373049373993</v>
          </cell>
          <cell r="J101">
            <v>16022.50220507258</v>
          </cell>
          <cell r="K101">
            <v>30615.054794755739</v>
          </cell>
          <cell r="L101">
            <v>21654.543409294591</v>
          </cell>
        </row>
        <row r="102">
          <cell r="A102">
            <v>100</v>
          </cell>
          <cell r="B102" t="str">
            <v>TRA_FT_DST_INT</v>
          </cell>
          <cell r="C102" t="str">
            <v>SYN_DST_kt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16418.730520147339</v>
          </cell>
          <cell r="K102">
            <v>16744.95185295698</v>
          </cell>
          <cell r="L102">
            <v>0</v>
          </cell>
        </row>
        <row r="103">
          <cell r="A103">
            <v>101</v>
          </cell>
          <cell r="B103" t="str">
            <v>TRA_FT_DST_INT</v>
          </cell>
          <cell r="C103" t="str">
            <v>RNW_BIO_EMHV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16671</v>
          </cell>
          <cell r="K103">
            <v>0</v>
          </cell>
          <cell r="L103">
            <v>21160.3</v>
          </cell>
        </row>
        <row r="104">
          <cell r="A104">
            <v>102</v>
          </cell>
          <cell r="B104" t="str">
            <v>TRA_FT_HFO_INT</v>
          </cell>
          <cell r="C104" t="str">
            <v>PRI_OIL_HFO</v>
          </cell>
          <cell r="D104">
            <v>1811.4704259711821</v>
          </cell>
          <cell r="E104">
            <v>1857.8</v>
          </cell>
          <cell r="F104">
            <v>1772.368108473762</v>
          </cell>
          <cell r="G104">
            <v>1857.8</v>
          </cell>
          <cell r="H104">
            <v>1741.698567082206</v>
          </cell>
          <cell r="I104">
            <v>595.82905527395053</v>
          </cell>
          <cell r="J104">
            <v>26.280930643823801</v>
          </cell>
          <cell r="K104">
            <v>0</v>
          </cell>
          <cell r="L104">
            <v>0</v>
          </cell>
        </row>
        <row r="105">
          <cell r="A105">
            <v>103</v>
          </cell>
          <cell r="B105" t="str">
            <v>TRA_FT_AMM_INT_ELCSYS_CU</v>
          </cell>
          <cell r="C105" t="str">
            <v>ELC</v>
          </cell>
          <cell r="D105">
            <v>0</v>
          </cell>
          <cell r="E105">
            <v>0</v>
          </cell>
          <cell r="F105">
            <v>0.1558802970586208</v>
          </cell>
          <cell r="G105">
            <v>0</v>
          </cell>
          <cell r="H105">
            <v>1.9048834284256001E-2</v>
          </cell>
          <cell r="I105">
            <v>0.1183032866074846</v>
          </cell>
          <cell r="J105">
            <v>7.0061560630158599</v>
          </cell>
          <cell r="K105">
            <v>4.5784040297246884</v>
          </cell>
          <cell r="L105">
            <v>26.935720058088311</v>
          </cell>
        </row>
        <row r="106">
          <cell r="A106">
            <v>104</v>
          </cell>
          <cell r="B106" t="str">
            <v>TRA_FT_AMM_INT_ELCSYS_CU</v>
          </cell>
          <cell r="C106" t="str">
            <v>HH2_WE_CU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0.15412238648170759</v>
          </cell>
          <cell r="I106">
            <v>0.95718113709692088</v>
          </cell>
          <cell r="J106">
            <v>56.686171782582882</v>
          </cell>
          <cell r="K106">
            <v>37.043450785954278</v>
          </cell>
          <cell r="L106">
            <v>217.93446228816899</v>
          </cell>
        </row>
        <row r="107">
          <cell r="A107">
            <v>105</v>
          </cell>
          <cell r="B107" t="str">
            <v>TRA_FT_MTH_INT</v>
          </cell>
          <cell r="C107" t="str">
            <v>SYN_MTH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0.89258698940998482</v>
          </cell>
          <cell r="J107">
            <v>5.5471507816439729</v>
          </cell>
          <cell r="K107">
            <v>34.543620776601117</v>
          </cell>
          <cell r="L107">
            <v>34.543620776601117</v>
          </cell>
        </row>
        <row r="108">
          <cell r="A108">
            <v>106</v>
          </cell>
          <cell r="B108" t="str">
            <v>HH2_DEL_TRA_LH2_INT_C_1_NEW</v>
          </cell>
          <cell r="C108" t="str">
            <v>HH2_CU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169.33968471787151</v>
          </cell>
        </row>
        <row r="109">
          <cell r="A109">
            <v>107</v>
          </cell>
          <cell r="B109" t="str">
            <v>HH2_DEL_TRA_LH2_INT_C_2_NEW</v>
          </cell>
          <cell r="C109" t="str">
            <v>HH2_CT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0.89369383171150729</v>
          </cell>
          <cell r="J109">
            <v>5.5540245744341163</v>
          </cell>
          <cell r="K109">
            <v>34.586425758976112</v>
          </cell>
          <cell r="L109">
            <v>34.139579236396607</v>
          </cell>
        </row>
        <row r="110">
          <cell r="A110">
            <v>108</v>
          </cell>
          <cell r="B110" t="str">
            <v>IND_FT_NGA</v>
          </cell>
          <cell r="C110" t="str">
            <v>PRI_GAS_NGA</v>
          </cell>
          <cell r="D110">
            <v>3415.8014112903229</v>
          </cell>
          <cell r="E110">
            <v>3283.178823951414</v>
          </cell>
          <cell r="F110">
            <v>3281.917735241736</v>
          </cell>
          <cell r="G110">
            <v>3062.584497361961</v>
          </cell>
          <cell r="H110">
            <v>3153.6956818810199</v>
          </cell>
          <cell r="I110">
            <v>1522.4267606665251</v>
          </cell>
          <cell r="J110">
            <v>993.12811366299525</v>
          </cell>
          <cell r="K110">
            <v>1021.013698234676</v>
          </cell>
          <cell r="L110">
            <v>1055.546664222305</v>
          </cell>
        </row>
        <row r="111">
          <cell r="A111">
            <v>109</v>
          </cell>
          <cell r="B111" t="str">
            <v>IND_FT_LPG</v>
          </cell>
          <cell r="C111" t="str">
            <v>PRI_OIL_LPG</v>
          </cell>
          <cell r="D111">
            <v>198.398</v>
          </cell>
          <cell r="E111">
            <v>148.8680986132027</v>
          </cell>
          <cell r="F111">
            <v>114.7239463730707</v>
          </cell>
          <cell r="G111">
            <v>198.398</v>
          </cell>
          <cell r="H111">
            <v>198.398</v>
          </cell>
          <cell r="I111">
            <v>198.398</v>
          </cell>
          <cell r="J111">
            <v>184.2237000790301</v>
          </cell>
          <cell r="K111">
            <v>158.3618411799352</v>
          </cell>
          <cell r="L111">
            <v>75.136497004495766</v>
          </cell>
        </row>
        <row r="112">
          <cell r="A112">
            <v>110</v>
          </cell>
          <cell r="B112" t="str">
            <v>IND_FT_COA</v>
          </cell>
          <cell r="C112" t="str">
            <v>PRI_COA_BCO</v>
          </cell>
          <cell r="D112">
            <v>0</v>
          </cell>
          <cell r="E112">
            <v>0</v>
          </cell>
          <cell r="F112">
            <v>546.76105515408528</v>
          </cell>
          <cell r="G112">
            <v>710.471</v>
          </cell>
          <cell r="H112">
            <v>710.471</v>
          </cell>
          <cell r="I112">
            <v>898.65919191031799</v>
          </cell>
          <cell r="J112">
            <v>877.42945096389076</v>
          </cell>
          <cell r="K112">
            <v>856.64584173895662</v>
          </cell>
          <cell r="L112">
            <v>125.48427123374501</v>
          </cell>
        </row>
        <row r="113">
          <cell r="A113">
            <v>111</v>
          </cell>
          <cell r="B113" t="str">
            <v>IND_FT_COA</v>
          </cell>
          <cell r="C113" t="str">
            <v>PRI_COA_HCO</v>
          </cell>
          <cell r="D113">
            <v>630.62068353084794</v>
          </cell>
          <cell r="E113">
            <v>600.04117545190547</v>
          </cell>
          <cell r="F113">
            <v>0</v>
          </cell>
          <cell r="G113">
            <v>137.24684002683011</v>
          </cell>
          <cell r="H113">
            <v>158.47658097325709</v>
          </cell>
          <cell r="I113">
            <v>0</v>
          </cell>
          <cell r="J113">
            <v>21.229740946427029</v>
          </cell>
          <cell r="K113">
            <v>0</v>
          </cell>
          <cell r="L113">
            <v>708.60191373264411</v>
          </cell>
        </row>
        <row r="114">
          <cell r="A114">
            <v>112</v>
          </cell>
          <cell r="B114" t="str">
            <v>IND_FT_COK</v>
          </cell>
          <cell r="C114" t="str">
            <v>PRI_COA_OVC</v>
          </cell>
          <cell r="D114">
            <v>335.65495643239069</v>
          </cell>
          <cell r="E114">
            <v>316.99228249983798</v>
          </cell>
          <cell r="F114">
            <v>264.24978259552557</v>
          </cell>
          <cell r="G114">
            <v>337.68099999999998</v>
          </cell>
          <cell r="H114">
            <v>337.68099999999998</v>
          </cell>
          <cell r="I114">
            <v>342.60310521210113</v>
          </cell>
          <cell r="J114">
            <v>379.30102745176458</v>
          </cell>
          <cell r="K114">
            <v>269.38932444132757</v>
          </cell>
          <cell r="L114">
            <v>113.9370284446839</v>
          </cell>
        </row>
        <row r="115">
          <cell r="A115">
            <v>113</v>
          </cell>
          <cell r="B115" t="str">
            <v>IND_FT_COG</v>
          </cell>
          <cell r="C115" t="str">
            <v>PRI_GAS_COG</v>
          </cell>
          <cell r="D115">
            <v>122.6882252370705</v>
          </cell>
          <cell r="E115">
            <v>63.393518518518533</v>
          </cell>
          <cell r="F115">
            <v>50.714814814814822</v>
          </cell>
          <cell r="G115">
            <v>104.3764037476459</v>
          </cell>
          <cell r="H115">
            <v>25.357407407407411</v>
          </cell>
          <cell r="I115">
            <v>19.516387743251741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IND_FT_BFG</v>
          </cell>
          <cell r="C116" t="str">
            <v>PRI_GAS_BFG</v>
          </cell>
          <cell r="D116">
            <v>175.228921231177</v>
          </cell>
          <cell r="E116">
            <v>153.21896112288411</v>
          </cell>
          <cell r="F116">
            <v>128.89946190225979</v>
          </cell>
          <cell r="G116">
            <v>108.466491586301</v>
          </cell>
          <cell r="H116">
            <v>81.801671488149054</v>
          </cell>
          <cell r="I116">
            <v>59.483261576823239</v>
          </cell>
          <cell r="J116">
            <v>36.314833492766468</v>
          </cell>
          <cell r="K116">
            <v>35.137751334894062</v>
          </cell>
          <cell r="L116">
            <v>34.02555865048727</v>
          </cell>
        </row>
        <row r="117">
          <cell r="A117">
            <v>115</v>
          </cell>
          <cell r="B117" t="str">
            <v>IND_FT_HFO</v>
          </cell>
          <cell r="C117" t="str">
            <v>PRI_OIL_CRD</v>
          </cell>
          <cell r="D117">
            <v>26.677610667332711</v>
          </cell>
          <cell r="E117">
            <v>296.0204633242451</v>
          </cell>
          <cell r="F117">
            <v>330.3231452641059</v>
          </cell>
          <cell r="G117">
            <v>360.93964687976398</v>
          </cell>
          <cell r="H117">
            <v>322.96763191358099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IND_FT_HFO</v>
          </cell>
          <cell r="C118" t="str">
            <v>PRI_OIL_HFO</v>
          </cell>
          <cell r="D118">
            <v>306.79252267432639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157.44816719493619</v>
          </cell>
          <cell r="J118">
            <v>128.8180652912221</v>
          </cell>
          <cell r="K118">
            <v>129.8581775249346</v>
          </cell>
          <cell r="L118">
            <v>127.4755889142268</v>
          </cell>
        </row>
        <row r="119">
          <cell r="A119">
            <v>117</v>
          </cell>
          <cell r="B119" t="str">
            <v>IND_FT_OIL</v>
          </cell>
          <cell r="C119" t="str">
            <v>PRI_OIL_DST</v>
          </cell>
          <cell r="D119">
            <v>407.00747344824782</v>
          </cell>
          <cell r="E119">
            <v>360.36962231586392</v>
          </cell>
          <cell r="F119">
            <v>357.54204276999502</v>
          </cell>
          <cell r="G119">
            <v>440.83439799312112</v>
          </cell>
          <cell r="H119">
            <v>128.37782343681931</v>
          </cell>
          <cell r="I119">
            <v>45.02213167484755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IND_FT_OIL</v>
          </cell>
          <cell r="C120" t="str">
            <v>PRI_OIL_KER</v>
          </cell>
          <cell r="D120">
            <v>52.887976775760997</v>
          </cell>
          <cell r="E120">
            <v>46.827691035394757</v>
          </cell>
          <cell r="F120">
            <v>0</v>
          </cell>
          <cell r="G120">
            <v>0</v>
          </cell>
          <cell r="H120">
            <v>16.681864062411549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IND_FT_OIL</v>
          </cell>
          <cell r="C121" t="str">
            <v>PRI_OIL_GSL</v>
          </cell>
          <cell r="D121">
            <v>0</v>
          </cell>
          <cell r="E121">
            <v>0</v>
          </cell>
          <cell r="F121">
            <v>46.460265444688602</v>
          </cell>
          <cell r="G121">
            <v>57.283565840914022</v>
          </cell>
          <cell r="H121">
            <v>0</v>
          </cell>
          <cell r="I121">
            <v>5.8503334944717142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IND_FT_ETH</v>
          </cell>
          <cell r="C122" t="str">
            <v>PRI_GAS_RFG</v>
          </cell>
          <cell r="D122">
            <v>116.919</v>
          </cell>
          <cell r="E122">
            <v>128.49285971851069</v>
          </cell>
          <cell r="F122">
            <v>137.58660664019769</v>
          </cell>
          <cell r="G122">
            <v>117.17190782075249</v>
          </cell>
          <cell r="H122">
            <v>206.9412050995312</v>
          </cell>
          <cell r="I122">
            <v>211.53273010976011</v>
          </cell>
          <cell r="J122">
            <v>228.40387469151011</v>
          </cell>
          <cell r="K122">
            <v>210.74957512652381</v>
          </cell>
          <cell r="L122">
            <v>44.708337774140091</v>
          </cell>
        </row>
        <row r="123">
          <cell r="A123">
            <v>121</v>
          </cell>
          <cell r="B123" t="str">
            <v>IND_FT_ETH</v>
          </cell>
          <cell r="C123" t="str">
            <v>PRI_GAS_ETH</v>
          </cell>
          <cell r="D123">
            <v>0</v>
          </cell>
          <cell r="E123">
            <v>9.0937469216869893</v>
          </cell>
          <cell r="F123">
            <v>0</v>
          </cell>
          <cell r="G123">
            <v>60.538106921686968</v>
          </cell>
          <cell r="H123">
            <v>17.654299564986381</v>
          </cell>
          <cell r="I123">
            <v>37.500760147464398</v>
          </cell>
          <cell r="J123">
            <v>20.629615565714381</v>
          </cell>
          <cell r="K123">
            <v>38.283915130700763</v>
          </cell>
          <cell r="L123">
            <v>35.127979679681488</v>
          </cell>
        </row>
        <row r="124">
          <cell r="A124">
            <v>122</v>
          </cell>
          <cell r="B124" t="str">
            <v>IND_FT_NAP</v>
          </cell>
          <cell r="C124" t="str">
            <v>PRI_OIL_NAP</v>
          </cell>
          <cell r="D124">
            <v>0</v>
          </cell>
          <cell r="E124">
            <v>0</v>
          </cell>
          <cell r="F124">
            <v>119.99776430120809</v>
          </cell>
          <cell r="G124">
            <v>119.99776430120809</v>
          </cell>
          <cell r="H124">
            <v>119.99776430120809</v>
          </cell>
          <cell r="I124">
            <v>84.60734845723745</v>
          </cell>
          <cell r="J124">
            <v>84.469798256434487</v>
          </cell>
          <cell r="K124">
            <v>3.57198307660894</v>
          </cell>
          <cell r="L124">
            <v>0</v>
          </cell>
        </row>
        <row r="125">
          <cell r="A125">
            <v>123</v>
          </cell>
          <cell r="B125" t="str">
            <v>IND_FT_NAP</v>
          </cell>
          <cell r="C125" t="str">
            <v>RNW_BIO_NAP</v>
          </cell>
          <cell r="D125">
            <v>84.172000000000011</v>
          </cell>
          <cell r="E125">
            <v>84.172000000000011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IND_FT_PTC</v>
          </cell>
          <cell r="C126" t="str">
            <v>PRI_OIL_PTC</v>
          </cell>
          <cell r="D126">
            <v>394.46399999999988</v>
          </cell>
          <cell r="E126">
            <v>396.83984228692771</v>
          </cell>
          <cell r="F126">
            <v>317.84928475926012</v>
          </cell>
          <cell r="G126">
            <v>76.268902062955789</v>
          </cell>
          <cell r="H126">
            <v>39.667508853895427</v>
          </cell>
          <cell r="I126">
            <v>3.0661156448350431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IND_FT_BIO</v>
          </cell>
          <cell r="C127" t="str">
            <v>RNW_POT_BIO_MUN</v>
          </cell>
          <cell r="D127">
            <v>0</v>
          </cell>
          <cell r="E127">
            <v>0</v>
          </cell>
          <cell r="F127">
            <v>0</v>
          </cell>
          <cell r="G127">
            <v>91.464466942840332</v>
          </cell>
          <cell r="H127">
            <v>0</v>
          </cell>
          <cell r="I127">
            <v>447.72723650118269</v>
          </cell>
          <cell r="J127">
            <v>598.93597170868338</v>
          </cell>
          <cell r="K127">
            <v>707.0999999999998</v>
          </cell>
          <cell r="L127">
            <v>447.72723650118269</v>
          </cell>
        </row>
        <row r="128">
          <cell r="A128">
            <v>126</v>
          </cell>
          <cell r="B128" t="str">
            <v>IND_FT_BIO</v>
          </cell>
          <cell r="C128" t="str">
            <v>RNW_POT_BIO_WOD</v>
          </cell>
          <cell r="D128">
            <v>736.6623662003866</v>
          </cell>
          <cell r="E128">
            <v>867.78621436888079</v>
          </cell>
          <cell r="F128">
            <v>654.87803833841701</v>
          </cell>
          <cell r="G128">
            <v>742.01080464594475</v>
          </cell>
          <cell r="H128">
            <v>889.74446694284018</v>
          </cell>
          <cell r="I128">
            <v>889.74446694284029</v>
          </cell>
          <cell r="J128">
            <v>1020.300452337734</v>
          </cell>
          <cell r="K128">
            <v>912.1364240464178</v>
          </cell>
          <cell r="L128">
            <v>1206.645209052577</v>
          </cell>
        </row>
        <row r="129">
          <cell r="A129">
            <v>127</v>
          </cell>
          <cell r="B129" t="str">
            <v>IND_FT_BIO</v>
          </cell>
          <cell r="C129" t="str">
            <v>RNW_POT_BIO_LIQ</v>
          </cell>
          <cell r="D129">
            <v>0</v>
          </cell>
          <cell r="E129">
            <v>21.958252573959459</v>
          </cell>
          <cell r="F129">
            <v>39.042832513520899</v>
          </cell>
          <cell r="G129">
            <v>56.269195354055228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IND_FT_BGS</v>
          </cell>
          <cell r="C130" t="str">
            <v>RNW_POT_BIO_GAS</v>
          </cell>
          <cell r="D130">
            <v>10.711846233343779</v>
          </cell>
          <cell r="E130">
            <v>12.50262857793237</v>
          </cell>
          <cell r="F130">
            <v>16.285529388263619</v>
          </cell>
          <cell r="G130">
            <v>29.971703098902729</v>
          </cell>
          <cell r="H130">
            <v>33.633133665490789</v>
          </cell>
          <cell r="I130">
            <v>37.351326022633032</v>
          </cell>
          <cell r="J130">
            <v>36.681310286381382</v>
          </cell>
          <cell r="K130">
            <v>37.008289358172512</v>
          </cell>
          <cell r="L130">
            <v>37.030519429924148</v>
          </cell>
        </row>
        <row r="131">
          <cell r="A131">
            <v>129</v>
          </cell>
          <cell r="B131" t="str">
            <v>IND_FT_GEO</v>
          </cell>
          <cell r="C131" t="str">
            <v>RNW_POT_GEO</v>
          </cell>
          <cell r="D131">
            <v>1.7911458333333341</v>
          </cell>
          <cell r="E131">
            <v>32.68817800854027</v>
          </cell>
          <cell r="F131">
            <v>31.364397646740411</v>
          </cell>
          <cell r="G131">
            <v>31.794049746077238</v>
          </cell>
          <cell r="H131">
            <v>0.3142361111111111</v>
          </cell>
          <cell r="I131">
            <v>0.15711805555555561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IND_FT_ELC</v>
          </cell>
          <cell r="C132" t="str">
            <v>ELC</v>
          </cell>
          <cell r="D132">
            <v>4145.9369999999999</v>
          </cell>
          <cell r="E132">
            <v>4145.1289999999999</v>
          </cell>
          <cell r="F132">
            <v>4067.8670000000002</v>
          </cell>
          <cell r="G132">
            <v>4218.843974574721</v>
          </cell>
          <cell r="H132">
            <v>4316.0718623933144</v>
          </cell>
          <cell r="I132">
            <v>5515.7016891573767</v>
          </cell>
          <cell r="J132">
            <v>5934.547763620586</v>
          </cell>
          <cell r="K132">
            <v>6063.8336528799628</v>
          </cell>
          <cell r="L132">
            <v>6110.476307404022</v>
          </cell>
        </row>
        <row r="133">
          <cell r="A133">
            <v>131</v>
          </cell>
          <cell r="B133" t="str">
            <v>IND_FT_HET</v>
          </cell>
          <cell r="C133" t="str">
            <v>HET</v>
          </cell>
          <cell r="D133">
            <v>1037.1865614954761</v>
          </cell>
          <cell r="E133">
            <v>1012.0430789473691</v>
          </cell>
          <cell r="F133">
            <v>967.35785450411481</v>
          </cell>
          <cell r="G133">
            <v>999.36232542606376</v>
          </cell>
          <cell r="H133">
            <v>856.74912623714999</v>
          </cell>
          <cell r="I133">
            <v>861.35164038439473</v>
          </cell>
          <cell r="J133">
            <v>777.97376024398523</v>
          </cell>
          <cell r="K133">
            <v>773.34846266220006</v>
          </cell>
          <cell r="L133">
            <v>749.23384082560665</v>
          </cell>
        </row>
        <row r="134">
          <cell r="A134">
            <v>132</v>
          </cell>
          <cell r="B134" t="str">
            <v>HH2_DEL_IND_C_1_NEW</v>
          </cell>
          <cell r="C134" t="str">
            <v>HH2_CT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79.397170742940943</v>
          </cell>
        </row>
        <row r="135">
          <cell r="A135">
            <v>133</v>
          </cell>
          <cell r="B135" t="str">
            <v>HH2_WE_DEL_IND_C_1_NEW</v>
          </cell>
          <cell r="C135" t="str">
            <v>HH2_WE_CU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168.67665693825461</v>
          </cell>
          <cell r="I135">
            <v>431.03470106794617</v>
          </cell>
          <cell r="J135">
            <v>680.19246976276202</v>
          </cell>
          <cell r="K135">
            <v>814.77941348399997</v>
          </cell>
          <cell r="L135">
            <v>824.03821197409854</v>
          </cell>
        </row>
        <row r="136">
          <cell r="A136">
            <v>134</v>
          </cell>
          <cell r="B136" t="str">
            <v>HH2_WE_DEL_IND_D_1_NEW</v>
          </cell>
          <cell r="C136" t="str">
            <v>HH2_WE_DT</v>
          </cell>
          <cell r="D136">
            <v>0</v>
          </cell>
          <cell r="E136">
            <v>8.9999999999992392E-2</v>
          </cell>
          <cell r="F136">
            <v>0.09</v>
          </cell>
          <cell r="G136">
            <v>8.9999999999999983E-2</v>
          </cell>
          <cell r="H136">
            <v>0.09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33.443478600000013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652.1899942468624</v>
          </cell>
          <cell r="E3">
            <v>335.94771600000001</v>
          </cell>
          <cell r="F3">
            <v>344.62736809536892</v>
          </cell>
          <cell r="G3">
            <v>167.97385800000001</v>
          </cell>
          <cell r="H3">
            <v>83.986928999999989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222.52977878833229</v>
          </cell>
          <cell r="E4">
            <v>145.05539809922939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86.40870865482718</v>
          </cell>
          <cell r="E5">
            <v>49.316537503999868</v>
          </cell>
          <cell r="F5">
            <v>65.501836092713603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6.9215669999999996</v>
          </cell>
          <cell r="E6">
            <v>5.5372536000000014</v>
          </cell>
          <cell r="F6">
            <v>4.1529402000000006</v>
          </cell>
          <cell r="G6">
            <v>2.7686267999999989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ELC_CHP_BIO_NEW</v>
          </cell>
          <cell r="C7" t="str">
            <v>HET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176.54286504035079</v>
          </cell>
          <cell r="L7">
            <v>176.54286504035079</v>
          </cell>
        </row>
        <row r="8">
          <cell r="A8">
            <v>6</v>
          </cell>
          <cell r="B8" t="str">
            <v>HET_OIL_EXS</v>
          </cell>
          <cell r="C8" t="str">
            <v>HET</v>
          </cell>
          <cell r="D8">
            <v>23.187457500000001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HET_NGA_EXS</v>
          </cell>
          <cell r="C9" t="str">
            <v>HET</v>
          </cell>
          <cell r="D9">
            <v>127.52628525</v>
          </cell>
          <cell r="E9">
            <v>140.6647520953691</v>
          </cell>
          <cell r="F9">
            <v>115.67010000000001</v>
          </cell>
          <cell r="G9">
            <v>71.307275990027108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HET_COA_EXS</v>
          </cell>
          <cell r="C10" t="str">
            <v>HET</v>
          </cell>
          <cell r="D10">
            <v>47.730135599999997</v>
          </cell>
          <cell r="E10">
            <v>29.33076359999999</v>
          </cell>
          <cell r="F10">
            <v>0</v>
          </cell>
          <cell r="G10">
            <v>21.646319999999999</v>
          </cell>
          <cell r="H10">
            <v>21.646319999999999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HET_BIO_EXS</v>
          </cell>
          <cell r="C11" t="str">
            <v>HET</v>
          </cell>
          <cell r="D11">
            <v>59.063354399999987</v>
          </cell>
          <cell r="E11">
            <v>49.219461999999993</v>
          </cell>
          <cell r="F11">
            <v>39.375569599999992</v>
          </cell>
          <cell r="G11">
            <v>29.53167719999999</v>
          </cell>
          <cell r="H11">
            <v>19.687784799999999</v>
          </cell>
          <cell r="I11">
            <v>9.8438923999999979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HET_GEO_EXS</v>
          </cell>
          <cell r="C12" t="str">
            <v>HET</v>
          </cell>
          <cell r="D12">
            <v>2.5000499999999999</v>
          </cell>
          <cell r="E12">
            <v>2.0833750000000002</v>
          </cell>
          <cell r="F12">
            <v>1.9176966847489181</v>
          </cell>
          <cell r="G12">
            <v>1.39652793</v>
          </cell>
          <cell r="H12">
            <v>1.2666919999999999</v>
          </cell>
          <cell r="I12">
            <v>0.60674546799999995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HET_SOL_EXS</v>
          </cell>
          <cell r="C13" t="str">
            <v>HET</v>
          </cell>
          <cell r="D13">
            <v>5.6553832499999991E-2</v>
          </cell>
          <cell r="E13">
            <v>4.7128193750000012E-2</v>
          </cell>
          <cell r="F13">
            <v>3.7702555000000013E-2</v>
          </cell>
          <cell r="G13">
            <v>2.8276916249999999E-2</v>
          </cell>
          <cell r="H13">
            <v>1.8851277499999999E-2</v>
          </cell>
          <cell r="I13">
            <v>9.4256387499999962E-3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HET_OIL_NEW</v>
          </cell>
          <cell r="C14" t="str">
            <v>HET</v>
          </cell>
          <cell r="D14">
            <v>92.38326512499998</v>
          </cell>
          <cell r="E14">
            <v>47.894695200000001</v>
          </cell>
          <cell r="F14">
            <v>41.812521400000008</v>
          </cell>
          <cell r="G14">
            <v>67.901699866874978</v>
          </cell>
          <cell r="H14">
            <v>65.528142985143802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HET_NGA_NEW</v>
          </cell>
          <cell r="C15" t="str">
            <v>HET</v>
          </cell>
          <cell r="D15">
            <v>288.15872050313772</v>
          </cell>
          <cell r="E15">
            <v>350.01653190463111</v>
          </cell>
          <cell r="F15">
            <v>350.01653190463111</v>
          </cell>
          <cell r="G15">
            <v>350.01653190463111</v>
          </cell>
          <cell r="H15">
            <v>350.01653190463111</v>
          </cell>
          <cell r="I15">
            <v>40.738209842375682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HET_COA_NEW</v>
          </cell>
          <cell r="C16" t="str">
            <v>HET</v>
          </cell>
          <cell r="D16">
            <v>503.97208561166752</v>
          </cell>
          <cell r="E16">
            <v>442.09083830077049</v>
          </cell>
          <cell r="F16">
            <v>362.79456088000012</v>
          </cell>
          <cell r="G16">
            <v>503.97208561166752</v>
          </cell>
          <cell r="H16">
            <v>503.97208561166752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HET_BIO_NEW</v>
          </cell>
          <cell r="C17" t="str">
            <v>HET</v>
          </cell>
          <cell r="D17">
            <v>381.05693694517282</v>
          </cell>
          <cell r="E17">
            <v>590.41600049600129</v>
          </cell>
          <cell r="F17">
            <v>698.55359430728777</v>
          </cell>
          <cell r="G17">
            <v>698.55359430728788</v>
          </cell>
          <cell r="H17">
            <v>698.55359430728765</v>
          </cell>
          <cell r="I17">
            <v>698.55359430728754</v>
          </cell>
          <cell r="J17">
            <v>317.49665736211512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HET_GEO_NEW</v>
          </cell>
          <cell r="C18" t="str">
            <v>HET</v>
          </cell>
          <cell r="D18">
            <v>21.738382999999999</v>
          </cell>
          <cell r="E18">
            <v>33.808371399999992</v>
          </cell>
          <cell r="F18">
            <v>43.085363115251077</v>
          </cell>
          <cell r="G18">
            <v>43.085363115251077</v>
          </cell>
          <cell r="H18">
            <v>155.8041450876598</v>
          </cell>
          <cell r="I18">
            <v>208.5281324746324</v>
          </cell>
          <cell r="J18">
            <v>265.46811015277513</v>
          </cell>
          <cell r="K18">
            <v>368.70195688293097</v>
          </cell>
          <cell r="L18">
            <v>368.70195688293097</v>
          </cell>
        </row>
        <row r="19">
          <cell r="A19">
            <v>17</v>
          </cell>
          <cell r="B19" t="str">
            <v>HET_SOL_NEW</v>
          </cell>
          <cell r="C19" t="str">
            <v>HET</v>
          </cell>
          <cell r="D19">
            <v>0.1494461675</v>
          </cell>
          <cell r="E19">
            <v>1.01487180625</v>
          </cell>
          <cell r="F19">
            <v>2.8062974449999989</v>
          </cell>
          <cell r="G19">
            <v>2.8062974449999989</v>
          </cell>
          <cell r="H19">
            <v>2.6568512774999991</v>
          </cell>
          <cell r="I19">
            <v>1.7914256387499989</v>
          </cell>
          <cell r="J19">
            <v>0</v>
          </cell>
          <cell r="K19">
            <v>0</v>
          </cell>
          <cell r="L19">
            <v>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UPS_BIO_REF_GEN1_ETHAMIDE_EXS</v>
          </cell>
          <cell r="C2" t="str">
            <v>RNW_BIO_ETH</v>
          </cell>
          <cell r="D2">
            <v>0</v>
          </cell>
          <cell r="E2">
            <v>0</v>
          </cell>
          <cell r="F2">
            <v>1294.5525412165409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UPS_BIO_REF_GEN1_ETHSUG_EXS</v>
          </cell>
          <cell r="C3" t="str">
            <v>RNW_BIO_ETH</v>
          </cell>
          <cell r="D3">
            <v>0</v>
          </cell>
          <cell r="E3">
            <v>0</v>
          </cell>
          <cell r="F3">
            <v>1281.1615658548969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UPS_BIO_REF_GEN1_ETBE_EXS</v>
          </cell>
          <cell r="C4" t="str">
            <v>RNW_BIO_ETBE</v>
          </cell>
          <cell r="D4">
            <v>6544.0247629663427</v>
          </cell>
          <cell r="E4">
            <v>5842.1376630805053</v>
          </cell>
          <cell r="F4">
            <v>5207.7146031810171</v>
          </cell>
          <cell r="G4">
            <v>6018.2922110196023</v>
          </cell>
          <cell r="H4">
            <v>5329.1109816784101</v>
          </cell>
          <cell r="I4">
            <v>5036.7876940716524</v>
          </cell>
          <cell r="J4">
            <v>4575.7021359221217</v>
          </cell>
          <cell r="K4">
            <v>4876.248880832909</v>
          </cell>
          <cell r="L4">
            <v>4367.71939322665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UPS_BIO_BLD_STC</v>
          </cell>
          <cell r="C2" t="str">
            <v>RNW_POT_BIO_CRP_STC</v>
          </cell>
          <cell r="D2">
            <v>0</v>
          </cell>
          <cell r="E2">
            <v>0</v>
          </cell>
          <cell r="F2">
            <v>63.944235818290437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N1" zoomScale="55" zoomScaleNormal="55" workbookViewId="0">
      <selection activeCell="R15" sqref="R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0.29100000000000009</v>
      </c>
      <c r="E2">
        <f>[1]Input!E2</f>
        <v>0.439</v>
      </c>
      <c r="F2">
        <f>[1]Input!F2</f>
        <v>0</v>
      </c>
      <c r="G2">
        <f>[1]Input!G2</f>
        <v>3.3757060325563547E-2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79217.141867487226</v>
      </c>
      <c r="Q2" s="38">
        <f t="shared" ref="Q2:X2" si="0">(SUMIF($C:$C,"*GSL*",E:E))</f>
        <v>70720.613816237645</v>
      </c>
      <c r="R2" s="38">
        <f t="shared" si="0"/>
        <v>63040.755722717571</v>
      </c>
      <c r="S2" s="38">
        <f t="shared" si="0"/>
        <v>72853.01097550038</v>
      </c>
      <c r="T2" s="38">
        <f t="shared" si="0"/>
        <v>61074.416645288067</v>
      </c>
      <c r="U2" s="38">
        <f t="shared" si="0"/>
        <v>60971.640507183183</v>
      </c>
      <c r="V2" s="38">
        <f t="shared" si="0"/>
        <v>55390.078487478313</v>
      </c>
      <c r="W2" s="38">
        <f t="shared" si="0"/>
        <v>59028.275925872062</v>
      </c>
      <c r="X2" s="38">
        <f t="shared" si="0"/>
        <v>52872.392654848918</v>
      </c>
      <c r="Y2" s="18"/>
      <c r="Z2" s="38" t="s">
        <v>10</v>
      </c>
      <c r="AA2" s="38" t="s">
        <v>10</v>
      </c>
      <c r="AB2" s="38">
        <f>(SUMIF($C:$C,"*GSL*",D:D))*0.043</f>
        <v>3406.3371003019506</v>
      </c>
      <c r="AC2" s="38">
        <f t="shared" ref="AC2:AJ2" si="1">(SUMIF($C:$C,"*GSL*",E:E))*0.043</f>
        <v>3040.9863940982186</v>
      </c>
      <c r="AD2" s="38">
        <f t="shared" si="1"/>
        <v>2710.7524960768556</v>
      </c>
      <c r="AE2" s="38">
        <f t="shared" si="1"/>
        <v>3132.6794719465161</v>
      </c>
      <c r="AF2" s="38">
        <f t="shared" si="1"/>
        <v>2626.1999157473865</v>
      </c>
      <c r="AG2" s="38">
        <f t="shared" si="1"/>
        <v>2621.7805418088765</v>
      </c>
      <c r="AH2" s="38">
        <f t="shared" si="1"/>
        <v>2381.7733749615672</v>
      </c>
      <c r="AI2" s="38">
        <f t="shared" si="1"/>
        <v>2538.2158648124982</v>
      </c>
      <c r="AJ2" s="38">
        <f t="shared" si="1"/>
        <v>2273.5128841585033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</v>
      </c>
      <c r="F3">
        <f>[1]Input!F3</f>
        <v>0.36899999999999999</v>
      </c>
      <c r="G3">
        <f>[1]Input!G3</f>
        <v>0.105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6544.0247629663354</v>
      </c>
      <c r="Q3" s="38">
        <f t="shared" ref="Q3:X3" si="2">(SUMIF($C:$C,"*etbe*",E:E))</f>
        <v>5842.1376630805034</v>
      </c>
      <c r="R3" s="38">
        <f t="shared" si="2"/>
        <v>5207.714603181018</v>
      </c>
      <c r="S3" s="38">
        <f t="shared" si="2"/>
        <v>6018.2922110195977</v>
      </c>
      <c r="T3" s="38">
        <f t="shared" si="2"/>
        <v>5329.1109816784083</v>
      </c>
      <c r="U3" s="38">
        <f t="shared" si="2"/>
        <v>5036.7876940716542</v>
      </c>
      <c r="V3" s="38">
        <f t="shared" si="2"/>
        <v>4575.7021359221217</v>
      </c>
      <c r="W3" s="38">
        <f t="shared" si="2"/>
        <v>4876.248880832909</v>
      </c>
      <c r="X3" s="38">
        <f t="shared" si="2"/>
        <v>4367.71939322665</v>
      </c>
      <c r="Z3" s="38"/>
      <c r="AA3" s="38" t="s">
        <v>137</v>
      </c>
      <c r="AB3" s="38">
        <f>(SUMIF($C:$C,"*etbe*",D:D))*0.036</f>
        <v>235.58489146678806</v>
      </c>
      <c r="AC3" s="38">
        <f t="shared" ref="AC3:AJ3" si="3">(SUMIF($C:$C,"*etbe*",E:E))*0.036</f>
        <v>210.31695587089811</v>
      </c>
      <c r="AD3" s="38">
        <f t="shared" si="3"/>
        <v>187.47772571451662</v>
      </c>
      <c r="AE3" s="38">
        <f t="shared" si="3"/>
        <v>216.6585195967055</v>
      </c>
      <c r="AF3" s="38">
        <f t="shared" si="3"/>
        <v>191.84799534042267</v>
      </c>
      <c r="AG3" s="38">
        <f t="shared" si="3"/>
        <v>181.32435698657955</v>
      </c>
      <c r="AH3" s="38">
        <f t="shared" si="3"/>
        <v>164.72527689319637</v>
      </c>
      <c r="AI3" s="38">
        <f t="shared" si="3"/>
        <v>175.54495970998471</v>
      </c>
      <c r="AJ3" s="38">
        <f t="shared" si="3"/>
        <v>157.23789815615939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205539.0254968779</v>
      </c>
      <c r="E4">
        <f>[1]Input!E4</f>
        <v>219100.3696534287</v>
      </c>
      <c r="F4">
        <f>[1]Input!F4</f>
        <v>211333.83330262141</v>
      </c>
      <c r="G4">
        <f>[1]Input!G4</f>
        <v>210507.34872319619</v>
      </c>
      <c r="H4">
        <f>[1]Input!H4</f>
        <v>188726.79968133161</v>
      </c>
      <c r="I4">
        <f>[1]Input!I4</f>
        <v>149360.42820772331</v>
      </c>
      <c r="J4">
        <f>[1]Input!J4</f>
        <v>148982.27623716011</v>
      </c>
      <c r="K4">
        <f>[1]Input!K4</f>
        <v>128331.019439511</v>
      </c>
      <c r="L4">
        <f>[1]Input!L4</f>
        <v>53016.306271925852</v>
      </c>
      <c r="O4" t="s">
        <v>15</v>
      </c>
      <c r="P4" s="38">
        <f>(SUMIF($C:$C,"*eth*",D:D))</f>
        <v>344.42235594559662</v>
      </c>
      <c r="Q4" s="38">
        <f t="shared" ref="Q4:X4" si="4">(SUMIF($C:$C,"*eth*",E:E))</f>
        <v>307.48092963581593</v>
      </c>
      <c r="R4" s="38">
        <f t="shared" si="4"/>
        <v>274.09024227268497</v>
      </c>
      <c r="S4" s="38">
        <f t="shared" si="4"/>
        <v>316.75222163261037</v>
      </c>
      <c r="T4" s="38">
        <f t="shared" si="4"/>
        <v>3716.3537109073109</v>
      </c>
      <c r="U4" s="38">
        <f t="shared" si="4"/>
        <v>265.09408916166592</v>
      </c>
      <c r="V4" s="38">
        <f t="shared" si="4"/>
        <v>240.82642820642741</v>
      </c>
      <c r="W4" s="38">
        <f t="shared" si="4"/>
        <v>256.64467793857409</v>
      </c>
      <c r="X4" s="38">
        <f t="shared" si="4"/>
        <v>229.8799680645605</v>
      </c>
      <c r="Z4" s="38"/>
      <c r="AA4" s="38" t="s">
        <v>15</v>
      </c>
      <c r="AB4" s="38">
        <f>(SUMIF($C:$C,"*eth*",D:D))*0.027</f>
        <v>9.2994036105311082</v>
      </c>
      <c r="AC4" s="38">
        <f t="shared" ref="AC4:AJ4" si="5">(SUMIF($C:$C,"*eth*",E:E))*0.027</f>
        <v>8.3019851001670304</v>
      </c>
      <c r="AD4" s="38">
        <f t="shared" si="5"/>
        <v>7.4004365413624944</v>
      </c>
      <c r="AE4" s="38">
        <f t="shared" si="5"/>
        <v>8.5523099840804804</v>
      </c>
      <c r="AF4" s="38">
        <f t="shared" si="5"/>
        <v>100.34155019449739</v>
      </c>
      <c r="AG4" s="38">
        <f t="shared" si="5"/>
        <v>7.15754040736498</v>
      </c>
      <c r="AH4" s="38">
        <f t="shared" si="5"/>
        <v>6.5023135615735397</v>
      </c>
      <c r="AI4" s="38">
        <f t="shared" si="5"/>
        <v>6.9294063043415006</v>
      </c>
      <c r="AJ4" s="38">
        <f t="shared" si="5"/>
        <v>6.2067591377431333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5592.2731215019803</v>
      </c>
      <c r="E5">
        <f>[1]Input!E5</f>
        <v>0</v>
      </c>
      <c r="F5">
        <f>[1]Input!F5</f>
        <v>0</v>
      </c>
      <c r="G5">
        <f>[1]Input!G5</f>
        <v>9597.4</v>
      </c>
      <c r="H5">
        <f>[1]Input!H5</f>
        <v>12181.8</v>
      </c>
      <c r="I5">
        <f>[1]Input!I5</f>
        <v>14426.4</v>
      </c>
      <c r="J5">
        <f>[1]Input!J5</f>
        <v>0</v>
      </c>
      <c r="K5">
        <f>[1]Input!K5</f>
        <v>18915.650000000001</v>
      </c>
      <c r="L5">
        <f>[1]Input!L5</f>
        <v>0</v>
      </c>
      <c r="N5" t="s">
        <v>12</v>
      </c>
      <c r="O5" t="s">
        <v>12</v>
      </c>
      <c r="P5" s="38">
        <f>(SUMIF($C:$C,"*DST_kt*",D:D))</f>
        <v>209055.02629194848</v>
      </c>
      <c r="Q5" s="38">
        <f t="shared" ref="Q5:X5" si="6">(SUMIF($C:$C,"*DST_kt*",E:E))</f>
        <v>222979.03311282824</v>
      </c>
      <c r="R5" s="38">
        <f t="shared" si="6"/>
        <v>213443.43377966376</v>
      </c>
      <c r="S5" s="38">
        <f t="shared" si="6"/>
        <v>214498.18498586258</v>
      </c>
      <c r="T5" s="38">
        <f t="shared" si="6"/>
        <v>196129.28805342465</v>
      </c>
      <c r="U5" s="38">
        <f t="shared" si="6"/>
        <v>204991.62805475426</v>
      </c>
      <c r="V5" s="38">
        <f t="shared" si="6"/>
        <v>190971.9090317821</v>
      </c>
      <c r="W5" s="38">
        <f t="shared" si="6"/>
        <v>175691.02608722373</v>
      </c>
      <c r="X5" s="38">
        <f t="shared" si="6"/>
        <v>74670.849681220439</v>
      </c>
      <c r="Z5" s="38" t="s">
        <v>12</v>
      </c>
      <c r="AA5" s="38" t="s">
        <v>12</v>
      </c>
      <c r="AB5" s="38">
        <f>(SUMIF($C:$C,"*DST_kt*",D:D))*0.043</f>
        <v>8989.3661305537844</v>
      </c>
      <c r="AC5" s="38">
        <f t="shared" ref="AC5:AJ5" si="7">(SUMIF($C:$C,"*DST_kt*",E:E))*0.043</f>
        <v>9588.0984238516139</v>
      </c>
      <c r="AD5" s="38">
        <f t="shared" si="7"/>
        <v>9178.0676525255403</v>
      </c>
      <c r="AE5" s="38">
        <f t="shared" si="7"/>
        <v>9223.4219543920899</v>
      </c>
      <c r="AF5" s="38">
        <f t="shared" si="7"/>
        <v>8433.5593862972601</v>
      </c>
      <c r="AG5" s="38">
        <f t="shared" si="7"/>
        <v>8814.6400063544315</v>
      </c>
      <c r="AH5" s="38">
        <f t="shared" si="7"/>
        <v>8211.7920883666302</v>
      </c>
      <c r="AI5" s="38">
        <f t="shared" si="7"/>
        <v>7554.7141217506196</v>
      </c>
      <c r="AJ5" s="38">
        <f t="shared" si="7"/>
        <v>3210.8465362924785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SYN_DST_kt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21094.826797656959</v>
      </c>
      <c r="J6">
        <f>[1]Input!J6</f>
        <v>9548.4000694020524</v>
      </c>
      <c r="K6">
        <f>[1]Input!K6</f>
        <v>0</v>
      </c>
      <c r="L6">
        <f>[1]Input!L6</f>
        <v>0</v>
      </c>
      <c r="O6" t="s">
        <v>70</v>
      </c>
      <c r="P6" s="38">
        <f>(SUMIF($C:$C,"*EMHV*",D:D))</f>
        <v>5592.2731215019803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9597.4</v>
      </c>
      <c r="T6" s="38">
        <f t="shared" si="8"/>
        <v>12181.8</v>
      </c>
      <c r="U6" s="38">
        <f t="shared" si="8"/>
        <v>14426.4</v>
      </c>
      <c r="V6" s="38">
        <f t="shared" si="8"/>
        <v>16671</v>
      </c>
      <c r="W6" s="38">
        <f t="shared" si="8"/>
        <v>18915.650000000001</v>
      </c>
      <c r="X6" s="38">
        <f t="shared" si="8"/>
        <v>21160.3</v>
      </c>
      <c r="Z6" s="38"/>
      <c r="AA6" s="38" t="s">
        <v>70</v>
      </c>
      <c r="AB6" s="38">
        <f>(SUMIF($C:$C,"*EMHV*",D:D))*0.0385</f>
        <v>215.30251517782625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369.49989999999997</v>
      </c>
      <c r="AF6" s="38">
        <f t="shared" si="9"/>
        <v>468.99929999999995</v>
      </c>
      <c r="AG6" s="38">
        <f t="shared" si="9"/>
        <v>555.41639999999995</v>
      </c>
      <c r="AH6" s="38">
        <f t="shared" si="9"/>
        <v>641.83349999999996</v>
      </c>
      <c r="AI6" s="38">
        <f t="shared" si="9"/>
        <v>728.25252499999999</v>
      </c>
      <c r="AJ6" s="38">
        <f t="shared" si="9"/>
        <v>814.67154999999991</v>
      </c>
    </row>
    <row r="7" spans="1:36">
      <c r="A7">
        <f>[1]Input!A7</f>
        <v>5</v>
      </c>
      <c r="B7" t="str">
        <f>[1]Input!B7</f>
        <v>TRA_FT_GSL</v>
      </c>
      <c r="C7" t="str">
        <f>[1]Input!C7</f>
        <v>PRI_OIL_GSL_kt</v>
      </c>
      <c r="D7">
        <f>[1]Input!D7</f>
        <v>79217.141867487226</v>
      </c>
      <c r="E7">
        <f>[1]Input!E7</f>
        <v>70720.613816237645</v>
      </c>
      <c r="F7">
        <f>[1]Input!F7</f>
        <v>63040.755722717571</v>
      </c>
      <c r="G7">
        <f>[1]Input!G7</f>
        <v>72853.01097550038</v>
      </c>
      <c r="H7">
        <f>[1]Input!H7</f>
        <v>61074.416645288067</v>
      </c>
      <c r="I7">
        <f>[1]Input!I7</f>
        <v>60971.640507183183</v>
      </c>
      <c r="J7">
        <f>[1]Input!J7</f>
        <v>55390.078487478313</v>
      </c>
      <c r="K7">
        <f>[1]Input!K7</f>
        <v>59028.275925872062</v>
      </c>
      <c r="L7">
        <f>[1]Input!L7</f>
        <v>52872.392654848918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0</v>
      </c>
      <c r="X7" s="38">
        <f t="shared" si="10"/>
        <v>0</v>
      </c>
      <c r="Y7">
        <f>(X7+X6)/SUM(X5:X8)</f>
        <v>0.22080816175522391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0</v>
      </c>
      <c r="AJ7" s="38">
        <f t="shared" si="11"/>
        <v>0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RNW_BIO_ETBE</v>
      </c>
      <c r="D8">
        <f>[1]Input!D8</f>
        <v>6544.0247629663354</v>
      </c>
      <c r="E8">
        <f>[1]Input!E8</f>
        <v>5842.1376630805034</v>
      </c>
      <c r="F8">
        <f>[1]Input!F8</f>
        <v>5207.714603181018</v>
      </c>
      <c r="G8">
        <f>[1]Input!G8</f>
        <v>6018.2922110195977</v>
      </c>
      <c r="H8">
        <f>[1]Input!H8</f>
        <v>5329.1109816784083</v>
      </c>
      <c r="I8">
        <f>[1]Input!I8</f>
        <v>5036.7876940716542</v>
      </c>
      <c r="J8">
        <f>[1]Input!J8</f>
        <v>4575.7021359221217</v>
      </c>
      <c r="K8">
        <f>[1]Input!K8</f>
        <v>4876.248880832909</v>
      </c>
      <c r="L8">
        <f>[1]Input!L8</f>
        <v>4367.71939322665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0</v>
      </c>
      <c r="U8" s="38">
        <f t="shared" si="12"/>
        <v>0</v>
      </c>
      <c r="V8" s="38">
        <f t="shared" si="12"/>
        <v>0</v>
      </c>
      <c r="W8" s="38">
        <f t="shared" si="12"/>
        <v>0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0</v>
      </c>
      <c r="AG8" s="38">
        <f t="shared" si="13"/>
        <v>0</v>
      </c>
      <c r="AH8" s="38">
        <f t="shared" si="13"/>
        <v>0</v>
      </c>
      <c r="AI8" s="38">
        <f t="shared" si="13"/>
        <v>0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RNW_BIO_ETH</v>
      </c>
      <c r="D9" s="38">
        <f>[1]Input!D9</f>
        <v>344.42235594559662</v>
      </c>
      <c r="E9" s="38">
        <f>[1]Input!E9</f>
        <v>307.48092963581593</v>
      </c>
      <c r="F9" s="38">
        <f>[1]Input!F9</f>
        <v>274.09024227268497</v>
      </c>
      <c r="G9" s="38">
        <f>[1]Input!G9</f>
        <v>316.75222163261037</v>
      </c>
      <c r="H9" s="38">
        <f>[1]Input!H9</f>
        <v>3716.3537109073109</v>
      </c>
      <c r="I9" s="38">
        <f>[1]Input!I9</f>
        <v>265.09408916166592</v>
      </c>
      <c r="J9" s="38">
        <f>[1]Input!J9</f>
        <v>240.82642820642741</v>
      </c>
      <c r="K9" s="38">
        <f>[1]Input!K9</f>
        <v>256.64467793857409</v>
      </c>
      <c r="L9" s="38">
        <f>[1]Input!L9</f>
        <v>229.8799680645605</v>
      </c>
      <c r="N9" t="s">
        <v>8</v>
      </c>
      <c r="O9" t="s">
        <v>140</v>
      </c>
      <c r="P9" s="38">
        <f>(SUMIF($C:$C,"*NGA*",D:D))</f>
        <v>9.8625654020267248</v>
      </c>
      <c r="Q9" s="38">
        <f t="shared" ref="Q9:X9" si="14">(SUMIF($C:$C,"*NGA*",E:E))</f>
        <v>4.5419709088280964</v>
      </c>
      <c r="R9" s="38">
        <f t="shared" si="14"/>
        <v>0</v>
      </c>
      <c r="S9" s="38">
        <f t="shared" si="14"/>
        <v>17.52352150537634</v>
      </c>
      <c r="T9" s="38">
        <f t="shared" si="14"/>
        <v>18.005418346774199</v>
      </c>
      <c r="U9" s="38">
        <f t="shared" si="14"/>
        <v>18.005418346774199</v>
      </c>
      <c r="V9" s="38">
        <f t="shared" si="14"/>
        <v>7.009408602150538</v>
      </c>
      <c r="W9" s="38">
        <f t="shared" si="14"/>
        <v>0</v>
      </c>
      <c r="X9" s="38">
        <f t="shared" si="14"/>
        <v>0</v>
      </c>
      <c r="Z9" s="38" t="s">
        <v>8</v>
      </c>
      <c r="AA9" s="38" t="s">
        <v>140</v>
      </c>
      <c r="AB9" s="38">
        <f>(SUMIF($C:$C,"*NGA*",D:D))</f>
        <v>9.8625654020267248</v>
      </c>
      <c r="AC9" s="38">
        <f t="shared" ref="AC9:AJ9" si="15">(SUMIF($C:$C,"*NGA*",E:E))</f>
        <v>4.5419709088280964</v>
      </c>
      <c r="AD9" s="38">
        <f t="shared" si="15"/>
        <v>0</v>
      </c>
      <c r="AE9" s="38">
        <f t="shared" si="15"/>
        <v>17.52352150537634</v>
      </c>
      <c r="AF9" s="38">
        <f t="shared" si="15"/>
        <v>18.005418346774199</v>
      </c>
      <c r="AG9" s="38">
        <f t="shared" si="15"/>
        <v>18.005418346774199</v>
      </c>
      <c r="AH9" s="38">
        <f t="shared" si="15"/>
        <v>7.009408602150538</v>
      </c>
      <c r="AI9" s="38">
        <f t="shared" si="15"/>
        <v>0</v>
      </c>
      <c r="AJ9" s="38">
        <f t="shared" si="15"/>
        <v>0</v>
      </c>
    </row>
    <row r="10" spans="1:36">
      <c r="A10">
        <f>[1]Input!A10</f>
        <v>8</v>
      </c>
      <c r="B10" t="str">
        <f>[1]Input!B10</f>
        <v>TRA_FT_HFO</v>
      </c>
      <c r="C10" t="str">
        <f>[1]Input!C10</f>
        <v>PRI_OIL_HFO</v>
      </c>
      <c r="D10" s="13">
        <f>D7/SUM(D6:D9)</f>
        <v>0.91999999999999993</v>
      </c>
      <c r="E10" s="13">
        <f t="shared" ref="E10:L10" si="16">E7/SUM(E6:E9)</f>
        <v>0.92</v>
      </c>
      <c r="F10" s="13">
        <f t="shared" si="16"/>
        <v>0.92000000000000015</v>
      </c>
      <c r="G10" s="13">
        <f>G7/SUM(G6:G9)</f>
        <v>0.92000000000000015</v>
      </c>
      <c r="H10" s="13">
        <f t="shared" si="16"/>
        <v>0.871</v>
      </c>
      <c r="I10" s="13">
        <f t="shared" si="16"/>
        <v>0.69786874930782394</v>
      </c>
      <c r="J10" s="13">
        <f t="shared" si="16"/>
        <v>0.79406598570607623</v>
      </c>
      <c r="K10" s="13">
        <f t="shared" si="16"/>
        <v>0.92</v>
      </c>
      <c r="L10" s="13">
        <f t="shared" si="16"/>
        <v>0.91999999999999993</v>
      </c>
      <c r="O10" t="s">
        <v>141</v>
      </c>
      <c r="P10" s="38">
        <f>(SUMIF($C:$C,"*BIO_GAS*",D:D))</f>
        <v>0.51908238958035402</v>
      </c>
      <c r="Q10" s="38">
        <f t="shared" ref="Q10:X10" si="17">(SUMIF($C:$C,"*BIO_GAS*",E:E))</f>
        <v>0.64885298697544236</v>
      </c>
      <c r="R10" s="38">
        <f t="shared" si="17"/>
        <v>0</v>
      </c>
      <c r="S10" s="38">
        <f t="shared" si="17"/>
        <v>8.7617607526881738</v>
      </c>
      <c r="T10" s="38">
        <f t="shared" si="17"/>
        <v>8.2798639112903238</v>
      </c>
      <c r="U10" s="38">
        <f t="shared" si="17"/>
        <v>8.2798639112903238</v>
      </c>
      <c r="V10" s="38">
        <f t="shared" si="17"/>
        <v>19.27587365591398</v>
      </c>
      <c r="W10" s="38">
        <f t="shared" si="17"/>
        <v>0</v>
      </c>
      <c r="X10" s="38">
        <f t="shared" si="17"/>
        <v>0</v>
      </c>
      <c r="Z10" s="38"/>
      <c r="AA10" s="38" t="s">
        <v>141</v>
      </c>
      <c r="AB10" s="38">
        <f>(SUMIF($C:$C,"*BIO_GAS*",D:D))</f>
        <v>0.51908238958035402</v>
      </c>
      <c r="AC10" s="38">
        <f t="shared" ref="AC10:AJ10" si="18">(SUMIF($C:$C,"*BIO_GAS*",E:E))</f>
        <v>0.64885298697544236</v>
      </c>
      <c r="AD10" s="38">
        <f t="shared" si="18"/>
        <v>0</v>
      </c>
      <c r="AE10" s="38">
        <f t="shared" si="18"/>
        <v>8.7617607526881738</v>
      </c>
      <c r="AF10" s="38">
        <f t="shared" si="18"/>
        <v>8.2798639112903238</v>
      </c>
      <c r="AG10" s="38">
        <f t="shared" si="18"/>
        <v>8.2798639112903238</v>
      </c>
      <c r="AH10" s="38">
        <f t="shared" si="18"/>
        <v>19.27587365591398</v>
      </c>
      <c r="AI10" s="38">
        <f t="shared" si="18"/>
        <v>0</v>
      </c>
      <c r="AJ10" s="38">
        <f t="shared" si="18"/>
        <v>0</v>
      </c>
    </row>
    <row r="11" spans="1:36">
      <c r="A11">
        <f>[1]Input!A11</f>
        <v>9</v>
      </c>
      <c r="B11" t="str">
        <f>[1]Input!B11</f>
        <v>TRA_FT_JTK</v>
      </c>
      <c r="C11" t="str">
        <f>[1]Input!C11</f>
        <v>PRI_OIL_KER_kt</v>
      </c>
      <c r="D11">
        <f>[1]Input!D11</f>
        <v>7440.4384913022022</v>
      </c>
      <c r="E11">
        <f>[1]Input!E11</f>
        <v>8087.0435070270587</v>
      </c>
      <c r="F11">
        <f>[1]Input!F11</f>
        <v>4769.2845258499256</v>
      </c>
      <c r="G11">
        <f>[1]Input!G11</f>
        <v>8428.673142576763</v>
      </c>
      <c r="H11">
        <f>[1]Input!H11</f>
        <v>8880.1153930794371</v>
      </c>
      <c r="I11">
        <f>[1]Input!I11</f>
        <v>9277.0914233656385</v>
      </c>
      <c r="J11">
        <f>[1]Input!J11</f>
        <v>9679.9333629306147</v>
      </c>
      <c r="K11">
        <f>[1]Input!K11</f>
        <v>10042.64657414973</v>
      </c>
      <c r="L11">
        <f>[1]Input!L11</f>
        <v>10345.592470990059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0</v>
      </c>
      <c r="U11" s="38">
        <f t="shared" si="19"/>
        <v>0</v>
      </c>
      <c r="V11" s="38">
        <f t="shared" si="19"/>
        <v>0</v>
      </c>
      <c r="W11" s="38">
        <f t="shared" si="19"/>
        <v>0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0</v>
      </c>
      <c r="AG11" s="38">
        <f t="shared" si="20"/>
        <v>0</v>
      </c>
      <c r="AH11" s="38">
        <f t="shared" si="20"/>
        <v>0</v>
      </c>
      <c r="AI11" s="38">
        <f t="shared" si="20"/>
        <v>0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TRA_FT_LPG</v>
      </c>
      <c r="C12" t="str">
        <f>[1]Input!C12</f>
        <v>PRI_OIL_LPG</v>
      </c>
      <c r="D12">
        <f>[1]Input!D12</f>
        <v>229.15654743684149</v>
      </c>
      <c r="E12">
        <f>[1]Input!E12</f>
        <v>284.06691109139081</v>
      </c>
      <c r="F12">
        <f>[1]Input!F12</f>
        <v>252.4097255083492</v>
      </c>
      <c r="G12">
        <f>[1]Input!G12</f>
        <v>205.76536830199049</v>
      </c>
      <c r="H12">
        <f>[1]Input!H12</f>
        <v>149.20894398350589</v>
      </c>
      <c r="I12">
        <f>[1]Input!I12</f>
        <v>41.159486258037752</v>
      </c>
      <c r="J12">
        <f>[1]Input!J12</f>
        <v>0</v>
      </c>
      <c r="K12">
        <f>[1]Input!K12</f>
        <v>0</v>
      </c>
      <c r="L12">
        <f>[1]Input!L12</f>
        <v>0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0</v>
      </c>
      <c r="T12" s="38">
        <f t="shared" si="21"/>
        <v>0</v>
      </c>
      <c r="U12" s="38">
        <f t="shared" si="21"/>
        <v>0</v>
      </c>
      <c r="V12" s="38">
        <f t="shared" si="21"/>
        <v>0</v>
      </c>
      <c r="W12" s="38">
        <f t="shared" si="21"/>
        <v>0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0</v>
      </c>
      <c r="AF12" s="38">
        <f t="shared" si="22"/>
        <v>0</v>
      </c>
      <c r="AG12" s="38">
        <f t="shared" si="22"/>
        <v>0</v>
      </c>
      <c r="AH12" s="38">
        <f t="shared" si="22"/>
        <v>0</v>
      </c>
      <c r="AI12" s="38">
        <f t="shared" si="22"/>
        <v>0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TRA_FT_NGA</v>
      </c>
      <c r="C13" t="str">
        <f>[1]Input!C13</f>
        <v>PRI_GAS_NGA</v>
      </c>
      <c r="D13">
        <f>[1]Input!D13</f>
        <v>9.8625654020267248</v>
      </c>
      <c r="E13">
        <f>[1]Input!E13</f>
        <v>4.5419709088280964</v>
      </c>
      <c r="F13">
        <f>[1]Input!F13</f>
        <v>0</v>
      </c>
      <c r="G13">
        <f>[1]Input!G13</f>
        <v>17.52352150537634</v>
      </c>
      <c r="H13">
        <f>[1]Input!H13</f>
        <v>18.005418346774199</v>
      </c>
      <c r="I13">
        <f>[1]Input!I13</f>
        <v>18.005418346774199</v>
      </c>
      <c r="J13">
        <f>[1]Input!J13</f>
        <v>7.009408602150538</v>
      </c>
      <c r="K13">
        <f>[1]Input!K13</f>
        <v>0</v>
      </c>
      <c r="L13">
        <f>[1]Input!L13</f>
        <v>0</v>
      </c>
      <c r="N13" t="s">
        <v>13</v>
      </c>
      <c r="O13" t="s">
        <v>13</v>
      </c>
      <c r="P13" s="38">
        <f>(SUMIF($C:$C,"*HFO*",D:D))</f>
        <v>1812.3904259711821</v>
      </c>
      <c r="Q13" s="38">
        <f t="shared" ref="Q13:X13" si="23">(SUMIF($C:$C,"*HFO*",E:E))</f>
        <v>1858.72</v>
      </c>
      <c r="R13" s="38">
        <f t="shared" si="23"/>
        <v>1773.2881084737621</v>
      </c>
      <c r="S13" s="38">
        <f t="shared" si="23"/>
        <v>1858.72</v>
      </c>
      <c r="T13" s="38">
        <f t="shared" si="23"/>
        <v>1742.569567082206</v>
      </c>
      <c r="U13" s="38">
        <f t="shared" si="23"/>
        <v>596.5269240232584</v>
      </c>
      <c r="V13" s="38">
        <f t="shared" si="23"/>
        <v>27.074996629529878</v>
      </c>
      <c r="W13" s="38">
        <f t="shared" si="23"/>
        <v>0.92</v>
      </c>
      <c r="X13" s="38">
        <f t="shared" si="23"/>
        <v>0.91999999999999993</v>
      </c>
      <c r="Z13" s="38" t="s">
        <v>13</v>
      </c>
      <c r="AA13" s="38" t="s">
        <v>13</v>
      </c>
      <c r="AB13" s="38">
        <f>(SUMIF($C:$C,"*HFO*",D:D))</f>
        <v>1812.3904259711821</v>
      </c>
      <c r="AC13" s="38">
        <f t="shared" ref="AC13:AJ13" si="24">(SUMIF($C:$C,"*HFO*",E:E))</f>
        <v>1858.72</v>
      </c>
      <c r="AD13" s="38">
        <f t="shared" si="24"/>
        <v>1773.2881084737621</v>
      </c>
      <c r="AE13" s="38">
        <f t="shared" si="24"/>
        <v>1858.72</v>
      </c>
      <c r="AF13" s="38">
        <f t="shared" si="24"/>
        <v>1742.569567082206</v>
      </c>
      <c r="AG13" s="38">
        <f t="shared" si="24"/>
        <v>596.5269240232584</v>
      </c>
      <c r="AH13" s="38">
        <f t="shared" si="24"/>
        <v>27.074996629529878</v>
      </c>
      <c r="AI13" s="38">
        <f t="shared" si="24"/>
        <v>0.92</v>
      </c>
      <c r="AJ13" s="38">
        <f t="shared" si="24"/>
        <v>0.91999999999999993</v>
      </c>
    </row>
    <row r="14" spans="1:36">
      <c r="A14">
        <f>[1]Input!A14</f>
        <v>12</v>
      </c>
      <c r="B14" t="str">
        <f>[1]Input!B14</f>
        <v>TRA_FT_NGA</v>
      </c>
      <c r="C14" t="str">
        <f>[1]Input!C14</f>
        <v>RNW_POT_BIO_GAS</v>
      </c>
      <c r="D14">
        <f>[1]Input!D14</f>
        <v>0.51908238958035402</v>
      </c>
      <c r="E14">
        <f>[1]Input!E14</f>
        <v>0.64885298697544236</v>
      </c>
      <c r="F14">
        <f>[1]Input!F14</f>
        <v>0</v>
      </c>
      <c r="G14">
        <f>[1]Input!G14</f>
        <v>8.7617607526881738</v>
      </c>
      <c r="H14">
        <f>[1]Input!H14</f>
        <v>8.2798639112903238</v>
      </c>
      <c r="I14">
        <f>[1]Input!I14</f>
        <v>8.2798639112903238</v>
      </c>
      <c r="J14">
        <f>[1]Input!J14</f>
        <v>19.27587365591398</v>
      </c>
      <c r="K14">
        <f>[1]Input!K14</f>
        <v>0</v>
      </c>
      <c r="L14">
        <f>[1]Input!L14</f>
        <v>0</v>
      </c>
      <c r="P14" s="38"/>
    </row>
    <row r="15" spans="1:36">
      <c r="A15">
        <f>[1]Input!A15</f>
        <v>13</v>
      </c>
      <c r="B15" t="str">
        <f>[1]Input!B15</f>
        <v>TRA_FT_AMM_ELCSYS_CU</v>
      </c>
      <c r="C15" t="str">
        <f>[1]Input!C15</f>
        <v>HH2_WE_CU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0</v>
      </c>
      <c r="H15">
        <f>[1]Input!H15</f>
        <v>1.6805968951444442E-2</v>
      </c>
      <c r="I15">
        <f>[1]Input!I15</f>
        <v>0.10433705724021761</v>
      </c>
      <c r="J15">
        <f>[1]Input!J15</f>
        <v>0.6491305507495414</v>
      </c>
      <c r="K15">
        <f>[1]Input!K15</f>
        <v>4.0404350354097671</v>
      </c>
      <c r="L15">
        <f>[1]Input!L15</f>
        <v>23.808456014546291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TRA_FT_MTH</v>
      </c>
      <c r="C16" t="str">
        <f>[1]Input!C16</f>
        <v>SYN_MTH</v>
      </c>
      <c r="D16">
        <f>[1]Input!D16</f>
        <v>0</v>
      </c>
      <c r="E16">
        <f>[1]Input!E16</f>
        <v>0</v>
      </c>
      <c r="F16">
        <f>[1]Input!F16</f>
        <v>0</v>
      </c>
      <c r="G16">
        <f>[1]Input!G16</f>
        <v>0</v>
      </c>
      <c r="H16">
        <f>[1]Input!H16</f>
        <v>0</v>
      </c>
      <c r="I16">
        <f>[1]Input!I16</f>
        <v>0</v>
      </c>
      <c r="J16">
        <f>[1]Input!J16</f>
        <v>0.60548661005878512</v>
      </c>
      <c r="K16">
        <f>[1]Input!K16</f>
        <v>0.60548661005878512</v>
      </c>
      <c r="L16">
        <f>[1]Input!L16</f>
        <v>0.60548661005878512</v>
      </c>
    </row>
    <row r="17" spans="1:23">
      <c r="A17">
        <f>[1]Input!A17</f>
        <v>15</v>
      </c>
      <c r="B17" t="str">
        <f>[1]Input!B17</f>
        <v>TRA_FT_DST_INT</v>
      </c>
      <c r="C17" t="str">
        <f>[1]Input!C17</f>
        <v>PRI_OIL_DST_kt</v>
      </c>
      <c r="D17">
        <f>[1]Input!D17</f>
        <v>3516.0007950705631</v>
      </c>
      <c r="E17">
        <f>[1]Input!E17</f>
        <v>3878.6634593995268</v>
      </c>
      <c r="F17">
        <f>[1]Input!F17</f>
        <v>2109.6004770423378</v>
      </c>
      <c r="G17">
        <f>[1]Input!G17</f>
        <v>3990.8362626663788</v>
      </c>
      <c r="H17">
        <f>[1]Input!H17</f>
        <v>7402.4883720930238</v>
      </c>
      <c r="I17">
        <f>[1]Input!I17</f>
        <v>34536.373049373993</v>
      </c>
      <c r="J17">
        <f>[1]Input!J17</f>
        <v>16022.50220507258</v>
      </c>
      <c r="K17">
        <f>[1]Input!K17</f>
        <v>30615.054794755739</v>
      </c>
      <c r="L17">
        <f>[1]Input!L17</f>
        <v>21654.543409294591</v>
      </c>
    </row>
    <row r="18" spans="1:23">
      <c r="A18">
        <f>[1]Input!A18</f>
        <v>16</v>
      </c>
      <c r="B18" t="str">
        <f>[1]Input!B18</f>
        <v>TRA_FT_DST_INT</v>
      </c>
      <c r="C18" t="str">
        <f>[1]Input!C18</f>
        <v>RNW_BIO_EMHV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0</v>
      </c>
      <c r="I18">
        <f>[1]Input!I18</f>
        <v>0</v>
      </c>
      <c r="J18">
        <f>[1]Input!J18</f>
        <v>16671</v>
      </c>
      <c r="K18">
        <f>[1]Input!K18</f>
        <v>0</v>
      </c>
      <c r="L18">
        <f>[1]Input!L18</f>
        <v>21160.3</v>
      </c>
    </row>
    <row r="19" spans="1:23">
      <c r="A19">
        <f>[1]Input!A19</f>
        <v>17</v>
      </c>
      <c r="B19" t="str">
        <f>[1]Input!B19</f>
        <v>TRA_FT_DST_INT</v>
      </c>
      <c r="C19" t="str">
        <f>[1]Input!C19</f>
        <v>SYN_DST_kt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0</v>
      </c>
      <c r="I19">
        <f>[1]Input!I19</f>
        <v>0</v>
      </c>
      <c r="J19">
        <f>[1]Input!J19</f>
        <v>16418.730520147339</v>
      </c>
      <c r="K19">
        <f>[1]Input!K19</f>
        <v>16744.95185295698</v>
      </c>
      <c r="L19">
        <f>[1]Input!L19</f>
        <v>0</v>
      </c>
      <c r="V19" s="41"/>
      <c r="W19" s="42"/>
    </row>
    <row r="20" spans="1:23">
      <c r="A20">
        <f>[1]Input!A20</f>
        <v>18</v>
      </c>
      <c r="B20" t="str">
        <f>[1]Input!B20</f>
        <v>TRA_FT_HFO_INT</v>
      </c>
      <c r="C20" t="str">
        <f>[1]Input!C20</f>
        <v>PRI_OIL_HFO</v>
      </c>
      <c r="D20">
        <f>[1]Input!D20</f>
        <v>1811.4704259711821</v>
      </c>
      <c r="E20">
        <f>[1]Input!E20</f>
        <v>1857.8</v>
      </c>
      <c r="F20">
        <f>[1]Input!F20</f>
        <v>1772.368108473762</v>
      </c>
      <c r="G20">
        <f>[1]Input!G20</f>
        <v>1857.8</v>
      </c>
      <c r="H20">
        <f>[1]Input!H20</f>
        <v>1741.698567082206</v>
      </c>
      <c r="I20">
        <f>[1]Input!I20</f>
        <v>595.82905527395053</v>
      </c>
      <c r="J20">
        <f>[1]Input!J20</f>
        <v>26.280930643823801</v>
      </c>
      <c r="K20">
        <f>[1]Input!K20</f>
        <v>0</v>
      </c>
      <c r="L20">
        <f>[1]Input!L20</f>
        <v>0</v>
      </c>
      <c r="V20" s="41"/>
      <c r="W20" s="41"/>
    </row>
    <row r="21" spans="1:23">
      <c r="A21">
        <f>[1]Input!A21</f>
        <v>19</v>
      </c>
      <c r="B21" t="str">
        <f>[1]Input!B21</f>
        <v>TRA_FT_AMM_INT_ELCSYS_CU</v>
      </c>
      <c r="C21" t="str">
        <f>[1]Input!C21</f>
        <v>HH2_WE_CU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0.15412238648170759</v>
      </c>
      <c r="I21">
        <f>[1]Input!I21</f>
        <v>0.95718113709692088</v>
      </c>
      <c r="J21">
        <f>[1]Input!J21</f>
        <v>56.686171782582882</v>
      </c>
      <c r="K21">
        <f>[1]Input!K21</f>
        <v>37.043450785954278</v>
      </c>
      <c r="L21">
        <f>[1]Input!L21</f>
        <v>217.93446228816899</v>
      </c>
      <c r="V21" s="41"/>
      <c r="W21" s="41"/>
    </row>
    <row r="22" spans="1:23">
      <c r="A22">
        <f>[1]Input!A22</f>
        <v>20</v>
      </c>
      <c r="B22" t="str">
        <f>[1]Input!B22</f>
        <v>TRA_FT_MTH_INT</v>
      </c>
      <c r="C22" t="str">
        <f>[1]Input!C22</f>
        <v>SYN_MTH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</v>
      </c>
      <c r="I22">
        <f>[1]Input!I22</f>
        <v>0.89258698940998482</v>
      </c>
      <c r="J22">
        <f>[1]Input!J22</f>
        <v>5.5471507816439729</v>
      </c>
      <c r="K22">
        <f>[1]Input!K22</f>
        <v>34.543620776601117</v>
      </c>
      <c r="L22">
        <f>[1]Input!L22</f>
        <v>34.543620776601117</v>
      </c>
      <c r="V22" s="41"/>
      <c r="W22" s="41"/>
    </row>
    <row r="23" spans="1:23">
      <c r="A23">
        <f>[1]Input!A23</f>
        <v>0</v>
      </c>
      <c r="B23">
        <f>[1]Input!B23</f>
        <v>0</v>
      </c>
      <c r="C23">
        <f>[1]Input!C23</f>
        <v>0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41"/>
      <c r="W23" s="41"/>
    </row>
    <row r="24" spans="1:23">
      <c r="A24">
        <f>[1]Input!A24</f>
        <v>0</v>
      </c>
      <c r="B24">
        <f>[1]Input!B24</f>
        <v>0</v>
      </c>
      <c r="C24">
        <f>[1]Input!C24</f>
        <v>0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887.20983992409595</v>
      </c>
      <c r="P2" s="3">
        <f t="shared" ref="P2:W2" si="0">(SUMIF($B:$B,"*CAR*GSL*",D:D))</f>
        <v>907.76851897033043</v>
      </c>
      <c r="Q2" s="3">
        <f t="shared" si="0"/>
        <v>953.00182152137586</v>
      </c>
      <c r="R2" s="3">
        <f t="shared" si="0"/>
        <v>1094.417427358653</v>
      </c>
      <c r="S2" s="3">
        <f t="shared" si="0"/>
        <v>766.77074696153431</v>
      </c>
      <c r="T2" s="3">
        <f t="shared" si="0"/>
        <v>534.30363789542184</v>
      </c>
      <c r="U2" s="3">
        <f t="shared" si="0"/>
        <v>265.32384213404839</v>
      </c>
      <c r="V2" s="3">
        <f t="shared" si="0"/>
        <v>192.58901848493261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5.1492973046371109</v>
      </c>
      <c r="E3" s="7">
        <f>[2]Activity_TRA!E3</f>
        <v>0</v>
      </c>
      <c r="F3" s="7">
        <f>[2]Activity_TRA!F3</f>
        <v>26.074999999999999</v>
      </c>
      <c r="G3" s="7">
        <f>[2]Activity_TRA!G3</f>
        <v>26.07500000000001</v>
      </c>
      <c r="H3" s="7">
        <f>[2]Activity_TRA!H3</f>
        <v>26.07500000000001</v>
      </c>
      <c r="I3" s="7">
        <f>[2]Activity_TRA!I3</f>
        <v>26.07500000000001</v>
      </c>
      <c r="J3" s="7">
        <f>[2]Activity_TRA!J3</f>
        <v>0</v>
      </c>
      <c r="K3" s="7">
        <f>[2]Activity_TRA!K3</f>
        <v>0</v>
      </c>
      <c r="N3" s="2" t="s">
        <v>12</v>
      </c>
      <c r="O3" s="3">
        <f>(SUMIF($B:$B,"*CAR*DST*",C:C))</f>
        <v>424.41341007590438</v>
      </c>
      <c r="P3" s="3">
        <f t="shared" ref="P3:W3" si="1">(SUMIF($B:$B,"*CAR*DST*",D:D))</f>
        <v>430.26779442966938</v>
      </c>
      <c r="Q3" s="3">
        <f t="shared" si="1"/>
        <v>388.32581982056382</v>
      </c>
      <c r="R3" s="3">
        <f t="shared" si="1"/>
        <v>306.4128827747237</v>
      </c>
      <c r="S3" s="3">
        <f t="shared" si="1"/>
        <v>140.58778483008521</v>
      </c>
      <c r="T3" s="3">
        <f t="shared" si="1"/>
        <v>19.98855943919094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229.15654743684149</v>
      </c>
      <c r="D4" s="7">
        <f>[2]Activity_TRA!D4</f>
        <v>284.06691109139081</v>
      </c>
      <c r="E4" s="7">
        <f>[2]Activity_TRA!E4</f>
        <v>252.4097255083492</v>
      </c>
      <c r="F4" s="7">
        <f>[2]Activity_TRA!F4</f>
        <v>205.76536830199049</v>
      </c>
      <c r="G4" s="7">
        <f>[2]Activity_TRA!G4</f>
        <v>149.20894398350589</v>
      </c>
      <c r="H4" s="7">
        <f>[2]Activity_TRA!H4</f>
        <v>41.159486258037752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27.709150000000001</v>
      </c>
      <c r="T4" s="3">
        <f t="shared" si="2"/>
        <v>14.742700000000079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3651.2213953792698</v>
      </c>
      <c r="D5" s="7">
        <f>[2]Activity_TRA!D5</f>
        <v>3259.6053350692841</v>
      </c>
      <c r="E5" s="7">
        <f>[2]Activity_TRA!E5</f>
        <v>2905.6306583327341</v>
      </c>
      <c r="F5" s="7">
        <f>[2]Activity_TRA!F5</f>
        <v>3357.8903015273031</v>
      </c>
      <c r="G5" s="7">
        <f>[2]Activity_TRA!G5</f>
        <v>2918.3894612823069</v>
      </c>
      <c r="H5" s="7">
        <f>[2]Activity_TRA!H5</f>
        <v>2810.262439202821</v>
      </c>
      <c r="I5" s="7">
        <f>[2]Activity_TRA!I5</f>
        <v>2553.0009654163368</v>
      </c>
      <c r="J5" s="7">
        <f>[2]Activity_TRA!J5</f>
        <v>2720.690230826825</v>
      </c>
      <c r="K5" s="7">
        <f>[2]Activity_TRA!K5</f>
        <v>2436.9575414524061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9053.4806115435767</v>
      </c>
      <c r="D6" s="7">
        <f>[2]Activity_TRA!D6</f>
        <v>9421.3158950974321</v>
      </c>
      <c r="E6" s="7">
        <f>[2]Activity_TRA!E6</f>
        <v>9087.3548320127229</v>
      </c>
      <c r="F6" s="7">
        <f>[2]Activity_TRA!F6</f>
        <v>9421.3158950974321</v>
      </c>
      <c r="G6" s="7">
        <f>[2]Activity_TRA!G6</f>
        <v>8584.2516862972534</v>
      </c>
      <c r="H6" s="7">
        <f>[2]Activity_TRA!H6</f>
        <v>7906.0871920290074</v>
      </c>
      <c r="I6" s="7">
        <f>[2]Activity_TRA!I6</f>
        <v>6826.3674812515737</v>
      </c>
      <c r="J6" s="7">
        <f>[2]Activity_TRA!J6</f>
        <v>6246.4863608989672</v>
      </c>
      <c r="K6" s="7">
        <f>[2]Activity_TRA!K6</f>
        <v>2279.7011696928121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171.60595929465441</v>
      </c>
      <c r="G7" s="7">
        <f>[2]Activity_TRA!G7</f>
        <v>318.30700000000002</v>
      </c>
      <c r="H7" s="7">
        <f>[2]Activity_TRA!H7</f>
        <v>1485.064041123082</v>
      </c>
      <c r="I7" s="7">
        <f>[2]Activity_TRA!I7</f>
        <v>2053.2252377046038</v>
      </c>
      <c r="J7" s="7">
        <f>[2]Activity_TRA!J7</f>
        <v>2053.2252377046038</v>
      </c>
      <c r="K7" s="7">
        <f>[2]Activity_TRA!K7</f>
        <v>1745.816916599668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297.00000000000011</v>
      </c>
      <c r="T7" s="3">
        <f t="shared" si="5"/>
        <v>694.00000000000011</v>
      </c>
      <c r="U7" s="3">
        <f t="shared" si="5"/>
        <v>1023.817643641876</v>
      </c>
      <c r="V7" s="3">
        <f t="shared" si="5"/>
        <v>1417.790134938803</v>
      </c>
      <c r="W7" s="3">
        <f t="shared" si="5"/>
        <v>1629.9999999999991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398.91493120472239</v>
      </c>
      <c r="I8" s="7">
        <f>[2]Activity_TRA!I8</f>
        <v>416.23713460601641</v>
      </c>
      <c r="J8" s="7">
        <f>[2]Activity_TRA!J8</f>
        <v>431.83380268843848</v>
      </c>
      <c r="K8" s="7">
        <f>[2]Activity_TRA!K8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1.3</v>
      </c>
      <c r="S8" s="3">
        <f t="shared" si="6"/>
        <v>297</v>
      </c>
      <c r="T8" s="3">
        <f t="shared" si="6"/>
        <v>297</v>
      </c>
      <c r="U8" s="3">
        <f t="shared" si="6"/>
        <v>297</v>
      </c>
      <c r="V8" s="3">
        <f t="shared" si="6"/>
        <v>0</v>
      </c>
      <c r="W8" s="3">
        <f t="shared" si="6"/>
        <v>2.2478675469692542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6.639764936336924</v>
      </c>
      <c r="H9" s="7">
        <f>[2]Activity_TRA!H9</f>
        <v>0</v>
      </c>
      <c r="I9" s="7">
        <f>[2]Activity_TRA!I9</f>
        <v>0</v>
      </c>
      <c r="J9" s="7">
        <f>[2]Activity_TRA!J9</f>
        <v>0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1741.698567082206</v>
      </c>
      <c r="H10" s="7">
        <f>[2]Activity_TRA!H10</f>
        <v>595.82905527395053</v>
      </c>
      <c r="I10" s="7">
        <f>[2]Activity_TRA!I10</f>
        <v>26.280930643823801</v>
      </c>
      <c r="J10" s="7">
        <f>[2]Activity_TRA!J10</f>
        <v>0</v>
      </c>
      <c r="K10" s="7">
        <f>[2]Activity_TRA!K10</f>
        <v>0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225.51300000000001</v>
      </c>
      <c r="F11" s="7">
        <f>[2]Activity_TRA!F11</f>
        <v>227.64539200910869</v>
      </c>
      <c r="G11" s="7">
        <f>[2]Activity_TRA!G11</f>
        <v>404.40303658667489</v>
      </c>
      <c r="H11" s="7">
        <f>[2]Activity_TRA!H11</f>
        <v>537.24815339501345</v>
      </c>
      <c r="I11" s="7">
        <f>[2]Activity_TRA!I11</f>
        <v>831.33760129630684</v>
      </c>
      <c r="J11" s="7">
        <f>[2]Activity_TRA!J11</f>
        <v>935.55038221474115</v>
      </c>
      <c r="K11" s="7">
        <f>[2]Activity_TRA!K11</f>
        <v>1743.415357717957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0.60548661005878512</v>
      </c>
      <c r="J14" s="7">
        <f>[2]Activity_TRA!J14</f>
        <v>0.60548661005878512</v>
      </c>
      <c r="K14" s="7">
        <f>[2]Activity_TRA!K14</f>
        <v>0.60548661005878512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0.89258698940998482</v>
      </c>
      <c r="I15" s="7">
        <f>[2]Activity_TRA!I15</f>
        <v>5.5471507816439738</v>
      </c>
      <c r="J15" s="7">
        <f>[2]Activity_TRA!J15</f>
        <v>34.543620776601109</v>
      </c>
      <c r="K15" s="7">
        <f>[2]Activity_TRA!K15</f>
        <v>34.543620776601109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7.8380143696930131E-3</v>
      </c>
      <c r="F16" s="7">
        <f>[2]Activity_TRA!F16</f>
        <v>0</v>
      </c>
      <c r="G16" s="7">
        <f>[2]Activity_TRA!G16</f>
        <v>8.7051142546245904E-3</v>
      </c>
      <c r="H16" s="7">
        <f>[2]Activity_TRA!H16</f>
        <v>5.4044250997460998E-2</v>
      </c>
      <c r="I16" s="7">
        <f>[2]Activity_TRA!I16</f>
        <v>0.33623503808487493</v>
      </c>
      <c r="J16" s="7">
        <f>[2]Activity_TRA!J16</f>
        <v>2.0928545520493289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7.1860816944024214E-2</v>
      </c>
      <c r="F18" s="7">
        <f>[2]Activity_TRA!F18</f>
        <v>0</v>
      </c>
      <c r="G18" s="7">
        <f>[2]Activity_TRA!G18</f>
        <v>7.9831932773109265E-2</v>
      </c>
      <c r="H18" s="7">
        <f>[2]Activity_TRA!H18</f>
        <v>0.49579831932773089</v>
      </c>
      <c r="I18" s="7">
        <f>[2]Activity_TRA!I18</f>
        <v>29.36216313682101</v>
      </c>
      <c r="J18" s="7">
        <f>[2]Activity_TRA!J18</f>
        <v>19.187675070028011</v>
      </c>
      <c r="K18" s="7">
        <f>[2]Activity_TRA!K18</f>
        <v>112.8851540616246</v>
      </c>
      <c r="M18" s="2" t="s">
        <v>24</v>
      </c>
      <c r="N18" s="2" t="s">
        <v>12</v>
      </c>
      <c r="O18" s="3">
        <f>(SUMIF($B:$B,"*BUS*DST*",C:C))</f>
        <v>38.05599999999999</v>
      </c>
      <c r="P18" s="3">
        <f t="shared" ref="P18:W18" si="16">(SUMIF($B:$B,"*BUS*DST*",D:D))</f>
        <v>39.586170800000033</v>
      </c>
      <c r="Q18" s="3">
        <f t="shared" si="16"/>
        <v>40.199907038121083</v>
      </c>
      <c r="R18" s="3">
        <f t="shared" si="16"/>
        <v>43.050472431863192</v>
      </c>
      <c r="S18" s="3">
        <f t="shared" si="16"/>
        <v>42.508239394041702</v>
      </c>
      <c r="T18" s="3">
        <f t="shared" si="16"/>
        <v>32.270568594041549</v>
      </c>
      <c r="U18" s="3">
        <f t="shared" si="16"/>
        <v>22.949332355920632</v>
      </c>
      <c r="V18" s="3">
        <f t="shared" si="16"/>
        <v>20.098766962178601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0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1.4828000000000019</v>
      </c>
      <c r="R19" s="3">
        <f t="shared" si="17"/>
        <v>0.93600000000000017</v>
      </c>
      <c r="S19" s="3">
        <f t="shared" si="17"/>
        <v>0.2308000000000287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19.692236772230611</v>
      </c>
      <c r="V22" s="3">
        <f t="shared" si="20"/>
        <v>24.70574263489598</v>
      </c>
      <c r="W22" s="3">
        <f t="shared" si="20"/>
        <v>50.064803250782397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5.1527295838511202</v>
      </c>
      <c r="U23" s="3">
        <f t="shared" si="21"/>
        <v>4.9705495838511604</v>
      </c>
      <c r="V23" s="3">
        <f t="shared" si="21"/>
        <v>3.9927295838513608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216.215996388657</v>
      </c>
      <c r="S25" s="3">
        <f t="shared" si="23"/>
        <v>223.0323407693962</v>
      </c>
      <c r="T25" s="3">
        <f t="shared" si="23"/>
        <v>228.97845164630891</v>
      </c>
      <c r="U25" s="3">
        <f t="shared" si="23"/>
        <v>223.2530189377909</v>
      </c>
      <c r="V25" s="3">
        <f t="shared" si="23"/>
        <v>207.58554246620159</v>
      </c>
      <c r="W25" s="3">
        <f t="shared" si="23"/>
        <v>68.995048995169455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2.4314915406320548E-3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0.96216749999999995</v>
      </c>
      <c r="T27" s="3">
        <f t="shared" si="25"/>
        <v>0.96216749999999995</v>
      </c>
      <c r="U27" s="3">
        <f t="shared" si="25"/>
        <v>0.96216749999999995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2.0132435686917769</v>
      </c>
      <c r="F29" s="7">
        <f>[2]Activity_TRA!F29</f>
        <v>0.74419770000000007</v>
      </c>
      <c r="G29" s="7">
        <f>[2]Activity_TRA!G29</f>
        <v>0.37209884999999993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4.4013224817742786</v>
      </c>
      <c r="W29" s="3">
        <f t="shared" si="27"/>
        <v>59.199999999999989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0.35324539866407739</v>
      </c>
      <c r="D31" s="7">
        <f>[2]Activity_TRA!D31</f>
        <v>0.45356322756703088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0.69000000000000006</v>
      </c>
      <c r="U31" s="3">
        <f t="shared" si="29"/>
        <v>4.2900000000000009</v>
      </c>
      <c r="V31" s="3">
        <f t="shared" si="29"/>
        <v>4.2900000000000009</v>
      </c>
      <c r="W31" s="3">
        <f t="shared" si="29"/>
        <v>58.091513037911298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183.93802522750701</v>
      </c>
      <c r="T33" s="3">
        <f t="shared" si="31"/>
        <v>135.37994782406091</v>
      </c>
      <c r="U33" s="3">
        <f t="shared" si="31"/>
        <v>61.753756764328557</v>
      </c>
      <c r="V33" s="3">
        <f t="shared" si="31"/>
        <v>44.923916386101183</v>
      </c>
      <c r="W33" s="3">
        <f t="shared" si="31"/>
        <v>14.1909090902458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152.68158196089539</v>
      </c>
      <c r="W36" s="3">
        <f t="shared" si="34"/>
        <v>194.79401918168679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6.4999999999999991</v>
      </c>
      <c r="U38" s="3">
        <f t="shared" si="36"/>
        <v>9.5535078064484082</v>
      </c>
      <c r="V38" s="3">
        <f t="shared" si="36"/>
        <v>9.5535078064484082</v>
      </c>
      <c r="W38" s="3">
        <f t="shared" si="36"/>
        <v>1.5267539032242039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165.52377800491831</v>
      </c>
      <c r="R40" s="3">
        <f t="shared" si="38"/>
        <v>179.02073633008371</v>
      </c>
      <c r="S40" s="3">
        <f t="shared" si="38"/>
        <v>183.32065370867571</v>
      </c>
      <c r="T40" s="3">
        <f t="shared" si="38"/>
        <v>180.63176851530079</v>
      </c>
      <c r="U40" s="3">
        <f t="shared" si="38"/>
        <v>131.15841082019429</v>
      </c>
      <c r="V40" s="3">
        <f t="shared" si="38"/>
        <v>117.6614524950288</v>
      </c>
      <c r="W40" s="3">
        <f t="shared" si="38"/>
        <v>24.709587587754569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0.36399999999999988</v>
      </c>
      <c r="D41" s="7">
        <f>[2]Activity_TRA!D41</f>
        <v>0.182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1.475195</v>
      </c>
      <c r="R41" s="3">
        <f t="shared" si="39"/>
        <v>1.475195</v>
      </c>
      <c r="S41" s="3">
        <f t="shared" si="39"/>
        <v>1.475195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0</v>
      </c>
      <c r="V43" s="3">
        <f t="shared" si="41"/>
        <v>0</v>
      </c>
      <c r="W43" s="3">
        <f t="shared" si="41"/>
        <v>0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45.753683700547548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6.2600000000000007</v>
      </c>
      <c r="U45" s="3">
        <f t="shared" si="43"/>
        <v>36.899999999999977</v>
      </c>
      <c r="V45" s="3">
        <f t="shared" si="43"/>
        <v>36.051999999999992</v>
      </c>
      <c r="W45" s="3">
        <f t="shared" si="43"/>
        <v>75.98573886157817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26.935109745906949</v>
      </c>
      <c r="W47" s="3">
        <f t="shared" si="45"/>
        <v>27.634780012189299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5.6051936514468794</v>
      </c>
      <c r="V51" s="3">
        <f t="shared" si="49"/>
        <v>5.6051936514468794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5.4089161640423269</v>
      </c>
      <c r="V52" s="3">
        <f t="shared" si="50"/>
        <v>5.7284336334790273</v>
      </c>
      <c r="W52" s="3">
        <f t="shared" si="50"/>
        <v>11.676745528056831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127.5641899240959</v>
      </c>
      <c r="D54" s="7">
        <f>[2]Activity_TRA!D54</f>
        <v>527.94569397033035</v>
      </c>
      <c r="E54" s="7">
        <f>[2]Activity_TRA!E54</f>
        <v>953.00182152137586</v>
      </c>
      <c r="F54" s="7">
        <f>[2]Activity_TRA!F54</f>
        <v>1094.417427358653</v>
      </c>
      <c r="G54" s="7">
        <f>[2]Activity_TRA!G54</f>
        <v>766.77074696153431</v>
      </c>
      <c r="H54" s="7">
        <f>[2]Activity_TRA!H54</f>
        <v>534.30363789542184</v>
      </c>
      <c r="I54" s="7">
        <f>[2]Activity_TRA!I54</f>
        <v>265.32384213404839</v>
      </c>
      <c r="J54" s="7">
        <f>[2]Activity_TRA!J54</f>
        <v>192.58901848493261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99.331010075904388</v>
      </c>
      <c r="D55" s="7">
        <f>[2]Activity_TRA!D55</f>
        <v>267.72659442966938</v>
      </c>
      <c r="E55" s="7">
        <f>[2]Activity_TRA!E55</f>
        <v>388.32581982056382</v>
      </c>
      <c r="F55" s="7">
        <f>[2]Activity_TRA!F55</f>
        <v>306.4128827747237</v>
      </c>
      <c r="G55" s="7">
        <f>[2]Activity_TRA!G55</f>
        <v>140.58778483008521</v>
      </c>
      <c r="H55" s="7">
        <f>[2]Activity_TRA!H55</f>
        <v>19.98855943919094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27.709150000000001</v>
      </c>
      <c r="H56" s="7">
        <f>[2]Activity_TRA!H56</f>
        <v>14.742700000000079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0</v>
      </c>
      <c r="H58" s="7">
        <f>[2]Activity_TRA!H58</f>
        <v>0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2.4314915406320548E-3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297.00000000000011</v>
      </c>
      <c r="H59" s="7">
        <f>[2]Activity_TRA!H59</f>
        <v>694.00000000000011</v>
      </c>
      <c r="I59" s="7">
        <f>[2]Activity_TRA!I59</f>
        <v>1023.817643641876</v>
      </c>
      <c r="J59" s="7">
        <f>[2]Activity_TRA!J59</f>
        <v>1417.790134938803</v>
      </c>
      <c r="K59" s="7">
        <f>[2]Activity_TRA!K59</f>
        <v>1629.9999999999991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1.3</v>
      </c>
      <c r="G60" s="7">
        <f>[2]Activity_TRA!G60</f>
        <v>297</v>
      </c>
      <c r="H60" s="7">
        <f>[2]Activity_TRA!H60</f>
        <v>297</v>
      </c>
      <c r="I60" s="7">
        <f>[2]Activity_TRA!I60</f>
        <v>297</v>
      </c>
      <c r="J60" s="7">
        <f>[2]Activity_TRA!J60</f>
        <v>0</v>
      </c>
      <c r="K60" s="7">
        <f>[2]Activity_TRA!K60</f>
        <v>2.2478675469692542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3.9134619808427171</v>
      </c>
      <c r="R60" s="6">
        <f t="shared" si="58"/>
        <v>4.3173216559589864</v>
      </c>
      <c r="S60" s="6">
        <f t="shared" si="58"/>
        <v>4.4362907342516298</v>
      </c>
      <c r="T60" s="6">
        <f t="shared" si="58"/>
        <v>4.5609144184206878</v>
      </c>
      <c r="U60" s="6">
        <f t="shared" si="58"/>
        <v>4.6666539280100796</v>
      </c>
      <c r="V60" s="6">
        <f t="shared" si="58"/>
        <v>4.7828123187954317</v>
      </c>
      <c r="W60" s="6">
        <f>(SUMIF($B:$B,"*RAIL*PAS*ELC*",K:K))</f>
        <v>4.9070513362058454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20.640999999999991</v>
      </c>
      <c r="D62" s="7">
        <f>[2]Activity_TRA!D62</f>
        <v>30.87867080000003</v>
      </c>
      <c r="E62" s="7">
        <f>[2]Activity_TRA!E62</f>
        <v>40.199907038121083</v>
      </c>
      <c r="F62" s="7">
        <f>[2]Activity_TRA!F62</f>
        <v>43.050472431863192</v>
      </c>
      <c r="G62" s="7">
        <f>[2]Activity_TRA!G62</f>
        <v>42.508239394041702</v>
      </c>
      <c r="H62" s="7">
        <f>[2]Activity_TRA!H62</f>
        <v>32.270568594041549</v>
      </c>
      <c r="I62" s="7">
        <f>[2]Activity_TRA!I62</f>
        <v>22.949332355920632</v>
      </c>
      <c r="J62" s="7">
        <f>[2]Activity_TRA!J62</f>
        <v>20.098766962178601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1.4828000000000019</v>
      </c>
      <c r="F63" s="7">
        <f>[2]Activity_TRA!F63</f>
        <v>0.93600000000000017</v>
      </c>
      <c r="G63" s="7">
        <f>[2]Activity_TRA!G63</f>
        <v>0.2308000000000287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0.35324539866407739</v>
      </c>
      <c r="P63" s="6">
        <f t="shared" ref="P63:V63" si="61">(SUMIF($B:$B,"*RAIL*FRG*DST*",D:D))</f>
        <v>0.45356322756703088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0.39006923133594185</v>
      </c>
      <c r="P64" s="6">
        <f t="shared" ref="P64:V64" si="62">(SUMIF($B:$B,"*RAIL*FRG*ELC*",D:D))</f>
        <v>0.33003622409989491</v>
      </c>
      <c r="Q64" s="6">
        <f t="shared" si="62"/>
        <v>0.50681309402801589</v>
      </c>
      <c r="R64" s="6">
        <f t="shared" si="62"/>
        <v>0.66617149584534041</v>
      </c>
      <c r="S64" s="6">
        <f t="shared" si="62"/>
        <v>0.76255502371974015</v>
      </c>
      <c r="T64" s="6">
        <f t="shared" si="62"/>
        <v>0.85558484726806616</v>
      </c>
      <c r="U64" s="6">
        <f t="shared" si="62"/>
        <v>0.87419168015905302</v>
      </c>
      <c r="V64" s="6">
        <f t="shared" si="62"/>
        <v>0.89075360898535383</v>
      </c>
      <c r="W64" s="6">
        <f>(SUMIF($B:$B,"*RAIL*FRG*ELC*",K:K))</f>
        <v>0.90516962845537519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19.692236772230611</v>
      </c>
      <c r="J66" s="7">
        <f>[2]Activity_TRA!J66</f>
        <v>24.70574263489598</v>
      </c>
      <c r="K66" s="7">
        <f>[2]Activity_TRA!K66</f>
        <v>50.064803250782397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0.1450597971590076</v>
      </c>
      <c r="R66" s="6">
        <f t="shared" si="64"/>
        <v>0.1744655154081457</v>
      </c>
      <c r="S66" s="6">
        <f t="shared" si="64"/>
        <v>0.32830580785210528</v>
      </c>
      <c r="T66" s="6">
        <f t="shared" si="64"/>
        <v>0.3440120841408813</v>
      </c>
      <c r="U66" s="6">
        <f t="shared" si="64"/>
        <v>0.34795031810942367</v>
      </c>
      <c r="V66" s="6">
        <f t="shared" si="64"/>
        <v>0.34395347053069042</v>
      </c>
      <c r="W66" s="6">
        <f>(SUMIF($B:$B,"*NAV*DOM*DST*",K:K))</f>
        <v>0.29244424549126502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4.8199999999999996E-3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5.1527295838511202</v>
      </c>
      <c r="I67" s="7">
        <f>[2]Activity_TRA!I67</f>
        <v>4.9705495838511604</v>
      </c>
      <c r="J67" s="7">
        <f>[2]Activity_TRA!J67</f>
        <v>3.9927295838513608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0.12996281444357974</v>
      </c>
      <c r="Q68" s="6">
        <f t="shared" si="66"/>
        <v>0.14688221503123891</v>
      </c>
      <c r="R68" s="6">
        <f t="shared" si="66"/>
        <v>0.1502804951487707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216.215996388657</v>
      </c>
      <c r="G69" s="7">
        <f>[2]Activity_TRA!G69</f>
        <v>223.0323407693962</v>
      </c>
      <c r="H69" s="7">
        <f>[2]Activity_TRA!H69</f>
        <v>228.97845164630891</v>
      </c>
      <c r="I69" s="7">
        <f>[2]Activity_TRA!I69</f>
        <v>223.2530189377909</v>
      </c>
      <c r="J69" s="7">
        <f>[2]Activity_TRA!J69</f>
        <v>207.58554246620159</v>
      </c>
      <c r="K69" s="7">
        <f>[2]Activity_TRA!K69</f>
        <v>68.995048995169455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0</v>
      </c>
      <c r="T69" s="6">
        <f t="shared" si="67"/>
        <v>0</v>
      </c>
      <c r="U69" s="6">
        <f t="shared" si="67"/>
        <v>0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0</v>
      </c>
      <c r="U70" s="6">
        <f t="shared" si="68"/>
        <v>0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0.96216749999999995</v>
      </c>
      <c r="H71" s="7">
        <f>[2]Activity_TRA!H71</f>
        <v>0.96216749999999995</v>
      </c>
      <c r="I71" s="7">
        <f>[2]Activity_TRA!I71</f>
        <v>0.96216749999999995</v>
      </c>
      <c r="J71" s="7">
        <f>[2]Activity_TRA!J71</f>
        <v>0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9.2699999999999998E-4</v>
      </c>
      <c r="V72" s="6">
        <f t="shared" si="70"/>
        <v>9.2699999999999998E-4</v>
      </c>
      <c r="W72" s="6">
        <f>(SUMIF($B:$B,"*NAV*DOM*MTH*",K:K))</f>
        <v>9.2699999999999998E-4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4.4013224817742786</v>
      </c>
      <c r="K73" s="7">
        <f>[2]Activity_TRA!K73</f>
        <v>59.199999999999989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3.2650626856335081E-2</v>
      </c>
      <c r="S74" s="5">
        <f t="shared" si="72"/>
        <v>6.2430860664102569E-2</v>
      </c>
      <c r="T74" s="5">
        <f t="shared" si="72"/>
        <v>0.29448819935470699</v>
      </c>
      <c r="U74" s="5">
        <f t="shared" si="72"/>
        <v>0.40715456463682292</v>
      </c>
      <c r="V74" s="5">
        <f t="shared" si="72"/>
        <v>0.40715456463682292</v>
      </c>
      <c r="W74" s="5">
        <f t="shared" si="72"/>
        <v>0.34619549456171389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</v>
      </c>
      <c r="H75" s="7">
        <f>[2]Activity_TRA!H75</f>
        <v>0.69000000000000006</v>
      </c>
      <c r="I75" s="7">
        <f>[2]Activity_TRA!I75</f>
        <v>4.2900000000000009</v>
      </c>
      <c r="J75" s="7">
        <f>[2]Activity_TRA!J75</f>
        <v>4.2900000000000009</v>
      </c>
      <c r="K75" s="7">
        <f>[2]Activity_TRA!K75</f>
        <v>58.091513037911298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0.34137832875838464</v>
      </c>
      <c r="T75" s="5">
        <f t="shared" si="73"/>
        <v>0.1181529016608244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183.93802522750701</v>
      </c>
      <c r="H77" s="7">
        <f>[2]Activity_TRA!H77</f>
        <v>135.37994782406091</v>
      </c>
      <c r="I77" s="7">
        <f>[2]Activity_TRA!I77</f>
        <v>61.753756764328557</v>
      </c>
      <c r="J77" s="7">
        <f>[2]Activity_TRA!J77</f>
        <v>44.923916386101183</v>
      </c>
      <c r="K77" s="7">
        <f>[2]Activity_TRA!K77</f>
        <v>14.1909090902458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1.0423017093340529E-2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1.7699999999999999E-4</v>
      </c>
      <c r="U79" s="5">
        <f t="shared" si="77"/>
        <v>1.1000000000000001E-3</v>
      </c>
      <c r="V79" s="5">
        <f t="shared" si="77"/>
        <v>6.8500000000000011E-3</v>
      </c>
      <c r="W79" s="5">
        <f t="shared" si="77"/>
        <v>6.8500000000000011E-3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152.68158196089539</v>
      </c>
      <c r="K80" s="7">
        <f>[2]Activity_TRA!K80</f>
        <v>194.79401918168679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2.8500000000000002E-5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4.0299999999999989E-2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6.4999999999999991</v>
      </c>
      <c r="I82" s="7">
        <f>[2]Activity_TRA!I82</f>
        <v>9.5535078064484082</v>
      </c>
      <c r="J82" s="7">
        <f>[2]Activity_TRA!J82</f>
        <v>9.5535078064484082</v>
      </c>
      <c r="K82" s="7">
        <f>[2]Activity_TRA!K82</f>
        <v>1.5267539032242039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96.03227025073933</v>
      </c>
      <c r="E84" s="7">
        <f>[2]Activity_TRA!E84</f>
        <v>165.52377800491831</v>
      </c>
      <c r="F84" s="7">
        <f>[2]Activity_TRA!F84</f>
        <v>179.02073633008371</v>
      </c>
      <c r="G84" s="7">
        <f>[2]Activity_TRA!G84</f>
        <v>183.32065370867571</v>
      </c>
      <c r="H84" s="7">
        <f>[2]Activity_TRA!H84</f>
        <v>180.63176851530079</v>
      </c>
      <c r="I84" s="7">
        <f>[2]Activity_TRA!I84</f>
        <v>131.15841082019429</v>
      </c>
      <c r="J84" s="7">
        <f>[2]Activity_TRA!J84</f>
        <v>117.6614524950288</v>
      </c>
      <c r="K84" s="7">
        <f>[2]Activity_TRA!K84</f>
        <v>24.709587587754569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1.475195</v>
      </c>
      <c r="F85" s="7">
        <f>[2]Activity_TRA!F85</f>
        <v>1.475195</v>
      </c>
      <c r="G85" s="7">
        <f>[2]Activity_TRA!G85</f>
        <v>1.475195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0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45.753683700547548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6.2600000000000007</v>
      </c>
      <c r="I89" s="7">
        <f>[2]Activity_TRA!I89</f>
        <v>36.899999999999977</v>
      </c>
      <c r="J89" s="7">
        <f>[2]Activity_TRA!J89</f>
        <v>36.051999999999992</v>
      </c>
      <c r="K89" s="7">
        <f>[2]Activity_TRA!K89</f>
        <v>75.98573886157817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0</v>
      </c>
      <c r="J90" s="7">
        <f>[2]Activity_TRA!J90</f>
        <v>0</v>
      </c>
      <c r="K90" s="7">
        <f>[2]Activity_TRA!K90</f>
        <v>0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26.935109745906949</v>
      </c>
      <c r="K91" s="7">
        <f>[2]Activity_TRA!K91</f>
        <v>27.634780012189299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5.6051936514468794</v>
      </c>
      <c r="J95" s="7">
        <f>[2]Activity_TRA!J95</f>
        <v>5.6051936514468794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5.4089161640423269</v>
      </c>
      <c r="J96" s="7">
        <f>[2]Activity_TRA!J96</f>
        <v>5.7284336334790273</v>
      </c>
      <c r="K96" s="7">
        <f>[2]Activity_TRA!K96</f>
        <v>11.676745528056831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0</v>
      </c>
      <c r="K97" s="7">
        <f>[2]Activity_TRA!K97</f>
        <v>0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8.5970299324210922E-2</v>
      </c>
      <c r="D100" s="7">
        <f>[2]Activity_TRA!D100</f>
        <v>0.9673077084593682</v>
      </c>
      <c r="E100" s="7">
        <f>[2]Activity_TRA!E100</f>
        <v>1.90021841215094</v>
      </c>
      <c r="F100" s="7">
        <f>[2]Activity_TRA!F100</f>
        <v>3.573123955958986</v>
      </c>
      <c r="G100" s="7">
        <f>[2]Activity_TRA!G100</f>
        <v>4.0641918842516302</v>
      </c>
      <c r="H100" s="7">
        <f>[2]Activity_TRA!H100</f>
        <v>4.5609144184206878</v>
      </c>
      <c r="I100" s="7">
        <f>[2]Activity_TRA!I100</f>
        <v>4.6666539280100796</v>
      </c>
      <c r="J100" s="7">
        <f>[2]Activity_TRA!J100</f>
        <v>4.7828123187954317</v>
      </c>
      <c r="K100" s="7">
        <f>[2]Activity_TRA!K100</f>
        <v>4.9070513362058454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0.36420339133594182</v>
      </c>
      <c r="D103" s="7">
        <f>[2]Activity_TRA!D103</f>
        <v>0.30934355209989489</v>
      </c>
      <c r="E103" s="7">
        <f>[2]Activity_TRA!E103</f>
        <v>0.49905334202801588</v>
      </c>
      <c r="F103" s="7">
        <f>[2]Activity_TRA!F103</f>
        <v>0.66099832784534041</v>
      </c>
      <c r="G103" s="7">
        <f>[2]Activity_TRA!G103</f>
        <v>0.75996843971974015</v>
      </c>
      <c r="H103" s="7">
        <f>[2]Activity_TRA!H103</f>
        <v>0.85558484726806616</v>
      </c>
      <c r="I103" s="7">
        <f>[2]Activity_TRA!I103</f>
        <v>0.87419168015905302</v>
      </c>
      <c r="J103" s="7">
        <f>[2]Activity_TRA!J103</f>
        <v>0.89075360898535383</v>
      </c>
      <c r="K103" s="7">
        <f>[2]Activity_TRA!K103</f>
        <v>0.90516962845537519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7.8392597159007607E-2</v>
      </c>
      <c r="F105" s="7">
        <f>[2]Activity_TRA!F105</f>
        <v>0.13002071540814569</v>
      </c>
      <c r="G105" s="7">
        <f>[2]Activity_TRA!G105</f>
        <v>0.3060834078521053</v>
      </c>
      <c r="H105" s="7">
        <f>[2]Activity_TRA!H105</f>
        <v>0.3440120841408813</v>
      </c>
      <c r="I105" s="7">
        <f>[2]Activity_TRA!I105</f>
        <v>0.34795031810942367</v>
      </c>
      <c r="J105" s="7">
        <f>[2]Activity_TRA!J105</f>
        <v>0.34395347053069042</v>
      </c>
      <c r="K105" s="7">
        <f>[2]Activity_TRA!K105</f>
        <v>0.29244424549126502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7.5729214443579732E-2</v>
      </c>
      <c r="E106" s="7">
        <f>[2]Activity_TRA!E106</f>
        <v>0.1265446150312389</v>
      </c>
      <c r="F106" s="7">
        <f>[2]Activity_TRA!F106</f>
        <v>0.13672209514877071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0</v>
      </c>
      <c r="H107" s="7">
        <f>[2]Activity_TRA!H107</f>
        <v>0</v>
      </c>
      <c r="I107" s="7">
        <f>[2]Activity_TRA!I107</f>
        <v>0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0</v>
      </c>
      <c r="I108" s="7">
        <f>[2]Activity_TRA!I108</f>
        <v>0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9.2699999999999998E-4</v>
      </c>
      <c r="J109" s="7">
        <f>[2]Activity_TRA!J109</f>
        <v>9.2699999999999998E-4</v>
      </c>
      <c r="K109" s="7">
        <f>[2]Activity_TRA!K109</f>
        <v>9.2699999999999998E-4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2.2037226856335079E-2</v>
      </c>
      <c r="G112" s="7">
        <f>[2]Activity_TRA!G112</f>
        <v>5.7124160664102572E-2</v>
      </c>
      <c r="H112" s="7">
        <f>[2]Activity_TRA!H112</f>
        <v>0.29448819935470699</v>
      </c>
      <c r="I112" s="7">
        <f>[2]Activity_TRA!I112</f>
        <v>0.40715456463682292</v>
      </c>
      <c r="J112" s="7">
        <f>[2]Activity_TRA!J112</f>
        <v>0.40715456463682292</v>
      </c>
      <c r="K112" s="7">
        <f>[2]Activity_TRA!K112</f>
        <v>0.34619549456171389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0.31058502875838462</v>
      </c>
      <c r="H113" s="7">
        <f>[2]Activity_TRA!H113</f>
        <v>0.1181529016608244</v>
      </c>
      <c r="I113" s="7">
        <f>[2]Activity_TRA!I113</f>
        <v>0</v>
      </c>
      <c r="J113" s="7">
        <f>[2]Activity_TRA!J113</f>
        <v>0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1.0423017093340529E-2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1.7699999999999999E-4</v>
      </c>
      <c r="I116" s="7">
        <f>[2]Activity_TRA!I116</f>
        <v>1.1000000000000001E-3</v>
      </c>
      <c r="J116" s="7">
        <f>[2]Activity_TRA!J116</f>
        <v>6.8500000000000011E-3</v>
      </c>
      <c r="K116" s="7">
        <f>[2]Activity_TRA!K116</f>
        <v>6.8500000000000011E-3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1.7699999999999999E-4</v>
      </c>
      <c r="I117" s="7">
        <f>[2]Activity_TRA!I117</f>
        <v>1.1000000000000001E-3</v>
      </c>
      <c r="J117" s="7">
        <f>[2]Activity_TRA!J117</f>
        <v>6.8500000000000011E-3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2.8500000000000002E-5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4.0299999999999989E-2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5548.6360000000013</v>
      </c>
      <c r="U2" s="3">
        <f t="shared" si="1"/>
        <v>5059.5320648282132</v>
      </c>
      <c r="V2" s="3">
        <f t="shared" si="1"/>
        <v>4596.1942291506612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6539.5989999999983</v>
      </c>
      <c r="R3" s="3">
        <f t="shared" si="2"/>
        <v>5558.6589999999987</v>
      </c>
      <c r="S3" s="3">
        <f t="shared" si="2"/>
        <v>4724.8599999999988</v>
      </c>
      <c r="T3" s="3">
        <f t="shared" si="2"/>
        <v>4016.1310000000003</v>
      </c>
      <c r="U3" s="3">
        <f t="shared" si="2"/>
        <v>3413.7120000000004</v>
      </c>
      <c r="V3" s="3">
        <f t="shared" si="2"/>
        <v>2450.951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2191.1299253258858</v>
      </c>
      <c r="T4" s="3">
        <f t="shared" si="3"/>
        <v>2205.4880000000003</v>
      </c>
      <c r="U4" s="3">
        <f t="shared" si="3"/>
        <v>1892.5301949438299</v>
      </c>
      <c r="V4" s="3">
        <f t="shared" si="3"/>
        <v>557.23315358908303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2170.602642912082</v>
      </c>
      <c r="R5" s="3">
        <f t="shared" si="4"/>
        <v>1889.961366332707</v>
      </c>
      <c r="S5" s="3">
        <f t="shared" si="4"/>
        <v>1609.3200897533311</v>
      </c>
      <c r="T5" s="3">
        <f t="shared" si="4"/>
        <v>1328.6788131739549</v>
      </c>
      <c r="U5" s="3">
        <f t="shared" si="4"/>
        <v>1048.037536594579</v>
      </c>
      <c r="V5" s="3">
        <f t="shared" si="4"/>
        <v>767.39626001520423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5948.2265775185197</v>
      </c>
      <c r="P6" s="3">
        <f t="shared" si="5"/>
        <v>6776.6340000000018</v>
      </c>
      <c r="Q6" s="3">
        <f t="shared" si="5"/>
        <v>6580.4159273081186</v>
      </c>
      <c r="R6" s="3">
        <f t="shared" si="5"/>
        <v>5998.7331805603953</v>
      </c>
      <c r="S6" s="3">
        <f t="shared" si="5"/>
        <v>5668.6297424962613</v>
      </c>
      <c r="T6" s="3">
        <f>SUMIF($B:$B,"*BIO*POT*",I:I)</f>
        <v>4923.1115783811765</v>
      </c>
      <c r="U6" s="3">
        <f t="shared" si="5"/>
        <v>5335.346721033412</v>
      </c>
      <c r="V6" s="3">
        <f t="shared" si="5"/>
        <v>5063.6000000000004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2123.369999999999</v>
      </c>
      <c r="P7" s="3">
        <f t="shared" si="6"/>
        <v>2231.0100000000011</v>
      </c>
      <c r="Q7" s="3">
        <f t="shared" si="6"/>
        <v>2298.4833239750842</v>
      </c>
      <c r="R7" s="3">
        <f t="shared" si="6"/>
        <v>2324.4009620461402</v>
      </c>
      <c r="S7" s="3">
        <f t="shared" si="6"/>
        <v>1871.7014567310471</v>
      </c>
      <c r="T7" s="3">
        <f t="shared" si="6"/>
        <v>1567.771508052376</v>
      </c>
      <c r="U7" s="3">
        <f t="shared" si="6"/>
        <v>1288.1550461226909</v>
      </c>
      <c r="V7" s="3">
        <f t="shared" si="6"/>
        <v>1231.1428200849709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226.50834135578509</v>
      </c>
      <c r="O8" s="3">
        <f t="shared" ref="O8:V8" si="7">(SUMIF($B:$B,"*GEO*",D:D))</f>
        <v>269.3751169360724</v>
      </c>
      <c r="P8" s="3">
        <f t="shared" si="7"/>
        <v>277.47165120645178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431.51665864421489</v>
      </c>
      <c r="O9" s="3">
        <f t="shared" ref="O9:V9" si="8">(SUMIF($B:$B,"*SOL*",D:D))</f>
        <v>973.91688306392746</v>
      </c>
      <c r="P9" s="3">
        <f t="shared" si="8"/>
        <v>1479.0373487935481</v>
      </c>
      <c r="Q9" s="3">
        <f t="shared" si="8"/>
        <v>2590.5121666644527</v>
      </c>
      <c r="R9" s="3">
        <f t="shared" si="8"/>
        <v>3412.8255717171728</v>
      </c>
      <c r="S9" s="3">
        <f t="shared" si="8"/>
        <v>3910.8830354947513</v>
      </c>
      <c r="T9" s="3">
        <f t="shared" si="8"/>
        <v>3884.0512879829753</v>
      </c>
      <c r="U9" s="3">
        <f t="shared" si="8"/>
        <v>3881.6190143834651</v>
      </c>
      <c r="V9" s="3">
        <f t="shared" si="8"/>
        <v>4030.0204896068594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3392.7124249766312</v>
      </c>
      <c r="R10" s="3">
        <f t="shared" si="9"/>
        <v>5098.3434128678437</v>
      </c>
      <c r="S10" s="3">
        <f t="shared" si="9"/>
        <v>7345.4270883245772</v>
      </c>
      <c r="T10" s="3">
        <f t="shared" si="9"/>
        <v>9126.0319388770477</v>
      </c>
      <c r="U10" s="3">
        <f t="shared" si="9"/>
        <v>10011.859074848078</v>
      </c>
      <c r="V10" s="3">
        <f t="shared" si="9"/>
        <v>11141.140973422003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3.0000000188010749E-3</v>
      </c>
      <c r="F14" s="7">
        <f>[2]Activity_UPS!F14</f>
        <v>194.5055999999812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501.26799999999992</v>
      </c>
      <c r="J17" s="7">
        <f>[2]Activity_UPS!J17</f>
        <v>264.53206482821321</v>
      </c>
      <c r="K17" s="7">
        <f>[2]Activity_UPS!K17</f>
        <v>40.944229150661457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1630.2429999999999</v>
      </c>
      <c r="G19" s="7">
        <f>[2]Activity_UPS!G19</f>
        <v>3557.1449999999991</v>
      </c>
      <c r="H19" s="7">
        <f>[2]Activity_UPS!H19</f>
        <v>1929.070999999999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1573.527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962.76100000000042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735.28499999999997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58.990000000000009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980.38100000000009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298.95099999999991</v>
      </c>
      <c r="J23" s="7">
        <f>[2]Activity_UPS!J23</f>
        <v>735.28499999999997</v>
      </c>
      <c r="K23" s="7">
        <f>[2]Activity_UPS!K23</f>
        <v>735.28499999999997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1427.3459253258859</v>
      </c>
      <c r="I27" s="7">
        <f>[2]Activity_UPS!I27</f>
        <v>1594.461</v>
      </c>
      <c r="J27" s="7">
        <f>[2]Activity_UPS!J27</f>
        <v>1403.70819494383</v>
      </c>
      <c r="K27" s="7">
        <f>[2]Activity_UPS!K27</f>
        <v>557.23315358908303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125.66919999999919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363.15280000000081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2123.369999999999</v>
      </c>
      <c r="E31" s="7">
        <f>[2]Activity_UPS!E31</f>
        <v>2231.0100000000011</v>
      </c>
      <c r="F31" s="7">
        <f>[2]Activity_UPS!F31</f>
        <v>2298.4833239750842</v>
      </c>
      <c r="G31" s="7">
        <f>[2]Activity_UPS!G31</f>
        <v>2324.4009620461402</v>
      </c>
      <c r="H31" s="7">
        <f>[2]Activity_UPS!H31</f>
        <v>1871.7014567310471</v>
      </c>
      <c r="I31" s="7">
        <f>[2]Activity_UPS!I31</f>
        <v>1567.771508052376</v>
      </c>
      <c r="J31" s="7">
        <f>[2]Activity_UPS!J31</f>
        <v>1288.1550461226909</v>
      </c>
      <c r="K31" s="7">
        <f>[2]Activity_UPS!K31</f>
        <v>1231.1428200849709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226.50834135578509</v>
      </c>
      <c r="D32" s="7">
        <f>[2]Activity_UPS!D32</f>
        <v>269.3751169360724</v>
      </c>
      <c r="E32" s="7">
        <f>[2]Activity_UPS!E32</f>
        <v>277.47165120645178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1426.8517047719999</v>
      </c>
      <c r="G33" s="7">
        <f>[2]Activity_UPS!G33</f>
        <v>2250.8242955871769</v>
      </c>
      <c r="H33" s="7">
        <f>[2]Activity_UPS!H33</f>
        <v>2753.120505486886</v>
      </c>
      <c r="I33" s="7">
        <f>[2]Activity_UPS!I33</f>
        <v>2734.6819913840582</v>
      </c>
      <c r="J33" s="7">
        <f>[2]Activity_UPS!J33</f>
        <v>2732.4104896212748</v>
      </c>
      <c r="K33" s="7">
        <f>[2]Activity_UPS!K33</f>
        <v>2887.9994305774062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264.54665864421492</v>
      </c>
      <c r="D34" s="7">
        <f>[2]Activity_UPS!D34</f>
        <v>592.10688306392763</v>
      </c>
      <c r="E34" s="7">
        <f>[2]Activity_UPS!E34</f>
        <v>874.89734879354819</v>
      </c>
      <c r="F34" s="7">
        <f>[2]Activity_UPS!F34</f>
        <v>1144.7734081842821</v>
      </c>
      <c r="G34" s="7">
        <f>[2]Activity_UPS!G34</f>
        <v>1144.610990369996</v>
      </c>
      <c r="H34" s="7">
        <f>[2]Activity_UPS!H34</f>
        <v>1143.7179812585171</v>
      </c>
      <c r="I34" s="7">
        <f>[2]Activity_UPS!I34</f>
        <v>1141.8800741878531</v>
      </c>
      <c r="J34" s="7">
        <f>[2]Activity_UPS!J34</f>
        <v>1141.8800741878531</v>
      </c>
      <c r="K34" s="7">
        <f>[2]Activity_UPS!K34</f>
        <v>1141.8800741878531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18.88705370817091</v>
      </c>
      <c r="G35" s="7">
        <f>[2]Activity_UPS!G35</f>
        <v>17.390285760000001</v>
      </c>
      <c r="H35" s="7">
        <f>[2]Activity_UPS!H35</f>
        <v>14.044548749347941</v>
      </c>
      <c r="I35" s="7">
        <f>[2]Activity_UPS!I35</f>
        <v>7.4892224110641212</v>
      </c>
      <c r="J35" s="7">
        <f>[2]Activity_UPS!J35</f>
        <v>7.3284505743371842</v>
      </c>
      <c r="K35" s="7">
        <f>[2]Activity_UPS!K35</f>
        <v>0.140984841599997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7.7945639040000021</v>
      </c>
      <c r="G36" s="7">
        <f>[2]Activity_UPS!G36</f>
        <v>0.78549868800000078</v>
      </c>
      <c r="H36" s="7">
        <f>[2]Activity_UPS!H36</f>
        <v>0.60422976000000073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2431.0284398048229</v>
      </c>
      <c r="G38" s="7">
        <f>[2]Activity_UPS!G38</f>
        <v>3014.119159139736</v>
      </c>
      <c r="H38" s="7">
        <f>[2]Activity_UPS!H38</f>
        <v>3159.335542228745</v>
      </c>
      <c r="I38" s="7">
        <f>[2]Activity_UPS!I38</f>
        <v>3215.1538953009058</v>
      </c>
      <c r="J38" s="7">
        <f>[2]Activity_UPS!J38</f>
        <v>3298.34727773025</v>
      </c>
      <c r="K38" s="7">
        <f>[2]Activity_UPS!K38</f>
        <v>3558.647818664097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961.6839851718081</v>
      </c>
      <c r="G39" s="7">
        <f>[2]Activity_UPS!G39</f>
        <v>2084.2242537281081</v>
      </c>
      <c r="H39" s="7">
        <f>[2]Activity_UPS!H39</f>
        <v>4186.0915460958322</v>
      </c>
      <c r="I39" s="7">
        <f>[2]Activity_UPS!I39</f>
        <v>5910.8780435761428</v>
      </c>
      <c r="J39" s="7">
        <f>[2]Activity_UPS!J39</f>
        <v>6713.5117971178279</v>
      </c>
      <c r="K39" s="7">
        <f>[2]Activity_UPS!K39</f>
        <v>7582.4931547579054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0</v>
      </c>
      <c r="H40" s="7">
        <f>[2]Activity_UPS!H40</f>
        <v>0</v>
      </c>
      <c r="I40" s="7">
        <f>[2]Activity_UPS!I40</f>
        <v>0</v>
      </c>
      <c r="J40" s="7">
        <f>[2]Activity_UPS!J40</f>
        <v>0</v>
      </c>
      <c r="K40" s="7">
        <f>[2]Activity_UPS!K40</f>
        <v>0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63.944235818290437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0</v>
      </c>
      <c r="K41" s="7">
        <f>[2]Activity_UPS!K41</f>
        <v>0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</v>
      </c>
      <c r="H42" s="7">
        <f>[2]Activity_UPS!H42</f>
        <v>708.07974249626136</v>
      </c>
      <c r="I42" s="7">
        <f>[2]Activity_UPS!I42</f>
        <v>221.01157838117649</v>
      </c>
      <c r="J42" s="7">
        <f>[2]Activity_UPS!J42</f>
        <v>0</v>
      </c>
      <c r="K42" s="7">
        <f>[2]Activity_UPS!K42</f>
        <v>0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762.77657751851928</v>
      </c>
      <c r="E43" s="7">
        <f>[2]Activity_UPS!E43</f>
        <v>1296.8897641817109</v>
      </c>
      <c r="F43" s="7">
        <f>[2]Activity_UPS!F43</f>
        <v>936.46592730811858</v>
      </c>
      <c r="G43" s="7">
        <f>[2]Activity_UPS!G43</f>
        <v>200.23318056039679</v>
      </c>
      <c r="H43" s="7">
        <f>[2]Activity_UPS!H43</f>
        <v>0</v>
      </c>
      <c r="I43" s="7">
        <f>[2]Activity_UPS!I43</f>
        <v>0</v>
      </c>
      <c r="J43" s="7">
        <f>[2]Activity_UPS!J43</f>
        <v>300.99672103341169</v>
      </c>
      <c r="K43" s="7">
        <f>[2]Activity_UPS!K43</f>
        <v>0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0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946.90000000000009</v>
      </c>
      <c r="H51" s="7">
        <f>[2]Activity_UPS!H51</f>
        <v>945.4</v>
      </c>
      <c r="I51" s="7">
        <f>[2]Activity_UPS!I51</f>
        <v>943.89999999999986</v>
      </c>
      <c r="J51" s="7">
        <f>[2]Activity_UPS!J51</f>
        <v>923.15</v>
      </c>
      <c r="K51" s="7">
        <f>[2]Activity_UPS!K51</f>
        <v>902.4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424.30000000000013</v>
      </c>
      <c r="D53" s="7">
        <f>[2]Activity_UPS!D53</f>
        <v>447.64999999999992</v>
      </c>
      <c r="E53" s="7">
        <f>[2]Activity_UPS!E53</f>
        <v>471</v>
      </c>
      <c r="F53" s="7">
        <f>[2]Activity_UPS!F53</f>
        <v>518</v>
      </c>
      <c r="G53" s="7">
        <f>[2]Activity_UPS!G53</f>
        <v>565</v>
      </c>
      <c r="H53" s="7">
        <f>[2]Activity_UPS!H53</f>
        <v>610.15000000000009</v>
      </c>
      <c r="I53" s="7">
        <f>[2]Activity_UPS!I53</f>
        <v>655.30000000000007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</v>
      </c>
      <c r="F56" s="7">
        <f>[2]Activity_UPS!F56</f>
        <v>71.400000000000006</v>
      </c>
      <c r="G56" s="7">
        <f>[2]Activity_UPS!G56</f>
        <v>0</v>
      </c>
      <c r="H56" s="7">
        <f>[2]Activity_UPS!H56</f>
        <v>0</v>
      </c>
      <c r="I56" s="7">
        <f>[2]Activity_UPS!I56</f>
        <v>0</v>
      </c>
      <c r="J56" s="7">
        <f>[2]Activity_UPS!J56</f>
        <v>0</v>
      </c>
      <c r="K56" s="7">
        <f>[2]Activity_UPS!K56</f>
        <v>0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0</v>
      </c>
      <c r="H57" s="7">
        <f>[2]Activity_UPS!H57</f>
        <v>0</v>
      </c>
      <c r="I57" s="7">
        <f>[2]Activity_UPS!I57</f>
        <v>0</v>
      </c>
      <c r="J57" s="7">
        <f>[2]Activity_UPS!J57</f>
        <v>0</v>
      </c>
      <c r="K57" s="7">
        <f>[2]Activity_UPS!K57</f>
        <v>0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3761.199950831844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16219.988880917659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0</v>
      </c>
      <c r="H60" s="7">
        <f>[2]Activity_UPS!H60</f>
        <v>0</v>
      </c>
      <c r="I60" s="7">
        <f>[2]Activity_UPS!I60</f>
        <v>0</v>
      </c>
      <c r="J60" s="7">
        <f>[2]Activity_UPS!J60</f>
        <v>0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0</v>
      </c>
      <c r="K61" s="7">
        <f>[2]Activity_UPS!K61</f>
        <v>0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79338.637362971116</v>
      </c>
      <c r="D62" s="7">
        <f>[2]Activity_UPS!D62</f>
        <v>70847.722302998474</v>
      </c>
      <c r="E62" s="7">
        <f>[2]Activity_UPS!E62</f>
        <v>64462.833435909779</v>
      </c>
      <c r="F62" s="7">
        <f>[2]Activity_UPS!F62</f>
        <v>74275.088688692587</v>
      </c>
      <c r="G62" s="7">
        <f>[2]Activity_UPS!G62</f>
        <v>62496.494358480282</v>
      </c>
      <c r="H62" s="7">
        <f>[2]Activity_UPS!H62</f>
        <v>62393.718220375391</v>
      </c>
      <c r="I62" s="7">
        <f>[2]Activity_UPS!I62</f>
        <v>56812.156200670513</v>
      </c>
      <c r="J62" s="7">
        <f>[2]Activity_UPS!J62</f>
        <v>60450.353639064262</v>
      </c>
      <c r="K62" s="7">
        <f>[2]Activity_UPS!K62</f>
        <v>54294.470368041133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284284.53482644091</v>
      </c>
      <c r="D63" s="7">
        <f>[2]Activity_UPS!D63</f>
        <v>282001.11791721062</v>
      </c>
      <c r="E63" s="7">
        <f>[2]Activity_UPS!E63</f>
        <v>268540.96485866781</v>
      </c>
      <c r="F63" s="7">
        <f>[2]Activity_UPS!F63</f>
        <v>276148.47960207518</v>
      </c>
      <c r="G63" s="7">
        <f>[2]Activity_UPS!G63</f>
        <v>255346.30028699251</v>
      </c>
      <c r="H63" s="7">
        <f>[2]Activity_UPS!H63</f>
        <v>227202.51612372629</v>
      </c>
      <c r="I63" s="7">
        <f>[2]Activity_UPS!I63</f>
        <v>200569.7147635459</v>
      </c>
      <c r="J63" s="7">
        <f>[2]Activity_UPS!J63</f>
        <v>191164.97786050211</v>
      </c>
      <c r="K63" s="7">
        <f>[2]Activity_UPS!K63</f>
        <v>107500.65045295761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8880.1153930794371</v>
      </c>
      <c r="H64" s="7">
        <f>[2]Activity_UPS!H64</f>
        <v>9277.0914233656385</v>
      </c>
      <c r="I64" s="7">
        <f>[2]Activity_UPS!I64</f>
        <v>9679.9333629306129</v>
      </c>
      <c r="J64" s="7">
        <f>[2]Activity_UPS!J64</f>
        <v>10042.64657414973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21094.826797656959</v>
      </c>
      <c r="I65" s="7">
        <f>[2]Activity_UPS!I65</f>
        <v>25967.130589549401</v>
      </c>
      <c r="J65" s="7">
        <f>[2]Activity_UPS!J65</f>
        <v>16744.95185295698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0</v>
      </c>
      <c r="H66" s="7">
        <f>[2]Activity_UPS!H66</f>
        <v>0</v>
      </c>
      <c r="I66" s="7">
        <f>[2]Activity_UPS!I66</f>
        <v>0</v>
      </c>
      <c r="J66" s="7">
        <f>[2]Activity_UPS!J66</f>
        <v>0</v>
      </c>
      <c r="K66" s="7">
        <f>[2]Activity_UPS!K66</f>
        <v>0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0</v>
      </c>
      <c r="H67" s="7">
        <f>[2]Activity_UPS!H67</f>
        <v>0</v>
      </c>
      <c r="I67" s="7">
        <f>[2]Activity_UPS!I67</f>
        <v>0</v>
      </c>
      <c r="J67" s="7">
        <f>[2]Activity_UPS!J67</f>
        <v>0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1294.5525412165409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1281.1615658548969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6544.0247629663363</v>
      </c>
      <c r="D70" s="7">
        <f>[2]Activity_UPS!D70</f>
        <v>5842.1376630805034</v>
      </c>
      <c r="E70" s="7">
        <f>[2]Activity_UPS!E70</f>
        <v>5207.7146031810162</v>
      </c>
      <c r="F70" s="7">
        <f>[2]Activity_UPS!F70</f>
        <v>6018.2922110195996</v>
      </c>
      <c r="G70" s="7">
        <f>[2]Activity_UPS!G70</f>
        <v>5329.1109816784083</v>
      </c>
      <c r="H70" s="7">
        <f>[2]Activity_UPS!H70</f>
        <v>5036.7876940716551</v>
      </c>
      <c r="I70" s="7">
        <f>[2]Activity_UPS!I70</f>
        <v>4575.7021359221199</v>
      </c>
      <c r="J70" s="7">
        <f>[2]Activity_UPS!J70</f>
        <v>4876.2488808329081</v>
      </c>
      <c r="K70" s="7">
        <f>[2]Activity_UPS!K70</f>
        <v>4367.7193932266491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0</v>
      </c>
      <c r="K71" s="7">
        <f>[2]Activity_UPS!K71</f>
        <v>0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521.13405100247041</v>
      </c>
      <c r="D79" s="7">
        <f>[2]Activity_UPS!D79</f>
        <v>499.74194558739572</v>
      </c>
      <c r="E79" s="7">
        <f>[2]Activity_UPS!E79</f>
        <v>486.50623858852867</v>
      </c>
      <c r="F79" s="7">
        <f>[2]Activity_UPS!F79</f>
        <v>485.62013063174737</v>
      </c>
      <c r="G79" s="7">
        <f>[2]Activity_UPS!G79</f>
        <v>441.9489038952504</v>
      </c>
      <c r="H79" s="7">
        <f>[2]Activity_UPS!H79</f>
        <v>382.95442320856171</v>
      </c>
      <c r="I79" s="7">
        <f>[2]Activity_UPS!I79</f>
        <v>336.18618469699072</v>
      </c>
      <c r="J79" s="7">
        <f>[2]Activity_UPS!J79</f>
        <v>321.1770167817038</v>
      </c>
      <c r="K79" s="7">
        <f>[2]Activity_UPS!K79</f>
        <v>246.8392215005498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1065.501632729294</v>
      </c>
      <c r="D80" s="7">
        <f>[2]Activity_UPS!D80</f>
        <v>1053.8445747679609</v>
      </c>
      <c r="E80" s="7">
        <f>[2]Activity_UPS!E80</f>
        <v>1014.05703493211</v>
      </c>
      <c r="F80" s="7">
        <f>[2]Activity_UPS!F80</f>
        <v>802.87888014655857</v>
      </c>
      <c r="G80" s="7">
        <f>[2]Activity_UPS!G80</f>
        <v>735.68644973326127</v>
      </c>
      <c r="H80" s="7">
        <f>[2]Activity_UPS!H80</f>
        <v>636.06537202240031</v>
      </c>
      <c r="I80" s="7">
        <f>[2]Activity_UPS!I80</f>
        <v>557.82262328537718</v>
      </c>
      <c r="J80" s="7">
        <f>[2]Activity_UPS!J80</f>
        <v>533.29254289689788</v>
      </c>
      <c r="K80" s="7">
        <f>[2]Activity_UPS!K80</f>
        <v>409.44229150661459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220.16367278980471</v>
      </c>
      <c r="D81" s="7">
        <f>[2]Activity_UPS!D81</f>
        <v>220.16367278980471</v>
      </c>
      <c r="E81" s="7">
        <f>[2]Activity_UPS!E81</f>
        <v>220.16367278980471</v>
      </c>
      <c r="F81" s="7">
        <f>[2]Activity_UPS!F81</f>
        <v>173.15757943223801</v>
      </c>
      <c r="G81" s="7">
        <f>[2]Activity_UPS!G81</f>
        <v>152.20674730490049</v>
      </c>
      <c r="H81" s="7">
        <f>[2]Activity_UPS!H81</f>
        <v>130.623219961822</v>
      </c>
      <c r="I81" s="7">
        <f>[2]Activity_UPS!I81</f>
        <v>118.1596356673324</v>
      </c>
      <c r="J81" s="7">
        <f>[2]Activity_UPS!J81</f>
        <v>110.78856555653179</v>
      </c>
      <c r="K81" s="7">
        <f>[2]Activity_UPS!K81</f>
        <v>78.643258881522925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184.2053178809735</v>
      </c>
      <c r="D82" s="7">
        <f>[2]Activity_UPS!D82</f>
        <v>177.05648973140561</v>
      </c>
      <c r="E82" s="7">
        <f>[2]Activity_UPS!E82</f>
        <v>163.7344669888129</v>
      </c>
      <c r="F82" s="7">
        <f>[2]Activity_UPS!F82</f>
        <v>168.26401025597471</v>
      </c>
      <c r="G82" s="7">
        <f>[2]Activity_UPS!G82</f>
        <v>153.92497027192169</v>
      </c>
      <c r="H82" s="7">
        <f>[2]Activity_UPS!H82</f>
        <v>133.52303901817459</v>
      </c>
      <c r="I82" s="7">
        <f>[2]Activity_UPS!I82</f>
        <v>119.5922644536228</v>
      </c>
      <c r="J82" s="7">
        <f>[2]Activity_UPS!J82</f>
        <v>112.9786133311457</v>
      </c>
      <c r="K82" s="7">
        <f>[2]Activity_UPS!K82</f>
        <v>84.195228986035787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20090.51766618136</v>
      </c>
      <c r="D83" s="7">
        <f>[2]Activity_UPS!D83</f>
        <v>26844.198468053801</v>
      </c>
      <c r="E83" s="7">
        <f>[2]Activity_UPS!E83</f>
        <v>20670.382380958541</v>
      </c>
      <c r="F83" s="7">
        <f>[2]Activity_UPS!F83</f>
        <v>14115.940905712459</v>
      </c>
      <c r="G83" s="7">
        <f>[2]Activity_UPS!G83</f>
        <v>22676.582387149349</v>
      </c>
      <c r="H83" s="7">
        <f>[2]Activity_UPS!H83</f>
        <v>12470.513680069031</v>
      </c>
      <c r="I83" s="7">
        <f>[2]Activity_UPS!I83</f>
        <v>15015.71748321101</v>
      </c>
      <c r="J83" s="7">
        <f>[2]Activity_UPS!J83</f>
        <v>12719.75423656724</v>
      </c>
      <c r="K83" s="7">
        <f>[2]Activity_UPS!K83</f>
        <v>4490.2055876863251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15633.286810181369</v>
      </c>
      <c r="D84" s="7">
        <f>[2]Activity_UPS!D84</f>
        <v>6837.3554441843453</v>
      </c>
      <c r="E84" s="7">
        <f>[2]Activity_UPS!E84</f>
        <v>9231.1752055134712</v>
      </c>
      <c r="F84" s="7">
        <f>[2]Activity_UPS!F84</f>
        <v>16005.304666905329</v>
      </c>
      <c r="G84" s="7">
        <f>[2]Activity_UPS!G84</f>
        <v>4910.9762182250124</v>
      </c>
      <c r="H84" s="7">
        <f>[2]Activity_UPS!H84</f>
        <v>11014.465121744861</v>
      </c>
      <c r="I84" s="7">
        <f>[2]Activity_UPS!I84</f>
        <v>5581.8980866180973</v>
      </c>
      <c r="J84" s="7">
        <f>[2]Activity_UPS!J84</f>
        <v>6970.9245358351654</v>
      </c>
      <c r="K84" s="7">
        <f>[2]Activity_UPS!K84</f>
        <v>10628.46218669082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</v>
      </c>
      <c r="D85" s="7">
        <f>[2]Activity_UPS!D85</f>
        <v>0</v>
      </c>
      <c r="E85" s="7">
        <f>[2]Activity_UPS!E85</f>
        <v>0</v>
      </c>
      <c r="F85" s="7">
        <f>[2]Activity_UPS!F85</f>
        <v>2.213999999999999E-3</v>
      </c>
      <c r="G85" s="7">
        <f>[2]Activity_UPS!G85</f>
        <v>0</v>
      </c>
      <c r="H85" s="7">
        <f>[2]Activity_UPS!H85</f>
        <v>0</v>
      </c>
      <c r="I85" s="7">
        <f>[2]Activity_UPS!I85</f>
        <v>0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23290.5700994381</v>
      </c>
      <c r="E88" s="7">
        <f>[2]Activity_UPS!E88</f>
        <v>22205.122038035232</v>
      </c>
      <c r="F88" s="7">
        <f>[2]Activity_UPS!F88</f>
        <v>22949.432899882911</v>
      </c>
      <c r="G88" s="7">
        <f>[2]Activity_UPS!G88</f>
        <v>21020.850571072679</v>
      </c>
      <c r="H88" s="7">
        <f>[2]Activity_UPS!H88</f>
        <v>17894.814003641699</v>
      </c>
      <c r="I88" s="7">
        <f>[2]Activity_UPS!I88</f>
        <v>15693.40980176194</v>
      </c>
      <c r="J88" s="7">
        <f>[2]Activity_UPS!J88</f>
        <v>15003.296873499399</v>
      </c>
      <c r="K88" s="7">
        <f>[2]Activity_UPS!K88</f>
        <v>11518.97646771942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10298.471828670899</v>
      </c>
      <c r="D90" s="7">
        <f>[2]Activity_UPS!D90</f>
        <v>9493.8032066419964</v>
      </c>
      <c r="E90" s="7">
        <f>[2]Activity_UPS!E90</f>
        <v>8827.3261655589886</v>
      </c>
      <c r="F90" s="7">
        <f>[2]Activity_UPS!F90</f>
        <v>3944.9660978988991</v>
      </c>
      <c r="G90" s="7">
        <f>[2]Activity_UPS!G90</f>
        <v>544.23031163420194</v>
      </c>
      <c r="H90" s="7">
        <f>[2]Activity_UPS!H90</f>
        <v>1332.823675055273</v>
      </c>
      <c r="I90" s="7">
        <f>[2]Activity_UPS!I90</f>
        <v>1512.6117094891699</v>
      </c>
      <c r="J90" s="7">
        <f>[2]Activity_UPS!J90</f>
        <v>1217.591023548913</v>
      </c>
      <c r="K90" s="7">
        <f>[2]Activity_UPS!K90</f>
        <v>1189.576140973466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474.00921212121199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1688.346834793138</v>
      </c>
      <c r="H93" s="7">
        <f>[2]Activity_UPS!H93</f>
        <v>1233.3967306332031</v>
      </c>
      <c r="I93" s="7">
        <f>[2]Activity_UPS!I93</f>
        <v>1441.3176053333329</v>
      </c>
      <c r="J93" s="7">
        <f>[2]Activity_UPS!J93</f>
        <v>1312.104918129824</v>
      </c>
      <c r="K93" s="7">
        <f>[2]Activity_UPS!K93</f>
        <v>539.8020458582439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82.894651992374392</v>
      </c>
      <c r="D94" s="7">
        <f>[2]Activity_UPS!D94</f>
        <v>81.72894619624104</v>
      </c>
      <c r="E94" s="7">
        <f>[2]Activity_UPS!E94</f>
        <v>77.750192212655989</v>
      </c>
      <c r="F94" s="7">
        <f>[2]Activity_UPS!F94</f>
        <v>80.287888014655891</v>
      </c>
      <c r="G94" s="7">
        <f>[2]Activity_UPS!G94</f>
        <v>73.568644973326116</v>
      </c>
      <c r="H94" s="7">
        <f>[2]Activity_UPS!H94</f>
        <v>63.606537202240077</v>
      </c>
      <c r="I94" s="7">
        <f>[2]Activity_UPS!I94</f>
        <v>55.782262328537733</v>
      </c>
      <c r="J94" s="7">
        <f>[2]Activity_UPS!J94</f>
        <v>53.3292542896898</v>
      </c>
      <c r="K94" s="7">
        <f>[2]Activity_UPS!K94</f>
        <v>40.944229150661457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863.9958654805871</v>
      </c>
      <c r="D95" s="7">
        <f>[2]Activity_UPS!D95</f>
        <v>771.24345786834897</v>
      </c>
      <c r="E95" s="7">
        <f>[2]Activity_UPS!E95</f>
        <v>662.83619613636415</v>
      </c>
      <c r="F95" s="7">
        <f>[2]Activity_UPS!F95</f>
        <v>640.39995095252914</v>
      </c>
      <c r="G95" s="7">
        <f>[2]Activity_UPS!G95</f>
        <v>555.62996369994232</v>
      </c>
      <c r="H95" s="7">
        <f>[2]Activity_UPS!H95</f>
        <v>475.89771095209107</v>
      </c>
      <c r="I95" s="7">
        <f>[2]Activity_UPS!I95</f>
        <v>518.04823010387611</v>
      </c>
      <c r="J95" s="7">
        <f>[2]Activity_UPS!J95</f>
        <v>355.20126510039893</v>
      </c>
      <c r="K95" s="7">
        <f>[2]Activity_UPS!K95</f>
        <v>238.4118412156804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163.90406715460031</v>
      </c>
      <c r="D97" s="7">
        <f>[2]Activity_UPS!D97</f>
        <v>138.50068952989861</v>
      </c>
      <c r="E97" s="7">
        <f>[2]Activity_UPS!E97</f>
        <v>122.9563094547926</v>
      </c>
      <c r="F97" s="7">
        <f>[2]Activity_UPS!F97</f>
        <v>77.00793273835049</v>
      </c>
      <c r="G97" s="7">
        <f>[2]Activity_UPS!G97</f>
        <v>45.209121790492063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35.443290260924229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469.9432998093597</v>
      </c>
      <c r="D98" s="7">
        <f>[2]Activity_UPS!D98</f>
        <v>440.80065490602169</v>
      </c>
      <c r="E98" s="7">
        <f>[2]Activity_UPS!E98</f>
        <v>341.33180531640039</v>
      </c>
      <c r="F98" s="7">
        <f>[2]Activity_UPS!F98</f>
        <v>404.7742003663999</v>
      </c>
      <c r="G98" s="7">
        <f>[2]Activity_UPS!G98</f>
        <v>236.793124333154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25744.31575376507</v>
      </c>
      <c r="D101" s="7">
        <f>[2]Activity_UPS!D101</f>
        <v>25382.286390345918</v>
      </c>
      <c r="E101" s="7">
        <f>[2]Activity_UPS!E101</f>
        <v>24146.618028177199</v>
      </c>
      <c r="F101" s="7">
        <f>[2]Activity_UPS!F101</f>
        <v>24934.741754418301</v>
      </c>
      <c r="G101" s="7">
        <f>[2]Activity_UPS!G101</f>
        <v>22847.968840549329</v>
      </c>
      <c r="H101" s="7">
        <f>[2]Activity_UPS!H101</f>
        <v>19754.070237109019</v>
      </c>
      <c r="I101" s="7">
        <f>[2]Activity_UPS!I101</f>
        <v>17324.111270499528</v>
      </c>
      <c r="J101" s="7">
        <f>[2]Activity_UPS!J101</f>
        <v>16562.288740568009</v>
      </c>
      <c r="K101" s="7">
        <f>[2]Activity_UPS!K101</f>
        <v>12715.9127665571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9.0355849932681096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189.24409024444071</v>
      </c>
      <c r="D104" s="7">
        <f>[2]Activity_UPS!D104</f>
        <v>189.24409024444071</v>
      </c>
      <c r="E104" s="7">
        <f>[2]Activity_UPS!E104</f>
        <v>189.24409024444071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138.19225484128481</v>
      </c>
      <c r="G105" s="7">
        <f>[2]Activity_UPS!G105</f>
        <v>72.234614686750049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8.3275597863714648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2577.8639036187319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2170.602642912082</v>
      </c>
      <c r="G106" s="7">
        <f>[2]Activity_UPS!G106</f>
        <v>1889.961366332707</v>
      </c>
      <c r="H106" s="7">
        <f>[2]Activity_UPS!H106</f>
        <v>1609.3200897533311</v>
      </c>
      <c r="I106" s="7">
        <f>[2]Activity_UPS!I106</f>
        <v>1328.6788131739549</v>
      </c>
      <c r="J106" s="7">
        <f>[2]Activity_UPS!J106</f>
        <v>1048.037536594579</v>
      </c>
      <c r="K106" s="7">
        <f>[2]Activity_UPS!K106</f>
        <v>767.39626001520423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2577.8639036187319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2170.602642912082</v>
      </c>
      <c r="G107" s="7">
        <f>[2]Activity_UPS!G107</f>
        <v>1889.961366332707</v>
      </c>
      <c r="H107" s="7">
        <f>[2]Activity_UPS!H107</f>
        <v>1609.3200897533311</v>
      </c>
      <c r="I107" s="7">
        <f>[2]Activity_UPS!I107</f>
        <v>1328.6788131739549</v>
      </c>
      <c r="J107" s="7">
        <f>[2]Activity_UPS!J107</f>
        <v>1048.037536594579</v>
      </c>
      <c r="K107" s="7">
        <f>[2]Activity_UPS!K107</f>
        <v>767.39626001520423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2577.8639036187319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2170.602642912082</v>
      </c>
      <c r="G108" s="7">
        <f>[2]Activity_UPS!G108</f>
        <v>1889.961366332707</v>
      </c>
      <c r="H108" s="7">
        <f>[2]Activity_UPS!H108</f>
        <v>1609.3200897533311</v>
      </c>
      <c r="I108" s="7">
        <f>[2]Activity_UPS!I108</f>
        <v>1328.6788131739549</v>
      </c>
      <c r="J108" s="7">
        <f>[2]Activity_UPS!J108</f>
        <v>1048.037536594579</v>
      </c>
      <c r="K108" s="7">
        <f>[2]Activity_UPS!K108</f>
        <v>767.39626001520423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</v>
      </c>
      <c r="E115" s="33">
        <f>[2]Activity_UPS!E115</f>
        <v>10214.01983633734</v>
      </c>
      <c r="F115" s="33">
        <f>[2]Activity_UPS!F115</f>
        <v>10970.22575727766</v>
      </c>
      <c r="G115" s="33">
        <f>[2]Activity_UPS!G115</f>
        <v>9551.864745445504</v>
      </c>
      <c r="H115" s="33">
        <f>[2]Activity_UPS!H115</f>
        <v>8133.5037336133346</v>
      </c>
      <c r="I115" s="33">
        <f>[2]Activity_UPS!I115</f>
        <v>6715.1427217811706</v>
      </c>
      <c r="J115" s="33">
        <f>[2]Activity_UPS!J115</f>
        <v>5296.7817099490039</v>
      </c>
      <c r="K115" s="33">
        <f>[2]Activity_UPS!K115</f>
        <v>3878.4206981168418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</v>
      </c>
      <c r="D131" s="33">
        <f>[2]Activity_UPS!D131</f>
        <v>2248.3960073810581</v>
      </c>
      <c r="E131" s="33">
        <f>[2]Activity_UPS!E131</f>
        <v>1920.23572923142</v>
      </c>
      <c r="F131" s="33">
        <f>[2]Activity_UPS!F131</f>
        <v>2062.4024423682008</v>
      </c>
      <c r="G131" s="33">
        <f>[2]Activity_UPS!G131</f>
        <v>1795.750572143754</v>
      </c>
      <c r="H131" s="33">
        <f>[2]Activity_UPS!H131</f>
        <v>1529.0987019193069</v>
      </c>
      <c r="I131" s="33">
        <f>[2]Activity_UPS!I131</f>
        <v>1262.4468316948601</v>
      </c>
      <c r="J131" s="33">
        <f>[2]Activity_UPS!J131</f>
        <v>995.79496147041255</v>
      </c>
      <c r="K131" s="33">
        <f>[2]Activity_UPS!K131</f>
        <v>729.14309124596627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999965057.72688913</v>
      </c>
      <c r="D140" s="33">
        <f>[2]Activity_UPS!D140</f>
        <v>999964669.50596786</v>
      </c>
      <c r="E140" s="33">
        <f>[2]Activity_UPS!E140</f>
        <v>999970873.12832689</v>
      </c>
      <c r="F140" s="33">
        <f>[2]Activity_UPS!F140</f>
        <v>999980027.66359723</v>
      </c>
      <c r="G140" s="33">
        <f>[2]Activity_UPS!G140</f>
        <v>999988398.34624982</v>
      </c>
      <c r="H140" s="33">
        <f>[2]Activity_UPS!H140</f>
        <v>999993088.6225003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0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0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0</v>
      </c>
      <c r="J156" s="33">
        <f>[2]Activity_UPS!J156</f>
        <v>0</v>
      </c>
      <c r="K156" s="33">
        <f>[2]Activity_UPS!K156</f>
        <v>0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0</v>
      </c>
      <c r="K157" s="33">
        <f>[2]Activity_UPS!K157</f>
        <v>0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146.8061214699996</v>
      </c>
      <c r="E160" s="33">
        <f>[2]Activity_UPS!E160</f>
        <v>146.8061214699996</v>
      </c>
      <c r="F160" s="33">
        <f>[2]Activity_UPS!F160</f>
        <v>279.99045274331962</v>
      </c>
      <c r="G160" s="33">
        <f>[2]Activity_UPS!G160</f>
        <v>592.71304276134856</v>
      </c>
      <c r="H160" s="33">
        <f>[2]Activity_UPS!H160</f>
        <v>912.8223128561408</v>
      </c>
      <c r="I160" s="33">
        <f>[2]Activity_UPS!I160</f>
        <v>912.8223128561408</v>
      </c>
      <c r="J160" s="33">
        <f>[2]Activity_UPS!J160</f>
        <v>1087.78633760608</v>
      </c>
      <c r="K160" s="33">
        <f>[2]Activity_UPS!K160</f>
        <v>541.60605180565483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928.06101177549294</v>
      </c>
      <c r="I161" s="33">
        <f>[2]Activity_UPS!I161</f>
        <v>1142.41665594146</v>
      </c>
      <c r="J161" s="33">
        <f>[2]Activity_UPS!J161</f>
        <v>736.68947879265215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919.79357860236416</v>
      </c>
      <c r="D162" s="33">
        <f>[2]Activity_UPS!D162</f>
        <v>1467.4082316903241</v>
      </c>
      <c r="E162" s="33">
        <f>[2]Activity_UPS!E162</f>
        <v>1441.419356607159</v>
      </c>
      <c r="F162" s="33">
        <f>[2]Activity_UPS!F162</f>
        <v>870.01828239384861</v>
      </c>
      <c r="G162" s="33">
        <f>[2]Activity_UPS!G162</f>
        <v>575.71175948422683</v>
      </c>
      <c r="H162" s="33">
        <f>[2]Activity_UPS!H162</f>
        <v>838.88304823618773</v>
      </c>
      <c r="I162" s="33">
        <f>[2]Activity_UPS!I162</f>
        <v>836.4533284243355</v>
      </c>
      <c r="J162" s="33">
        <f>[2]Activity_UPS!J162</f>
        <v>854.4518057386374</v>
      </c>
      <c r="K162" s="33">
        <f>[2]Activity_UPS!K162</f>
        <v>1571.6770938495119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abSelected="1" topLeftCell="I4" zoomScale="70" zoomScaleNormal="70" workbookViewId="0">
      <selection activeCell="AN13" sqref="AN13:AR13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0.21364997982228667</v>
      </c>
      <c r="Q2" s="35">
        <f t="shared" ref="Q2:X2" si="5">(SUMIF($C:$C,"*UPS_CO2",F:F)*0.000001)+(SUMIF($C:$C,"*UPS_CO2_PRC",F:F)*0.000001)</f>
        <v>0.24954390198382276</v>
      </c>
      <c r="R2" s="35">
        <f t="shared" si="5"/>
        <v>0.22583579636633011</v>
      </c>
      <c r="S2" s="35">
        <f t="shared" si="5"/>
        <v>0.19935178565179218</v>
      </c>
      <c r="T2" s="14">
        <f t="shared" si="5"/>
        <v>0.27326406322790453</v>
      </c>
      <c r="U2" s="14">
        <f t="shared" si="5"/>
        <v>0.41079514726870126</v>
      </c>
      <c r="V2" s="14">
        <f t="shared" si="5"/>
        <v>0.43211068274335257</v>
      </c>
      <c r="W2" s="14">
        <f t="shared" si="5"/>
        <v>0.45895180630537891</v>
      </c>
      <c r="X2" s="14">
        <f t="shared" si="5"/>
        <v>0.36227486756574145</v>
      </c>
      <c r="Y2" s="6"/>
      <c r="Z2" s="2" t="s">
        <v>73</v>
      </c>
      <c r="AI2" t="s">
        <v>143</v>
      </c>
      <c r="AJ2" s="34">
        <f t="shared" ref="AJ2:AR2" si="6">SUMIF($C:$C,"*TOT_CH4*",E:E)/1000</f>
        <v>0.33472227785411396</v>
      </c>
      <c r="AK2" s="34">
        <f t="shared" si="6"/>
        <v>0.34978287248383366</v>
      </c>
      <c r="AL2" s="34">
        <f t="shared" si="6"/>
        <v>0.31267936567179816</v>
      </c>
      <c r="AM2" s="34">
        <f t="shared" si="6"/>
        <v>0.28222166890518757</v>
      </c>
      <c r="AN2" s="34">
        <f t="shared" si="6"/>
        <v>0.25236577037608238</v>
      </c>
      <c r="AO2" s="34">
        <f t="shared" si="6"/>
        <v>0.23729014246853236</v>
      </c>
      <c r="AP2" s="34">
        <f t="shared" si="6"/>
        <v>0.20583891511184435</v>
      </c>
      <c r="AQ2" s="34">
        <f t="shared" si="6"/>
        <v>0.21805606509208605</v>
      </c>
      <c r="AR2" s="47">
        <f t="shared" si="6"/>
        <v>0.17951548316849902</v>
      </c>
      <c r="AT2" s="2" t="s">
        <v>73</v>
      </c>
      <c r="AU2" s="6">
        <f t="shared" ref="AU2:BC2" si="7">SUMIF($C:$C,"*UPS_CH4",E:E)/1000000</f>
        <v>3.8399307621489595E-3</v>
      </c>
      <c r="AV2" s="6">
        <f t="shared" si="7"/>
        <v>7.3624114868599934E-3</v>
      </c>
      <c r="AW2" s="6">
        <f t="shared" si="7"/>
        <v>7.0553016057081693E-3</v>
      </c>
      <c r="AX2" s="6">
        <f t="shared" si="7"/>
        <v>9.6246948101400241E-3</v>
      </c>
      <c r="AY2" s="6">
        <f t="shared" si="7"/>
        <v>1.7387710067748641E-2</v>
      </c>
      <c r="AZ2" s="6">
        <f t="shared" si="7"/>
        <v>2.6570237704411505E-2</v>
      </c>
      <c r="BA2" s="6">
        <f t="shared" si="7"/>
        <v>2.6990667660188213E-2</v>
      </c>
      <c r="BB2" s="6">
        <f t="shared" si="7"/>
        <v>3.1721670907739058E-2</v>
      </c>
      <c r="BC2" s="6">
        <f t="shared" si="7"/>
        <v>2.0659963459220877E-2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1.3103464423190466E-2</v>
      </c>
      <c r="AK3" s="34">
        <f t="shared" si="9"/>
        <v>1.5714127754270016E-2</v>
      </c>
      <c r="AL3" s="34">
        <f t="shared" si="9"/>
        <v>1.7562598407073093E-2</v>
      </c>
      <c r="AM3" s="34">
        <f t="shared" si="9"/>
        <v>1.602109241913155E-2</v>
      </c>
      <c r="AN3" s="34">
        <f t="shared" si="9"/>
        <v>1.2696084196275598E-2</v>
      </c>
      <c r="AO3" s="34">
        <f t="shared" si="9"/>
        <v>9.5375883910230035E-3</v>
      </c>
      <c r="AP3" s="34">
        <f t="shared" si="9"/>
        <v>6.799513149394973E-3</v>
      </c>
      <c r="AQ3" s="34">
        <f t="shared" si="9"/>
        <v>1.0379633942676686E-2</v>
      </c>
      <c r="AR3" s="47">
        <f t="shared" si="9"/>
        <v>7.8149167801364518E-3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1.4375916852531641</v>
      </c>
      <c r="Q4" s="14">
        <f t="shared" ref="Q4:R4" si="11">(IF(SUMIF($C:$C,"*ELC_CO2*",F:F)*0.000001&gt;0,SUMIF($C:$C,"*ELC_CO2*",F:F)*0.000001,0))</f>
        <v>1.2150225985458873</v>
      </c>
      <c r="R4" s="14">
        <f t="shared" si="11"/>
        <v>0.86264157587461054</v>
      </c>
      <c r="S4" s="14">
        <f t="shared" ref="S4:X4" si="12">(SUMIF($C:$C,"*ELC_CO2*",H:H))*0.000001</f>
        <v>0.42461302365288678</v>
      </c>
      <c r="T4" s="14">
        <f t="shared" si="12"/>
        <v>0.24081182889618147</v>
      </c>
      <c r="U4" s="14">
        <f t="shared" si="12"/>
        <v>9.2713281493067186E-3</v>
      </c>
      <c r="V4" s="14">
        <f t="shared" si="12"/>
        <v>0</v>
      </c>
      <c r="W4" s="14">
        <f t="shared" si="12"/>
        <v>0</v>
      </c>
      <c r="X4" s="5">
        <f t="shared" si="12"/>
        <v>0</v>
      </c>
      <c r="Y4" s="6"/>
      <c r="Z4" s="2" t="s">
        <v>74</v>
      </c>
      <c r="AA4" s="13">
        <f>1-AA14/P4</f>
        <v>2.6149069752406162E-2</v>
      </c>
      <c r="AB4" s="13">
        <f>1-AB14/Q4</f>
        <v>-1.0680790192415968E-2</v>
      </c>
      <c r="AC4" s="13">
        <f>1-AC14/R4</f>
        <v>-2.9396246175219742E-2</v>
      </c>
      <c r="AD4" s="13"/>
      <c r="AE4" s="13"/>
      <c r="AF4" s="13"/>
      <c r="AG4" s="13"/>
      <c r="AI4" t="s">
        <v>196</v>
      </c>
      <c r="AJ4" s="47">
        <f>AJ2*0.025</f>
        <v>8.368056946352849E-3</v>
      </c>
      <c r="AK4" s="47">
        <f t="shared" ref="AK4:AR4" si="13">AK2*0.025</f>
        <v>8.7445718120958416E-3</v>
      </c>
      <c r="AL4" s="47">
        <f t="shared" si="13"/>
        <v>7.816984141794955E-3</v>
      </c>
      <c r="AM4" s="47">
        <f t="shared" si="13"/>
        <v>7.0555417226296898E-3</v>
      </c>
      <c r="AN4" s="47">
        <f t="shared" si="13"/>
        <v>6.3091442594020598E-3</v>
      </c>
      <c r="AO4" s="47">
        <f t="shared" si="13"/>
        <v>5.9322535617133097E-3</v>
      </c>
      <c r="AP4" s="47">
        <f t="shared" si="13"/>
        <v>5.1459728777961088E-3</v>
      </c>
      <c r="AQ4" s="47">
        <f t="shared" si="13"/>
        <v>5.4514016273021519E-3</v>
      </c>
      <c r="AR4" s="36">
        <f t="shared" si="13"/>
        <v>4.4878870792124754E-3</v>
      </c>
      <c r="AT4" s="2" t="s">
        <v>74</v>
      </c>
      <c r="AU4" s="6">
        <f t="shared" ref="AU4:BC4" si="14">(SUMIF($C:$C,"*ELC_CH4",E:E)*0.000001)</f>
        <v>0.20347866235382844</v>
      </c>
      <c r="AV4" s="6">
        <f t="shared" si="14"/>
        <v>0.21479998580376414</v>
      </c>
      <c r="AW4" s="6">
        <f t="shared" si="14"/>
        <v>0.18927401289496273</v>
      </c>
      <c r="AX4" s="6">
        <f t="shared" si="14"/>
        <v>0.13969044306578202</v>
      </c>
      <c r="AY4" s="6">
        <f t="shared" si="14"/>
        <v>9.8137454445421768E-2</v>
      </c>
      <c r="AZ4" s="6">
        <f t="shared" si="14"/>
        <v>5.5454477996486014E-2</v>
      </c>
      <c r="BA4" s="6">
        <f t="shared" si="14"/>
        <v>2.0116235363769538E-2</v>
      </c>
      <c r="BB4" s="6">
        <f t="shared" si="14"/>
        <v>4.0600831082860382E-2</v>
      </c>
      <c r="BC4" s="6">
        <f t="shared" si="14"/>
        <v>3.3099941694684519E-2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6.6120612048726449E-2</v>
      </c>
      <c r="Q5" s="14">
        <f t="shared" si="15"/>
        <v>6.5002154273157614E-2</v>
      </c>
      <c r="R5" s="14">
        <f t="shared" si="15"/>
        <v>6.7052467622828002E-2</v>
      </c>
      <c r="S5" s="14">
        <f t="shared" si="15"/>
        <v>6.2873132642431565E-2</v>
      </c>
      <c r="T5" s="14">
        <f t="shared" si="15"/>
        <v>6.0276058294438307E-2</v>
      </c>
      <c r="U5" s="14">
        <f t="shared" si="15"/>
        <v>6.1138987127282302E-2</v>
      </c>
      <c r="V5" s="14">
        <f t="shared" si="15"/>
        <v>6.179482404786589E-2</v>
      </c>
      <c r="W5" s="14">
        <f t="shared" si="15"/>
        <v>6.1677271388683126E-2</v>
      </c>
      <c r="X5" s="14">
        <f t="shared" si="15"/>
        <v>6.4871107533439748E-2</v>
      </c>
      <c r="Y5" s="6"/>
      <c r="Z5" s="2" t="s">
        <v>75</v>
      </c>
      <c r="AA5" s="13">
        <f t="shared" ref="AA5:AC9" si="16">1-AA16/P5</f>
        <v>-5.8671385987998814E-2</v>
      </c>
      <c r="AB5" s="13">
        <f t="shared" si="16"/>
        <v>9.2337774651819249E-2</v>
      </c>
      <c r="AC5" s="13">
        <f t="shared" si="16"/>
        <v>-5.8872290865967347E-2</v>
      </c>
      <c r="AD5" s="13"/>
      <c r="AE5" s="13"/>
      <c r="AF5" s="13"/>
      <c r="AG5" s="13"/>
      <c r="AI5" t="s">
        <v>197</v>
      </c>
      <c r="AJ5" s="47">
        <f>AJ3*0.298</f>
        <v>3.9048323981107588E-3</v>
      </c>
      <c r="AK5" s="47">
        <f t="shared" ref="AK5:AR5" si="17">AK3*0.298</f>
        <v>4.6828100707724642E-3</v>
      </c>
      <c r="AL5" s="47">
        <f t="shared" si="17"/>
        <v>5.2336543253077815E-3</v>
      </c>
      <c r="AM5" s="47">
        <f t="shared" si="17"/>
        <v>4.7742855409012019E-3</v>
      </c>
      <c r="AN5" s="47">
        <f t="shared" si="17"/>
        <v>3.7834330904901281E-3</v>
      </c>
      <c r="AO5" s="47">
        <f t="shared" si="17"/>
        <v>2.8422013405248548E-3</v>
      </c>
      <c r="AP5" s="47">
        <f t="shared" si="17"/>
        <v>2.026254918519702E-3</v>
      </c>
      <c r="AQ5" s="47">
        <f t="shared" si="17"/>
        <v>3.0931309149176524E-3</v>
      </c>
      <c r="AR5" s="36">
        <f t="shared" si="17"/>
        <v>2.3288452004806624E-3</v>
      </c>
      <c r="AT5" s="2" t="s">
        <v>75</v>
      </c>
      <c r="AU5" s="6">
        <f t="shared" ref="AU5:BC5" si="18">(SUMIF($C:$C,"*AGR_CH4",E:E)*0.000001)</f>
        <v>2.5148708604011451E-3</v>
      </c>
      <c r="AV5" s="6">
        <f t="shared" si="18"/>
        <v>2.5020080647009486E-3</v>
      </c>
      <c r="AW5" s="6">
        <f t="shared" si="18"/>
        <v>2.6364205839901921E-3</v>
      </c>
      <c r="AX5" s="6">
        <f t="shared" si="18"/>
        <v>2.4288586024587785E-3</v>
      </c>
      <c r="AY5" s="6">
        <f t="shared" si="18"/>
        <v>2.3560434171375159E-3</v>
      </c>
      <c r="AZ5" s="6">
        <f t="shared" si="18"/>
        <v>2.3915194319479248E-3</v>
      </c>
      <c r="BA5" s="6">
        <f t="shared" si="18"/>
        <v>2.4717183338789405E-3</v>
      </c>
      <c r="BB5" s="6">
        <f t="shared" si="18"/>
        <v>2.4163870289753021E-3</v>
      </c>
      <c r="BC5" s="6">
        <f t="shared" si="18"/>
        <v>2.5735444967523121E-3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0.54378619898435365</v>
      </c>
      <c r="Q6" s="14">
        <f t="shared" si="19"/>
        <v>0.45390226945668199</v>
      </c>
      <c r="R6" s="14">
        <f t="shared" si="19"/>
        <v>0.4347216247033186</v>
      </c>
      <c r="S6" s="14">
        <f t="shared" si="19"/>
        <v>0.42747144793198166</v>
      </c>
      <c r="T6" s="14">
        <f t="shared" si="19"/>
        <v>0.38084167402823715</v>
      </c>
      <c r="U6" s="14">
        <f t="shared" si="19"/>
        <v>0.43581496954863402</v>
      </c>
      <c r="V6" s="14">
        <f t="shared" si="19"/>
        <v>0.4234218923078536</v>
      </c>
      <c r="W6" s="14">
        <f t="shared" si="19"/>
        <v>0.35473644345438959</v>
      </c>
      <c r="X6" s="14">
        <f t="shared" si="19"/>
        <v>0.33774603614005166</v>
      </c>
      <c r="Y6" s="6"/>
      <c r="Z6" s="2" t="s">
        <v>76</v>
      </c>
      <c r="AA6" s="13">
        <f t="shared" si="16"/>
        <v>7.868202441376182E-2</v>
      </c>
      <c r="AB6" s="13">
        <f t="shared" si="16"/>
        <v>0.10773744206041902</v>
      </c>
      <c r="AC6" s="13">
        <f t="shared" si="16"/>
        <v>8.2171262420398961E-2</v>
      </c>
      <c r="AD6" s="13"/>
      <c r="AE6" s="13"/>
      <c r="AF6" s="13"/>
      <c r="AG6" s="13"/>
      <c r="AI6" t="s">
        <v>193</v>
      </c>
      <c r="AJ6" s="5">
        <f t="shared" ref="AJ6:AR6" si="20">P13</f>
        <v>4.0439138735280364</v>
      </c>
      <c r="AK6" s="5">
        <f t="shared" si="20"/>
        <v>3.7445239190912218</v>
      </c>
      <c r="AL6" s="5">
        <f t="shared" si="20"/>
        <v>3.2511401351312599</v>
      </c>
      <c r="AM6" s="5">
        <f t="shared" si="20"/>
        <v>2.9133518610266909</v>
      </c>
      <c r="AN6" s="5">
        <f t="shared" si="20"/>
        <v>2.5427466453212171</v>
      </c>
      <c r="AO6" s="5">
        <f t="shared" si="20"/>
        <v>2.3127814166092198</v>
      </c>
      <c r="AP6" s="5">
        <f t="shared" si="20"/>
        <v>2.1777304371579307</v>
      </c>
      <c r="AQ6" s="5">
        <f t="shared" si="20"/>
        <v>2.0107755713848308</v>
      </c>
      <c r="AR6" s="5">
        <f t="shared" si="20"/>
        <v>1.6053650728133204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6.0425423613444613E-2</v>
      </c>
      <c r="AW6" s="6">
        <f t="shared" si="21"/>
        <v>5.7483443319426245E-2</v>
      </c>
      <c r="AX6" s="6">
        <f t="shared" si="21"/>
        <v>5.6607586449270934E-2</v>
      </c>
      <c r="AY6" s="6">
        <f t="shared" si="21"/>
        <v>5.9636317246508891E-2</v>
      </c>
      <c r="AZ6" s="6">
        <f t="shared" si="21"/>
        <v>6.6061402549015033E-2</v>
      </c>
      <c r="BA6" s="6">
        <f t="shared" si="21"/>
        <v>6.550875973249011E-2</v>
      </c>
      <c r="BB6" s="6">
        <f t="shared" si="21"/>
        <v>5.8452953128942317E-2</v>
      </c>
      <c r="BC6" s="6">
        <f t="shared" si="21"/>
        <v>5.7153438583649706E-2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0.19895277447208809</v>
      </c>
      <c r="Q7" s="14">
        <f t="shared" si="22"/>
        <v>0.19100440380145103</v>
      </c>
      <c r="R7" s="14">
        <f t="shared" si="22"/>
        <v>0.17472881303309085</v>
      </c>
      <c r="S7" s="14">
        <f t="shared" si="22"/>
        <v>0.20899687554325347</v>
      </c>
      <c r="T7" s="14">
        <f t="shared" si="22"/>
        <v>0.15701255001619724</v>
      </c>
      <c r="U7" s="14">
        <f t="shared" si="22"/>
        <v>0.17086305658296763</v>
      </c>
      <c r="V7" s="14">
        <f t="shared" si="22"/>
        <v>0.15770921418580552</v>
      </c>
      <c r="W7" s="14">
        <f t="shared" si="22"/>
        <v>0.15436826761106337</v>
      </c>
      <c r="X7" s="14">
        <f t="shared" si="22"/>
        <v>0.14803361670912291</v>
      </c>
      <c r="Y7" s="6"/>
      <c r="Z7" s="2" t="s">
        <v>77</v>
      </c>
      <c r="AA7" s="13">
        <f t="shared" si="16"/>
        <v>9.8152663478540125E-3</v>
      </c>
      <c r="AB7" s="13">
        <f t="shared" si="16"/>
        <v>7.3319795369789498E-2</v>
      </c>
      <c r="AC7" s="13">
        <f t="shared" si="16"/>
        <v>7.8572118672212476E-2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1.2324229266214006E-2</v>
      </c>
      <c r="AV7" s="6">
        <f t="shared" si="23"/>
        <v>1.2354632596332338E-2</v>
      </c>
      <c r="AW7" s="6">
        <f t="shared" si="23"/>
        <v>1.2147322597067845E-2</v>
      </c>
      <c r="AX7" s="6">
        <f t="shared" si="23"/>
        <v>9.6098920739543462E-3</v>
      </c>
      <c r="AY7" s="6">
        <f t="shared" si="23"/>
        <v>1.302370182606801E-2</v>
      </c>
      <c r="AZ7" s="6">
        <f t="shared" si="23"/>
        <v>1.301981493589317E-2</v>
      </c>
      <c r="BA7" s="6">
        <f t="shared" si="23"/>
        <v>1.2146202179787062E-2</v>
      </c>
      <c r="BB7" s="6">
        <f t="shared" si="23"/>
        <v>1.1308344088511522E-2</v>
      </c>
      <c r="BC7" s="6">
        <f t="shared" si="23"/>
        <v>1.0252538552459514E-2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0.98054238702980823</v>
      </c>
      <c r="Q8" s="14">
        <f t="shared" si="24"/>
        <v>1.0079411139148322</v>
      </c>
      <c r="R8" s="14">
        <f t="shared" si="24"/>
        <v>0.94447853755116462</v>
      </c>
      <c r="S8" s="14">
        <f t="shared" si="24"/>
        <v>0.98340867229145412</v>
      </c>
      <c r="T8" s="14">
        <f t="shared" si="24"/>
        <v>0.86518771766982683</v>
      </c>
      <c r="U8" s="14">
        <f t="shared" si="24"/>
        <v>0.80047631376991712</v>
      </c>
      <c r="V8" s="14">
        <f t="shared" si="24"/>
        <v>0.74082098127307994</v>
      </c>
      <c r="W8" s="14">
        <f t="shared" si="24"/>
        <v>0.65183363547407747</v>
      </c>
      <c r="X8" s="14">
        <f t="shared" si="24"/>
        <v>0.37995182409363404</v>
      </c>
      <c r="Y8" s="6"/>
      <c r="Z8" s="2" t="s">
        <v>78</v>
      </c>
      <c r="AA8" s="13">
        <f t="shared" si="16"/>
        <v>2.4009555671653526E-2</v>
      </c>
      <c r="AB8" s="13">
        <f t="shared" si="16"/>
        <v>4.4587043126241177E-2</v>
      </c>
      <c r="AC8" s="13">
        <f t="shared" si="16"/>
        <v>8.3091922612284042E-2</v>
      </c>
      <c r="AD8" s="13"/>
      <c r="AE8" s="13"/>
      <c r="AF8" s="13"/>
      <c r="AG8" s="13"/>
      <c r="AI8" t="s">
        <v>195</v>
      </c>
      <c r="AJ8" s="13">
        <f>AJ6/AJ7-1</f>
        <v>5.8339145126416136E-2</v>
      </c>
      <c r="AK8" s="13">
        <f t="shared" ref="AK8:AL8" si="25">AK6/AK7-1</f>
        <v>7.5703510224424564E-2</v>
      </c>
      <c r="AL8" s="13">
        <f t="shared" si="25"/>
        <v>7.8321769529439367E-2</v>
      </c>
      <c r="AT8" s="2" t="s">
        <v>78</v>
      </c>
      <c r="AU8" s="6">
        <f t="shared" ref="AU8:BC8" si="26">(SUMIF($C:$C,"*TRA_CH4",E:E)*0.000001)</f>
        <v>4.0722369399733435E-2</v>
      </c>
      <c r="AV8" s="6">
        <f t="shared" si="26"/>
        <v>4.1828921053296816E-2</v>
      </c>
      <c r="AW8" s="6">
        <f t="shared" si="26"/>
        <v>3.9167279801945586E-2</v>
      </c>
      <c r="AX8" s="6">
        <f t="shared" si="26"/>
        <v>4.0807454117044624E-2</v>
      </c>
      <c r="AY8" s="6">
        <f t="shared" si="26"/>
        <v>3.5876905438367496E-2</v>
      </c>
      <c r="AZ8" s="6">
        <f t="shared" si="26"/>
        <v>3.3174517994236249E-2</v>
      </c>
      <c r="BA8" s="6">
        <f t="shared" si="26"/>
        <v>3.0731585889723002E-2</v>
      </c>
      <c r="BB8" s="6">
        <f t="shared" si="26"/>
        <v>2.705204329637936E-2</v>
      </c>
      <c r="BC8" s="6">
        <f t="shared" si="26"/>
        <v>1.5880833171771594E-2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0.16387786519992431</v>
      </c>
      <c r="K9" s="39">
        <f>[2]Emissions!K634</f>
        <v>1.0184500097170439</v>
      </c>
      <c r="L9" s="39">
        <f>[2]Emissions!L634</f>
        <v>6.3421659696015897</v>
      </c>
      <c r="M9" s="39">
        <f>[2]Emissions!M634</f>
        <v>6.2602270370016271</v>
      </c>
      <c r="O9" s="2" t="s">
        <v>80</v>
      </c>
      <c r="P9" s="14">
        <f>(SUMIF($C:$C,"*IND_CO2",E:E)+SUMIF($C:$C,"*IND_CO2_PRC",E:E))*0.000001</f>
        <v>0.60327023591761064</v>
      </c>
      <c r="Q9" s="14">
        <f t="shared" ref="Q9:X9" si="27">(SUMIF($C:$C,"*IND_CO2",F:F)+SUMIF($C:$C,"*IND_CO2_PRC",F:F))*0.000001</f>
        <v>0.56303529552367082</v>
      </c>
      <c r="R9" s="14">
        <f t="shared" si="27"/>
        <v>0.54663587136631786</v>
      </c>
      <c r="S9" s="14">
        <f t="shared" si="27"/>
        <v>0.63402373777427523</v>
      </c>
      <c r="T9" s="14">
        <f t="shared" si="27"/>
        <v>0.60094803920523165</v>
      </c>
      <c r="U9" s="14">
        <f t="shared" si="27"/>
        <v>0.46835262460333738</v>
      </c>
      <c r="V9" s="14">
        <f t="shared" si="27"/>
        <v>0.42831638700832114</v>
      </c>
      <c r="W9" s="14">
        <f t="shared" si="27"/>
        <v>0.39947163062788782</v>
      </c>
      <c r="X9" s="5">
        <f t="shared" si="27"/>
        <v>0.3913802184094789</v>
      </c>
      <c r="Y9" s="13"/>
      <c r="Z9" s="2" t="s">
        <v>80</v>
      </c>
      <c r="AA9" s="13">
        <f t="shared" si="16"/>
        <v>-0.12718970622788772</v>
      </c>
      <c r="AB9" s="13">
        <f t="shared" si="16"/>
        <v>-0.12603953080832331</v>
      </c>
      <c r="AC9" s="13">
        <f t="shared" si="16"/>
        <v>-0.12689274939148487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4.8899220935515353E-2</v>
      </c>
      <c r="AV9" s="6">
        <f t="shared" si="28"/>
        <v>5.2422208633551556E-2</v>
      </c>
      <c r="AW9" s="6">
        <f t="shared" si="28"/>
        <v>4.4404633242485829E-2</v>
      </c>
      <c r="AX9" s="6">
        <f t="shared" si="28"/>
        <v>5.9951521919776124E-2</v>
      </c>
      <c r="AY9" s="6">
        <f t="shared" si="28"/>
        <v>5.7795239504586961E-2</v>
      </c>
      <c r="AZ9" s="6">
        <f t="shared" si="28"/>
        <v>6.8370537151469499E-2</v>
      </c>
      <c r="BA9" s="6">
        <f t="shared" si="28"/>
        <v>7.8396859516631667E-2</v>
      </c>
      <c r="BB9" s="6">
        <f t="shared" si="28"/>
        <v>7.6040275250445655E-2</v>
      </c>
      <c r="BC9" s="6">
        <f t="shared" si="28"/>
        <v>7.4227599273765155E-2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0.16010312070684174</v>
      </c>
      <c r="T10" s="14">
        <f t="shared" si="29"/>
        <v>0.16226326683756781</v>
      </c>
      <c r="U10" s="14">
        <f t="shared" si="29"/>
        <v>0.16189021045801991</v>
      </c>
      <c r="V10" s="14">
        <f t="shared" si="29"/>
        <v>0.11134443073821389</v>
      </c>
      <c r="W10" s="14">
        <f t="shared" si="29"/>
        <v>0.15989484309806604</v>
      </c>
      <c r="X10" s="14">
        <f t="shared" si="29"/>
        <v>7.318191325891546E-2</v>
      </c>
      <c r="Y10" s="6"/>
      <c r="Z10" s="6"/>
      <c r="AA10" s="6"/>
      <c r="AB10" s="6"/>
      <c r="AT10" s="2" t="s">
        <v>54</v>
      </c>
      <c r="AU10" s="6">
        <f>SUM(AU2:AU9)</f>
        <v>0.38173270015784139</v>
      </c>
      <c r="AV10" s="6">
        <f t="shared" ref="AV10:BC10" si="30">SUM(AV2:AV9)</f>
        <v>0.39169559125195041</v>
      </c>
      <c r="AW10" s="6">
        <f t="shared" si="30"/>
        <v>0.35216841404558658</v>
      </c>
      <c r="AX10" s="6">
        <f t="shared" si="30"/>
        <v>0.31872045103842683</v>
      </c>
      <c r="AY10" s="6">
        <f t="shared" si="30"/>
        <v>0.28421337194583929</v>
      </c>
      <c r="AZ10" s="6">
        <f t="shared" si="30"/>
        <v>0.26504250776345939</v>
      </c>
      <c r="BA10" s="6">
        <f t="shared" si="30"/>
        <v>0.23636202867646852</v>
      </c>
      <c r="BB10" s="6">
        <f t="shared" si="30"/>
        <v>0.24759250478385361</v>
      </c>
      <c r="BC10" s="6">
        <f t="shared" si="30"/>
        <v>0.21384785923230368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4.0439138735280382</v>
      </c>
      <c r="Q12" s="5">
        <f t="shared" si="31"/>
        <v>3.7454517374995033</v>
      </c>
      <c r="R12" s="5">
        <f t="shared" si="31"/>
        <v>3.2560946865176605</v>
      </c>
      <c r="S12" s="5">
        <f t="shared" si="31"/>
        <v>2.9407386754880749</v>
      </c>
      <c r="T12" s="5">
        <f t="shared" si="31"/>
        <v>2.5783419313380169</v>
      </c>
      <c r="U12" s="5">
        <f t="shared" si="31"/>
        <v>2.3567124270501463</v>
      </c>
      <c r="V12" s="5">
        <f t="shared" si="31"/>
        <v>2.2441739815662785</v>
      </c>
      <c r="W12" s="5">
        <f t="shared" si="31"/>
        <v>2.0810390548614803</v>
      </c>
      <c r="X12" s="5">
        <f t="shared" si="31"/>
        <v>1.6842576704514687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4.0439138735280364</v>
      </c>
      <c r="Q13" s="5">
        <f t="shared" ref="Q13:X13" si="34">(SUMIF($C:$C,"*TOT_CO2",F:F))*0.000001</f>
        <v>3.7445239190912218</v>
      </c>
      <c r="R13" s="5">
        <f t="shared" si="34"/>
        <v>3.2511401351312599</v>
      </c>
      <c r="S13" s="5">
        <f t="shared" si="34"/>
        <v>2.9133518610266909</v>
      </c>
      <c r="T13" s="5">
        <f t="shared" si="34"/>
        <v>2.5427466453212171</v>
      </c>
      <c r="U13" s="5">
        <f t="shared" si="34"/>
        <v>2.3127814166092198</v>
      </c>
      <c r="V13" s="5">
        <f t="shared" si="34"/>
        <v>2.1777304371579307</v>
      </c>
      <c r="W13" s="5">
        <f t="shared" si="34"/>
        <v>2.0107755713848308</v>
      </c>
      <c r="X13" s="5">
        <f t="shared" si="34"/>
        <v>1.6053650728133204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1.89</v>
      </c>
      <c r="AO13" s="5">
        <v>1.4175</v>
      </c>
      <c r="AP13" s="5">
        <v>0.94499999999999995</v>
      </c>
      <c r="AQ13" s="5">
        <v>0.47249999999999998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1.2438602762148961E-3</v>
      </c>
      <c r="AV13" s="6">
        <f t="shared" si="35"/>
        <v>1.7393835181132421E-3</v>
      </c>
      <c r="AW13" s="6">
        <f t="shared" si="35"/>
        <v>1.7086725299980598E-3</v>
      </c>
      <c r="AX13" s="6">
        <f t="shared" si="35"/>
        <v>2.4510856582981855E-3</v>
      </c>
      <c r="AY13" s="6">
        <f t="shared" si="35"/>
        <v>3.8880810316714622E-3</v>
      </c>
      <c r="AZ13" s="6">
        <f t="shared" si="35"/>
        <v>5.4438526600463569E-3</v>
      </c>
      <c r="BA13" s="6">
        <f t="shared" si="35"/>
        <v>5.4774303630325564E-3</v>
      </c>
      <c r="BB13" s="6">
        <f t="shared" si="35"/>
        <v>6.7328742047187834E-3</v>
      </c>
      <c r="BC13" s="6">
        <f t="shared" si="35"/>
        <v>5.3716733951866252E-3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-9.2781840828148887E-4</v>
      </c>
      <c r="R14" s="5">
        <f t="shared" si="36"/>
        <v>-4.9545513864006629E-3</v>
      </c>
      <c r="S14" s="5">
        <f t="shared" si="36"/>
        <v>-2.7386814461384024E-2</v>
      </c>
      <c r="T14" s="5">
        <f t="shared" si="36"/>
        <v>-3.5595286016799843E-2</v>
      </c>
      <c r="U14" s="5">
        <f t="shared" si="36"/>
        <v>-4.393101044092651E-2</v>
      </c>
      <c r="V14" s="5">
        <f t="shared" si="36"/>
        <v>-6.6443544408347766E-2</v>
      </c>
      <c r="W14" s="5">
        <f t="shared" si="36"/>
        <v>-7.0263483476649569E-2</v>
      </c>
      <c r="X14" s="5">
        <f>X13-X12</f>
        <v>-7.8892597638148265E-2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4.070805920571595</v>
      </c>
      <c r="AK14" s="5">
        <f t="shared" si="37"/>
        <v>3.7719477600646703</v>
      </c>
      <c r="AL14" s="5">
        <f t="shared" si="37"/>
        <v>3.2754979578366945</v>
      </c>
      <c r="AM14" s="5">
        <f t="shared" si="37"/>
        <v>2.9344060178036502</v>
      </c>
      <c r="AN14" s="5">
        <f t="shared" si="37"/>
        <v>2.5610157968911853</v>
      </c>
      <c r="AO14" s="5">
        <f t="shared" si="37"/>
        <v>2.3292701040730828</v>
      </c>
      <c r="AP14" s="5">
        <f t="shared" si="37"/>
        <v>2.1909651191423603</v>
      </c>
      <c r="AQ14" s="5">
        <f t="shared" si="37"/>
        <v>2.0245865896253248</v>
      </c>
      <c r="AR14" s="5">
        <f t="shared" si="37"/>
        <v>1.6162700240905146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2.3926722084525869</v>
      </c>
      <c r="Q15" s="35">
        <f t="shared" si="39"/>
        <v>2.2808852369697936</v>
      </c>
      <c r="R15" s="35">
        <f t="shared" si="39"/>
        <v>2.1676173142767201</v>
      </c>
      <c r="S15" s="35">
        <f t="shared" si="39"/>
        <v>2.3167738661833961</v>
      </c>
      <c r="T15" s="35">
        <f t="shared" si="39"/>
        <v>2.0642660392139311</v>
      </c>
      <c r="U15" s="35">
        <f t="shared" si="39"/>
        <v>1.9366459516321384</v>
      </c>
      <c r="V15" s="35">
        <f t="shared" si="39"/>
        <v>1.8120632988229262</v>
      </c>
      <c r="W15" s="35">
        <f t="shared" si="39"/>
        <v>1.6220872485561013</v>
      </c>
      <c r="X15" s="35">
        <f t="shared" si="39"/>
        <v>1.3219828028857272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2.8186346401334952E-2</v>
      </c>
      <c r="AV15" s="6">
        <f t="shared" si="40"/>
        <v>2.9614097959075873E-2</v>
      </c>
      <c r="AW15" s="6">
        <f t="shared" si="40"/>
        <v>2.5564333872729644E-2</v>
      </c>
      <c r="AX15" s="6">
        <f t="shared" si="40"/>
        <v>1.8828137865731696E-2</v>
      </c>
      <c r="AY15" s="6">
        <f t="shared" si="40"/>
        <v>1.3163138006414041E-2</v>
      </c>
      <c r="AZ15" s="6">
        <f t="shared" si="40"/>
        <v>7.2960148210337956E-3</v>
      </c>
      <c r="BA15" s="6">
        <f t="shared" si="40"/>
        <v>2.6402558914947519E-3</v>
      </c>
      <c r="BB15" s="6">
        <f t="shared" si="40"/>
        <v>5.3288590796254261E-3</v>
      </c>
      <c r="BC15" s="6">
        <f t="shared" si="40"/>
        <v>4.255622650677424E-3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0</v>
      </c>
      <c r="M16" s="39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7.3901816632070746E-4</v>
      </c>
      <c r="AV16" s="6">
        <f t="shared" si="41"/>
        <v>7.4228516821258066E-4</v>
      </c>
      <c r="AW16" s="6">
        <f t="shared" si="41"/>
        <v>7.0600978392955588E-4</v>
      </c>
      <c r="AX16" s="6">
        <f t="shared" si="41"/>
        <v>5.9553187469348122E-4</v>
      </c>
      <c r="AY16" s="6">
        <f t="shared" si="41"/>
        <v>4.7012724966675746E-4</v>
      </c>
      <c r="AZ16" s="6">
        <f t="shared" si="41"/>
        <v>4.6802833431660375E-4</v>
      </c>
      <c r="BA16" s="6">
        <f t="shared" si="41"/>
        <v>4.8735646336697612E-4</v>
      </c>
      <c r="BB16" s="6">
        <f t="shared" si="41"/>
        <v>4.7324508624785533E-4</v>
      </c>
      <c r="BC16" s="6">
        <f t="shared" si="41"/>
        <v>5.0594211864216413E-4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6.2045804195804202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1.0997709506E-2</v>
      </c>
      <c r="AV17" s="6">
        <f t="shared" si="42"/>
        <v>9.6318307847791992E-3</v>
      </c>
      <c r="AW17" s="6">
        <f t="shared" si="42"/>
        <v>9.2076520276044658E-3</v>
      </c>
      <c r="AX17" s="6">
        <f t="shared" si="42"/>
        <v>9.0809430687523261E-3</v>
      </c>
      <c r="AY17" s="6">
        <f t="shared" si="42"/>
        <v>9.4301290020857385E-3</v>
      </c>
      <c r="AZ17" s="6">
        <f t="shared" si="42"/>
        <v>1.0253102290360113E-2</v>
      </c>
      <c r="BA17" s="6">
        <f t="shared" si="42"/>
        <v>1.0135212354642167E-2</v>
      </c>
      <c r="BB17" s="6">
        <f t="shared" si="42"/>
        <v>9.0696654598452584E-3</v>
      </c>
      <c r="BC17" s="6">
        <f t="shared" si="42"/>
        <v>8.8721944925865531E-3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1.7679026584084033E-3</v>
      </c>
      <c r="AV18" s="6">
        <f t="shared" si="43"/>
        <v>1.7475614374808329E-3</v>
      </c>
      <c r="AW18" s="6">
        <f t="shared" si="43"/>
        <v>1.7121158976229035E-3</v>
      </c>
      <c r="AX18" s="6">
        <f t="shared" si="43"/>
        <v>1.4877101774887511E-3</v>
      </c>
      <c r="AY18" s="6">
        <f t="shared" si="43"/>
        <v>1.9650236100373143E-3</v>
      </c>
      <c r="AZ18" s="6">
        <f t="shared" si="43"/>
        <v>1.9157128815468303E-3</v>
      </c>
      <c r="BA18" s="6">
        <f t="shared" si="43"/>
        <v>1.7632733234993711E-3</v>
      </c>
      <c r="BB18" s="6">
        <f t="shared" si="43"/>
        <v>1.6516906348332547E-3</v>
      </c>
      <c r="BC18" s="6">
        <f t="shared" si="43"/>
        <v>1.5083879464735848E-3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8.1961302960780694E-3</v>
      </c>
      <c r="AV19" s="6">
        <f t="shared" si="44"/>
        <v>8.3899671065591173E-3</v>
      </c>
      <c r="AW19" s="6">
        <f t="shared" si="44"/>
        <v>7.8558379941189097E-3</v>
      </c>
      <c r="AX19" s="6">
        <f t="shared" si="44"/>
        <v>8.222716615357591E-3</v>
      </c>
      <c r="AY19" s="6">
        <f t="shared" si="44"/>
        <v>7.256242921925735E-3</v>
      </c>
      <c r="AZ19" s="6">
        <f t="shared" si="44"/>
        <v>6.7138027815973169E-3</v>
      </c>
      <c r="BA19" s="6">
        <f t="shared" si="44"/>
        <v>6.1525436138168757E-3</v>
      </c>
      <c r="BB19" s="6">
        <f t="shared" si="44"/>
        <v>5.516098514978085E-3</v>
      </c>
      <c r="BC19" s="6">
        <f t="shared" si="44"/>
        <v>3.195134386833276E-3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0.51330133237822451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7.0862459158154501E-3</v>
      </c>
      <c r="AV20" s="6">
        <f t="shared" si="45"/>
        <v>7.4818341696134792E-3</v>
      </c>
      <c r="AW20" s="6">
        <f t="shared" si="45"/>
        <v>6.4053365096382571E-3</v>
      </c>
      <c r="AX20" s="6">
        <f t="shared" si="45"/>
        <v>8.5902578126050028E-3</v>
      </c>
      <c r="AY20" s="6">
        <f t="shared" si="45"/>
        <v>8.2343408774872961E-3</v>
      </c>
      <c r="AZ20" s="6">
        <f t="shared" si="45"/>
        <v>9.5764435592351968E-3</v>
      </c>
      <c r="BA20" s="6">
        <f t="shared" si="45"/>
        <v>1.0889659652717374E-2</v>
      </c>
      <c r="BB20" s="6">
        <f t="shared" si="45"/>
        <v>1.0510425642364846E-2</v>
      </c>
      <c r="BC20" s="6">
        <f t="shared" si="45"/>
        <v>1.0336460207041261E-2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20453.440700515039</v>
      </c>
      <c r="F21" s="39">
        <f>[2]Emissions!F2111</f>
        <v>51624.622138513871</v>
      </c>
      <c r="G21" s="39">
        <f>[2]Emissions!G2111</f>
        <v>71361.507757269865</v>
      </c>
      <c r="H21" s="39">
        <f>[2]Emissions!H2111</f>
        <v>53620.032688072017</v>
      </c>
      <c r="I21" s="39">
        <f>[2]Emissions!I2111</f>
        <v>22978.145085909309</v>
      </c>
      <c r="J21" s="39">
        <f>[2]Emissions!J2111</f>
        <v>3241.2594671533411</v>
      </c>
      <c r="K21" s="39">
        <f>[2]Emissions!K2111</f>
        <v>0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5.8217213220172481E-2</v>
      </c>
      <c r="AV21" s="6">
        <f t="shared" ref="AV21:BC21" si="47">SUM(AV13:AV20)</f>
        <v>5.9346960143834324E-2</v>
      </c>
      <c r="AW21" s="6">
        <f t="shared" si="47"/>
        <v>5.3159958615641802E-2</v>
      </c>
      <c r="AX21" s="6">
        <f t="shared" si="47"/>
        <v>4.9256383072927026E-2</v>
      </c>
      <c r="AY21" s="6">
        <f t="shared" si="47"/>
        <v>4.4407082699288343E-2</v>
      </c>
      <c r="AZ21" s="6">
        <f t="shared" si="47"/>
        <v>4.1666957328136217E-2</v>
      </c>
      <c r="BA21" s="6">
        <f t="shared" si="47"/>
        <v>3.7545731662570074E-2</v>
      </c>
      <c r="BB21" s="6">
        <f t="shared" si="47"/>
        <v>3.9282858622613506E-2</v>
      </c>
      <c r="BC21" s="6">
        <f t="shared" si="47"/>
        <v>3.4045415197440886E-2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0</v>
      </c>
      <c r="K27" s="39">
        <f>[2]Emissions!K2317</f>
        <v>0</v>
      </c>
      <c r="L27" s="39">
        <f>[2]Emissions!L2317</f>
        <v>0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71046.740217663508</v>
      </c>
      <c r="F32" s="39">
        <f>[2]Emissions!F2362</f>
        <v>104536.2492641276</v>
      </c>
      <c r="G32" s="39">
        <f>[2]Emissions!G2362</f>
        <v>93044.948343066324</v>
      </c>
      <c r="H32" s="39">
        <f>[2]Emissions!H2362</f>
        <v>2790.2278426316311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57058.435088173472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48573.443839648433</v>
      </c>
      <c r="F38" s="39">
        <f>[2]Emissions!F2367</f>
        <v>41045.07948718276</v>
      </c>
      <c r="G38" s="39">
        <f>[2]Emissions!G2367</f>
        <v>36438.457542358643</v>
      </c>
      <c r="H38" s="39">
        <f>[2]Emissions!H2367</f>
        <v>22821.523352104959</v>
      </c>
      <c r="I38" s="39">
        <f>[2]Emissions!I2367</f>
        <v>13397.85385715279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10503.72146871428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1508.6353889416721</v>
      </c>
      <c r="K45" s="39">
        <f>[2]Emissions!K2356</f>
        <v>1857.087167978799</v>
      </c>
      <c r="L45" s="39">
        <f>[2]Emissions!L2356</f>
        <v>1197.5460710728009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1917.8887199999999</v>
      </c>
      <c r="F56" s="39">
        <f>[2]Emissions!F2087</f>
        <v>2271.442008</v>
      </c>
      <c r="G56" s="39">
        <f>[2]Emissions!G2087</f>
        <v>2271.4420080000018</v>
      </c>
      <c r="H56" s="39">
        <f>[2]Emissions!H2087</f>
        <v>1433.82096</v>
      </c>
      <c r="I56" s="39">
        <f>[2]Emissions!I2087</f>
        <v>353.55328800004389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18.647435294117649</v>
      </c>
      <c r="F61" s="39">
        <f>[2]Emissions!F2092</f>
        <v>22.08499764705882</v>
      </c>
      <c r="G61" s="39">
        <f>[2]Emissions!G2092</f>
        <v>22.084997647058849</v>
      </c>
      <c r="H61" s="39">
        <f>[2]Emissions!H2092</f>
        <v>13.94089411764705</v>
      </c>
      <c r="I61" s="39">
        <f>[2]Emissions!I2092</f>
        <v>3.4375623529416042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30675.205360576922</v>
      </c>
      <c r="F62" s="39">
        <f>[2]Emissions!F2072</f>
        <v>44942.008070395474</v>
      </c>
      <c r="G62" s="39">
        <f>[2]Emissions!G2072</f>
        <v>57068.83441613106</v>
      </c>
      <c r="H62" s="39">
        <f>[2]Emissions!H2072</f>
        <v>60689.855483943807</v>
      </c>
      <c r="I62" s="39">
        <f>[2]Emissions!I2072</f>
        <v>54928.566161028153</v>
      </c>
      <c r="J62" s="39">
        <f>[2]Emissions!J2072</f>
        <v>40661.763451209466</v>
      </c>
      <c r="K62" s="39">
        <f>[2]Emissions!K2072</f>
        <v>28534.937105473979</v>
      </c>
      <c r="L62" s="39">
        <f>[2]Emissions!L2072</f>
        <v>24913.916037661409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6.6802667197452217E-2</v>
      </c>
      <c r="H64" s="39">
        <f>[2]Emissions!H2058</f>
        <v>2.4670401497349541</v>
      </c>
      <c r="I64" s="39">
        <f>[2]Emissions!I2058</f>
        <v>14.69966727587784</v>
      </c>
      <c r="J64" s="39">
        <f>[2]Emissions!J2058</f>
        <v>62.539557082919643</v>
      </c>
      <c r="K64" s="39">
        <f>[2]Emissions!K2058</f>
        <v>60.139319600382613</v>
      </c>
      <c r="L64" s="39">
        <f>[2]Emissions!L2058</f>
        <v>47.839889807044628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29927.833180572419</v>
      </c>
      <c r="G65" s="39">
        <f>[2]Emissions!G2344</f>
        <v>29927.833180572419</v>
      </c>
      <c r="H65" s="39">
        <f>[2]Emissions!H2344</f>
        <v>57078.734033358407</v>
      </c>
      <c r="I65" s="39">
        <f>[2]Emissions!I2344</f>
        <v>120830.2275824111</v>
      </c>
      <c r="J65" s="39">
        <f>[2]Emissions!J2344</f>
        <v>186087.56657497809</v>
      </c>
      <c r="K65" s="39">
        <f>[2]Emissions!K2344</f>
        <v>186087.56657497809</v>
      </c>
      <c r="L65" s="39">
        <f>[2]Emissions!L2344</f>
        <v>221755.65788401649</v>
      </c>
      <c r="M65" s="39">
        <f>[2]Emissions!M2344</f>
        <v>110411.5782483941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1.246917477464361</v>
      </c>
      <c r="I67" s="39">
        <f>[2]Emissions!I2270</f>
        <v>7.4796425933076733</v>
      </c>
      <c r="J67" s="39">
        <f>[2]Emissions!J2270</f>
        <v>44.244352676423667</v>
      </c>
      <c r="K67" s="39">
        <f>[2]Emissions!K2270</f>
        <v>248.0060647409035</v>
      </c>
      <c r="L67" s="39">
        <f>[2]Emissions!L2270</f>
        <v>241.7733396250602</v>
      </c>
      <c r="M67" s="39">
        <f>[2]Emissions!M2270</f>
        <v>463.67857563841119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82818.299533351179</v>
      </c>
      <c r="G71" s="39">
        <f>[2]Emissions!G2280</f>
        <v>135622.79171484831</v>
      </c>
      <c r="H71" s="39">
        <f>[2]Emissions!H2280</f>
        <v>145638.86749472309</v>
      </c>
      <c r="I71" s="39">
        <f>[2]Emissions!I2280</f>
        <v>136583.38219957121</v>
      </c>
      <c r="J71" s="39">
        <f>[2]Emissions!J2280</f>
        <v>133379.58035644409</v>
      </c>
      <c r="K71" s="39">
        <f>[2]Emissions!K2280</f>
        <v>94363.306064080622</v>
      </c>
      <c r="L71" s="39">
        <f>[2]Emissions!L2280</f>
        <v>84347.230284205885</v>
      </c>
      <c r="M71" s="39">
        <f>[2]Emissions!M2280</f>
        <v>17102.984944805281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16.711566329572651</v>
      </c>
      <c r="I72" s="39">
        <f>[2]Emissions!I2172</f>
        <v>15.76734659624114</v>
      </c>
      <c r="J72" s="39">
        <f>[2]Emissions!J2172</f>
        <v>15.63907665746007</v>
      </c>
      <c r="K72" s="39">
        <f>[2]Emissions!K2172</f>
        <v>14.960089460652011</v>
      </c>
      <c r="L72" s="39">
        <f>[2]Emissions!L2172</f>
        <v>13.869535208921899</v>
      </c>
      <c r="M72" s="39">
        <f>[2]Emissions!M2172</f>
        <v>4.5032889772161706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46746.362575862193</v>
      </c>
      <c r="J78" s="39">
        <f>[2]Emissions!J2226</f>
        <v>32819.500768342383</v>
      </c>
      <c r="K78" s="39">
        <f>[2]Emissions!K2226</f>
        <v>14542.1476929897</v>
      </c>
      <c r="L78" s="39">
        <f>[2]Emissions!L2226</f>
        <v>10462.403947495781</v>
      </c>
      <c r="M78" s="39">
        <f>[2]Emissions!M2226</f>
        <v>3274.458936769387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0</v>
      </c>
      <c r="J80" s="39">
        <f>[2]Emissions!J2212</f>
        <v>364.20956518294759</v>
      </c>
      <c r="K80" s="39">
        <f>[2]Emissions!K2212</f>
        <v>526.80959818683527</v>
      </c>
      <c r="L80" s="39">
        <f>[2]Emissions!L2212</f>
        <v>526.80959818683516</v>
      </c>
      <c r="M80" s="39">
        <f>[2]Emissions!M2212</f>
        <v>81.300016501943787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5466.0540888461546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1.291556817369685</v>
      </c>
      <c r="F83" s="39">
        <f>[2]Emissions!F2132</f>
        <v>5.3453234850163014</v>
      </c>
      <c r="G83" s="39">
        <f>[2]Emissions!G2132</f>
        <v>9.6489147956338925</v>
      </c>
      <c r="H83" s="39">
        <f>[2]Emissions!H2132</f>
        <v>11.08071387584817</v>
      </c>
      <c r="I83" s="39">
        <f>[2]Emissions!I2132</f>
        <v>7.7633698468754213</v>
      </c>
      <c r="J83" s="39">
        <f>[2]Emissions!J2132</f>
        <v>5.4096961418394436</v>
      </c>
      <c r="K83" s="39">
        <f>[2]Emissions!K2132</f>
        <v>2.6863402442554798</v>
      </c>
      <c r="L83" s="39">
        <f>[2]Emissions!L2132</f>
        <v>1.949917605581611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0.57214273185536046</v>
      </c>
      <c r="G84" s="39">
        <f>[2]Emissions!G2125</f>
        <v>0.57214273185536035</v>
      </c>
      <c r="H84" s="39">
        <f>[2]Emissions!H2125</f>
        <v>0.57214273185536024</v>
      </c>
      <c r="I84" s="39">
        <f>[2]Emissions!I2125</f>
        <v>116.5533667195685</v>
      </c>
      <c r="J84" s="39">
        <f>[2]Emissions!J2125</f>
        <v>116.5533667195685</v>
      </c>
      <c r="K84" s="39">
        <f>[2]Emissions!K2125</f>
        <v>116.5533667195685</v>
      </c>
      <c r="L84" s="39">
        <f>[2]Emissions!L2125</f>
        <v>0</v>
      </c>
      <c r="M84" s="39">
        <f>[2]Emissions!M2125</f>
        <v>0.76202053211036613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1586.227718282998</v>
      </c>
      <c r="J85" s="39">
        <f>[2]Emissions!J2118</f>
        <v>3622.5071865071759</v>
      </c>
      <c r="K85" s="39">
        <f>[2]Emissions!K2118</f>
        <v>5227.152856065165</v>
      </c>
      <c r="L85" s="39">
        <f>[2]Emissions!L2118</f>
        <v>6971.4452418050241</v>
      </c>
      <c r="M85" s="39">
        <f>[2]Emissions!M2118</f>
        <v>7660.3763824561429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0</v>
      </c>
      <c r="J87" s="39">
        <f>[2]Emissions!J615</f>
        <v>1.5541829370495591E-2</v>
      </c>
      <c r="K87" s="39">
        <f>[2]Emissions!K615</f>
        <v>9.2704824470367764E-2</v>
      </c>
      <c r="L87" s="39">
        <f>[2]Emissions!L615</f>
        <v>9.2704824470367805E-2</v>
      </c>
      <c r="M87" s="39">
        <f>[2]Emissions!M615</f>
        <v>1.1386519207212309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1917.8887199999999</v>
      </c>
      <c r="F92" s="40">
        <f>[2]Emissions!F2091</f>
        <v>2271.442008</v>
      </c>
      <c r="G92" s="40">
        <f>[2]Emissions!G2091</f>
        <v>2271.4420080000018</v>
      </c>
      <c r="H92" s="40">
        <f>[2]Emissions!H2091</f>
        <v>1433.82096</v>
      </c>
      <c r="I92" s="40">
        <f>[2]Emissions!I2091</f>
        <v>353.55328800004389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30.551057626681629</v>
      </c>
      <c r="I93" s="40">
        <f>[2]Emissions!I2269</f>
        <v>183.26071774998951</v>
      </c>
      <c r="J93" s="40">
        <f>[2]Emissions!J2269</f>
        <v>1084.042683419103</v>
      </c>
      <c r="K93" s="40">
        <f>[2]Emissions!K2269</f>
        <v>6076.4627271674744</v>
      </c>
      <c r="L93" s="40">
        <f>[2]Emissions!L2269</f>
        <v>5923.7530670441674</v>
      </c>
      <c r="M93" s="40">
        <f>[2]Emissions!M2269</f>
        <v>11360.71242933688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3.3918757488061919</v>
      </c>
      <c r="G97" s="40">
        <f>[2]Emissions!G2279</f>
        <v>5.5545170668197246</v>
      </c>
      <c r="H97" s="40">
        <f>[2]Emissions!H2279</f>
        <v>5.9647317745279063</v>
      </c>
      <c r="I97" s="40">
        <f>[2]Emissions!I2279</f>
        <v>5.59385865663773</v>
      </c>
      <c r="J97" s="40">
        <f>[2]Emissions!J2279</f>
        <v>5.4626449292741617</v>
      </c>
      <c r="K97" s="40">
        <f>[2]Emissions!K2279</f>
        <v>3.8647087807814589</v>
      </c>
      <c r="L97" s="40">
        <f>[2]Emissions!L2279</f>
        <v>3.454494073073278</v>
      </c>
      <c r="M97" s="40">
        <f>[2]Emissions!M2279</f>
        <v>0.70046354722751991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4222.749436970058</v>
      </c>
      <c r="F99" s="40">
        <f>[2]Emissions!F2144</f>
        <v>6855.8234216221299</v>
      </c>
      <c r="G99" s="40">
        <f>[2]Emissions!G2144</f>
        <v>9131.2099691221283</v>
      </c>
      <c r="H99" s="40">
        <f>[2]Emissions!H2144</f>
        <v>7538.6278495005081</v>
      </c>
      <c r="I99" s="40">
        <f>[2]Emissions!I2144</f>
        <v>4905.5538648484362</v>
      </c>
      <c r="J99" s="40">
        <f>[2]Emissions!J2144</f>
        <v>2630.1673173484501</v>
      </c>
      <c r="K99" s="40">
        <f>[2]Emissions!K2144</f>
        <v>0</v>
      </c>
      <c r="L99" s="40">
        <f>[2]Emissions!L2144</f>
        <v>0</v>
      </c>
      <c r="M99" s="40">
        <f>[2]Emissions!M2144</f>
        <v>0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4.6604368932038831</v>
      </c>
      <c r="F100" s="40">
        <f>[2]Emissions!F2096</f>
        <v>2.330218446601942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</v>
      </c>
      <c r="J101" s="40">
        <f>[2]Emissions!J614</f>
        <v>1.818912097327001</v>
      </c>
      <c r="K101" s="40">
        <f>[2]Emissions!K614</f>
        <v>10.849554623848711</v>
      </c>
      <c r="L101" s="40">
        <f>[2]Emissions!L614</f>
        <v>10.849554623848711</v>
      </c>
      <c r="M101" s="40">
        <f>[2]Emissions!M614</f>
        <v>133.26022978840811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1202.0171344148939</v>
      </c>
      <c r="H104" s="40">
        <f>[2]Emissions!H2304</f>
        <v>1202.0171344148939</v>
      </c>
      <c r="I104" s="40">
        <f>[2]Emissions!I2304</f>
        <v>1202.0171344148939</v>
      </c>
      <c r="J104" s="40">
        <f>[2]Emissions!J2304</f>
        <v>0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0</v>
      </c>
      <c r="M107" s="40">
        <f>[2]Emissions!M2157</f>
        <v>0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164.77752403496501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2.7509125000000001</v>
      </c>
      <c r="I109" s="40">
        <f>[2]Emissions!I2204</f>
        <v>2.7509125000000001</v>
      </c>
      <c r="J109" s="40">
        <f>[2]Emissions!J2204</f>
        <v>2.7509125000000001</v>
      </c>
      <c r="K109" s="40">
        <f>[2]Emissions!K2204</f>
        <v>2.7509125000000001</v>
      </c>
      <c r="L109" s="40">
        <f>[2]Emissions!L2204</f>
        <v>0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52.793042035100399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681.38132185430447</v>
      </c>
      <c r="F111" s="40">
        <f>[2]Emissions!F2110</f>
        <v>340.69066092715229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295.77430246994538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0</v>
      </c>
      <c r="J115" s="40">
        <f>[2]Emissions!J2316</f>
        <v>0</v>
      </c>
      <c r="K115" s="40">
        <f>[2]Emissions!K2316</f>
        <v>0</v>
      </c>
      <c r="L115" s="40">
        <f>[2]Emissions!L2316</f>
        <v>0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1338.988696148954</v>
      </c>
      <c r="F122" s="40">
        <f>[2]Emissions!F2361</f>
        <v>1970.151701170892</v>
      </c>
      <c r="G122" s="40">
        <f>[2]Emissions!G2361</f>
        <v>1753.579878308826</v>
      </c>
      <c r="H122" s="40">
        <f>[2]Emissions!H2361</f>
        <v>52.58627671752037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1075.35686182008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41190.905206024123</v>
      </c>
      <c r="F135" s="40">
        <f>[2]Emissions!F2366</f>
        <v>40611.658224553481</v>
      </c>
      <c r="G135" s="40">
        <f>[2]Emissions!G2366</f>
        <v>38634.588845083519</v>
      </c>
      <c r="H135" s="40">
        <f>[2]Emissions!H2366</f>
        <v>39895.586807069267</v>
      </c>
      <c r="I135" s="40">
        <f>[2]Emissions!I2366</f>
        <v>36556.750144878912</v>
      </c>
      <c r="J135" s="40">
        <f>[2]Emissions!J2366</f>
        <v>31606.512379374461</v>
      </c>
      <c r="K135" s="40">
        <f>[2]Emissions!K2366</f>
        <v>27718.578032799251</v>
      </c>
      <c r="L135" s="40">
        <f>[2]Emissions!L2366</f>
        <v>26499.661984908791</v>
      </c>
      <c r="M135" s="40">
        <f>[2]Emissions!M2366</f>
        <v>20345.460426491369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80130.866956559112</v>
      </c>
      <c r="K140" s="40">
        <f>[2]Emissions!K2355</f>
        <v>98638.813509760337</v>
      </c>
      <c r="L140" s="40">
        <f>[2]Emissions!L2355</f>
        <v>63607.420055817631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9.3237176470588282E-2</v>
      </c>
      <c r="F145" s="40">
        <f>[2]Emissions!F2086</f>
        <v>0.11042498823529411</v>
      </c>
      <c r="G145" s="40">
        <f>[2]Emissions!G2086</f>
        <v>0.1104249882352943</v>
      </c>
      <c r="H145" s="40">
        <f>[2]Emissions!H2086</f>
        <v>6.9704470588235298E-2</v>
      </c>
      <c r="I145" s="40">
        <f>[2]Emissions!I2086</f>
        <v>1.718781176470802E-2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1256.322403846154</v>
      </c>
      <c r="F155" s="40">
        <f>[2]Emissions!F2071</f>
        <v>1840.628316876265</v>
      </c>
      <c r="G155" s="40">
        <f>[2]Emissions!G2071</f>
        <v>2337.2901467357428</v>
      </c>
      <c r="H155" s="40">
        <f>[2]Emissions!H2071</f>
        <v>2485.5913508782451</v>
      </c>
      <c r="I155" s="40">
        <f>[2]Emissions!I2071</f>
        <v>2249.634108984088</v>
      </c>
      <c r="J155" s="40">
        <f>[2]Emissions!J2071</f>
        <v>1665.3281959539711</v>
      </c>
      <c r="K155" s="40">
        <f>[2]Emissions!K2071</f>
        <v>1168.666366094498</v>
      </c>
      <c r="L155" s="40">
        <f>[2]Emissions!L2071</f>
        <v>1020.3651619520029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6.5952852153667058E-2</v>
      </c>
      <c r="I159" s="40">
        <f>[2]Emissions!I2164</f>
        <v>0.39117937627955512</v>
      </c>
      <c r="J159" s="40">
        <f>[2]Emissions!J2164</f>
        <v>2.3030891611135629</v>
      </c>
      <c r="K159" s="40">
        <f>[2]Emissions!K2164</f>
        <v>13.491973567500301</v>
      </c>
      <c r="L159" s="40">
        <f>[2]Emissions!L2164</f>
        <v>13.763591594683559</v>
      </c>
      <c r="M159" s="40">
        <f>[2]Emissions!M2164</f>
        <v>162.2550184350487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1914.5267949158581</v>
      </c>
      <c r="J163" s="40">
        <f>[2]Emissions!J2225</f>
        <v>1344.1433761778451</v>
      </c>
      <c r="K163" s="40">
        <f>[2]Emissions!K2225</f>
        <v>595.58284066852025</v>
      </c>
      <c r="L163" s="40">
        <f>[2]Emissions!L2225</f>
        <v>428.4943596244006</v>
      </c>
      <c r="M163" s="40">
        <f>[2]Emissions!M2225</f>
        <v>134.10753324652779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0</v>
      </c>
      <c r="J165" s="40">
        <f>[2]Emissions!J2211</f>
        <v>362.95199227320091</v>
      </c>
      <c r="K165" s="40">
        <f>[2]Emissions!K2211</f>
        <v>524.99058643479225</v>
      </c>
      <c r="L165" s="40">
        <f>[2]Emissions!L2211</f>
        <v>524.99058643479202</v>
      </c>
      <c r="M165" s="40">
        <f>[2]Emissions!M2211</f>
        <v>81.019297080795582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2467.0986079721401</v>
      </c>
      <c r="G166" s="40">
        <f>[2]Emissions!G2178</f>
        <v>3124.2024155685081</v>
      </c>
      <c r="H166" s="40">
        <f>[2]Emissions!H2178</f>
        <v>3342.313265914529</v>
      </c>
      <c r="I166" s="40">
        <f>[2]Emissions!I2178</f>
        <v>3153.4693192482268</v>
      </c>
      <c r="J166" s="40">
        <f>[2]Emissions!J2178</f>
        <v>3127.8153314920128</v>
      </c>
      <c r="K166" s="40">
        <f>[2]Emissions!K2178</f>
        <v>2992.0178921304</v>
      </c>
      <c r="L166" s="40">
        <f>[2]Emissions!L2178</f>
        <v>2773.90704178438</v>
      </c>
      <c r="M166" s="40">
        <f>[2]Emissions!M2178</f>
        <v>900.65779544323414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66.95977105147233</v>
      </c>
      <c r="H169" s="40">
        <f>[2]Emissions!H2124</f>
        <v>66.959771051472345</v>
      </c>
      <c r="I169" s="40">
        <f>[2]Emissions!I2124</f>
        <v>13640.6290184135</v>
      </c>
      <c r="J169" s="40">
        <f>[2]Emissions!J2124</f>
        <v>13640.6290184135</v>
      </c>
      <c r="K169" s="40">
        <f>[2]Emissions!K2124</f>
        <v>13640.6290184135</v>
      </c>
      <c r="L169" s="40">
        <f>[2]Emissions!L2124</f>
        <v>0</v>
      </c>
      <c r="M169" s="40">
        <f>[2]Emissions!M2124</f>
        <v>89.181802941316519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6501.2235054308767</v>
      </c>
      <c r="I170" s="40">
        <f>[2]Emissions!I2117</f>
        <v>37262.498324244101</v>
      </c>
      <c r="J170" s="40">
        <f>[2]Emissions!J2117</f>
        <v>85097.282320156461</v>
      </c>
      <c r="K170" s="40">
        <f>[2]Emissions!K2117</f>
        <v>122792.4416492551</v>
      </c>
      <c r="L170" s="40">
        <f>[2]Emissions!L2117</f>
        <v>163768.0792273063</v>
      </c>
      <c r="M170" s="40">
        <f>[2]Emissions!M2117</f>
        <v>179951.94436731259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29712.404635821629</v>
      </c>
      <c r="G171" s="40">
        <f>[2]Emissions!G2343</f>
        <v>29712.404635821629</v>
      </c>
      <c r="H171" s="40">
        <f>[2]Emissions!H2343</f>
        <v>56667.866045193907</v>
      </c>
      <c r="I171" s="40">
        <f>[2]Emissions!I2343</f>
        <v>119960.4592990566</v>
      </c>
      <c r="J171" s="40">
        <f>[2]Emissions!J2343</f>
        <v>184748.0585183278</v>
      </c>
      <c r="K171" s="40">
        <f>[2]Emissions!K2343</f>
        <v>184748.0585183278</v>
      </c>
      <c r="L171" s="40">
        <f>[2]Emissions!L2343</f>
        <v>220159.401369889</v>
      </c>
      <c r="M171" s="40">
        <f>[2]Emissions!M2343</f>
        <v>109616.8061884799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1.6367499630493629</v>
      </c>
      <c r="H173" s="40">
        <f>[2]Emissions!H2057</f>
        <v>60.445608586029337</v>
      </c>
      <c r="I173" s="40">
        <f>[2]Emissions!I2057</f>
        <v>360.16046783755672</v>
      </c>
      <c r="J173" s="40">
        <f>[2]Emissions!J2057</f>
        <v>1532.2983653038359</v>
      </c>
      <c r="K173" s="40">
        <f>[2]Emissions!K2057</f>
        <v>1473.4895066808681</v>
      </c>
      <c r="L173" s="40">
        <f>[2]Emissions!L2057</f>
        <v>1172.1378974663489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678.37514976123828</v>
      </c>
      <c r="G176" s="39">
        <f>[2]Emissions!G2284</f>
        <v>1110.903413363945</v>
      </c>
      <c r="H176" s="39">
        <f>[2]Emissions!H2284</f>
        <v>1192.9463549055811</v>
      </c>
      <c r="I176" s="39">
        <f>[2]Emissions!I2284</f>
        <v>1118.7717313275459</v>
      </c>
      <c r="J176" s="39">
        <f>[2]Emissions!J2284</f>
        <v>1092.5289858548319</v>
      </c>
      <c r="K176" s="39">
        <f>[2]Emissions!K2284</f>
        <v>772.94175615629183</v>
      </c>
      <c r="L176" s="39">
        <f>[2]Emissions!L2284</f>
        <v>690.89881461465552</v>
      </c>
      <c r="M176" s="39">
        <f>[2]Emissions!M2284</f>
        <v>140.092709445504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408040.74454706552</v>
      </c>
      <c r="I180" s="39">
        <f>[2]Emissions!I2177</f>
        <v>384986.04605822108</v>
      </c>
      <c r="J180" s="39">
        <f>[2]Emissions!J2177</f>
        <v>381854.12171964988</v>
      </c>
      <c r="K180" s="39">
        <f>[2]Emissions!K2177</f>
        <v>365275.51766425319</v>
      </c>
      <c r="L180" s="39">
        <f>[2]Emissions!L2177</f>
        <v>338647.81801784312</v>
      </c>
      <c r="M180" s="39">
        <f>[2]Emissions!M2177</f>
        <v>109955.30586036151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46908.331542712069</v>
      </c>
      <c r="J184" s="39">
        <f>[2]Emissions!J2224</f>
        <v>32933.215297967021</v>
      </c>
      <c r="K184" s="39">
        <f>[2]Emissions!K2224</f>
        <v>14592.53400131026</v>
      </c>
      <c r="L184" s="39">
        <f>[2]Emissions!L2224</f>
        <v>10498.654570320001</v>
      </c>
      <c r="M184" s="39">
        <f>[2]Emissions!M2224</f>
        <v>3285.8044340820429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258.31136347393692</v>
      </c>
      <c r="F186" s="39">
        <f>[2]Emissions!F2137</f>
        <v>1037.165030034158</v>
      </c>
      <c r="G186" s="39">
        <f>[2]Emissions!G2137</f>
        <v>1830.152146862368</v>
      </c>
      <c r="H186" s="39">
        <f>[2]Emissions!H2137</f>
        <v>2058.1980224448721</v>
      </c>
      <c r="I186" s="39">
        <f>[2]Emissions!I2137</f>
        <v>1406.6815687567021</v>
      </c>
      <c r="J186" s="39">
        <f>[2]Emissions!J2137</f>
        <v>939.79668092037275</v>
      </c>
      <c r="K186" s="39">
        <f>[2]Emissions!K2137</f>
        <v>453.43944186393207</v>
      </c>
      <c r="L186" s="39">
        <f>[2]Emissions!L2137</f>
        <v>326.10222899188028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2.8607136592768021</v>
      </c>
      <c r="I188" s="39">
        <f>[2]Emissions!I2123</f>
        <v>582.76683359784261</v>
      </c>
      <c r="J188" s="39">
        <f>[2]Emissions!J2123</f>
        <v>582.76683359784249</v>
      </c>
      <c r="K188" s="39">
        <f>[2]Emissions!K2123</f>
        <v>582.76683359784261</v>
      </c>
      <c r="L188" s="39">
        <f>[2]Emissions!L2123</f>
        <v>0</v>
      </c>
      <c r="M188" s="39">
        <f>[2]Emissions!M2123</f>
        <v>3.8101026605518311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6477.8103997706421</v>
      </c>
      <c r="I189" s="39">
        <f>[2]Emissions!I2116</f>
        <v>37128.303459277362</v>
      </c>
      <c r="J189" s="39">
        <f>[2]Emissions!J2116</f>
        <v>84790.818212177954</v>
      </c>
      <c r="K189" s="39">
        <f>[2]Emissions!K2116</f>
        <v>122350.224517632</v>
      </c>
      <c r="L189" s="39">
        <f>[2]Emissions!L2116</f>
        <v>163178.29495984959</v>
      </c>
      <c r="M189" s="39">
        <f>[2]Emissions!M2116</f>
        <v>179303.87652535681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3.152053727399343</v>
      </c>
      <c r="G191" s="39">
        <f>[2]Emissions!G2342</f>
        <v>3.152053727399343</v>
      </c>
      <c r="H191" s="39">
        <f>[2]Emissions!H2342</f>
        <v>6.0116359002520312</v>
      </c>
      <c r="I191" s="39">
        <f>[2]Emissions!I2342</f>
        <v>12.72605894772517</v>
      </c>
      <c r="J191" s="39">
        <f>[2]Emissions!J2342</f>
        <v>19.59908037131455</v>
      </c>
      <c r="K191" s="39">
        <f>[2]Emissions!K2342</f>
        <v>19.59908037131455</v>
      </c>
      <c r="L191" s="39">
        <f>[2]Emissions!L2342</f>
        <v>23.355708506787341</v>
      </c>
      <c r="M191" s="39">
        <f>[2]Emissions!M2342</f>
        <v>11.628747883819839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8.0517440337601887</v>
      </c>
      <c r="I194" s="39">
        <f>[2]Emissions!I2163</f>
        <v>47.75648218746236</v>
      </c>
      <c r="J194" s="39">
        <f>[2]Emissions!J2163</f>
        <v>281.16880175261417</v>
      </c>
      <c r="K194" s="39">
        <f>[2]Emissions!K2163</f>
        <v>1647.1451063656621</v>
      </c>
      <c r="L194" s="39">
        <f>[2]Emissions!L2163</f>
        <v>1680.3051405176191</v>
      </c>
      <c r="M194" s="39">
        <f>[2]Emissions!M2163</f>
        <v>19808.633500612199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53.145883216783211</v>
      </c>
      <c r="F200" s="39">
        <f>[2]Emissions!F2143</f>
        <v>26.572941608391599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247.5381734951456</v>
      </c>
      <c r="F203" s="39">
        <f>[2]Emissions!F2095</f>
        <v>123.7690867475728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0</v>
      </c>
      <c r="J204" s="39">
        <f>[2]Emissions!J613</f>
        <v>7.7709146852477984E-2</v>
      </c>
      <c r="K204" s="39">
        <f>[2]Emissions!K613</f>
        <v>0.46352412235183882</v>
      </c>
      <c r="L204" s="39">
        <f>[2]Emissions!L613</f>
        <v>0.4635241223518391</v>
      </c>
      <c r="M204" s="39">
        <f>[2]Emissions!M613</f>
        <v>5.6932596036061573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30.44556840808815</v>
      </c>
      <c r="I206" s="39">
        <f>[2]Emissions!I2268</f>
        <v>182.62793998659569</v>
      </c>
      <c r="J206" s="39">
        <f>[2]Emissions!J2268</f>
        <v>1080.2996111826781</v>
      </c>
      <c r="K206" s="39">
        <f>[2]Emissions!K2268</f>
        <v>6055.4814140903936</v>
      </c>
      <c r="L206" s="39">
        <f>[2]Emissions!L2268</f>
        <v>5903.299042511886</v>
      </c>
      <c r="M206" s="39">
        <f>[2]Emissions!M2268</f>
        <v>11321.485221837869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93.237176470588238</v>
      </c>
      <c r="F207" s="39">
        <f>[2]Emissions!F2090</f>
        <v>110.42498823529409</v>
      </c>
      <c r="G207" s="39">
        <f>[2]Emissions!G2090</f>
        <v>110.42498823529419</v>
      </c>
      <c r="H207" s="39">
        <f>[2]Emissions!H2090</f>
        <v>69.704470588235296</v>
      </c>
      <c r="I207" s="39">
        <f>[2]Emissions!I2090</f>
        <v>17.18781176470802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0</v>
      </c>
      <c r="M209" s="39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5.8435446495619527E-2</v>
      </c>
      <c r="H213" s="39">
        <f>[2]Emissions!H2303</f>
        <v>5.8435446495619527E-2</v>
      </c>
      <c r="I213" s="39">
        <f>[2]Emissions!I2303</f>
        <v>5.8435446495619527E-2</v>
      </c>
      <c r="J213" s="39">
        <f>[2]Emissions!J2303</f>
        <v>0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1459.6341725</v>
      </c>
      <c r="I215" s="39">
        <f>[2]Emissions!I2203</f>
        <v>1459.6341725</v>
      </c>
      <c r="J215" s="39">
        <f>[2]Emissions!J2203</f>
        <v>1459.6341725</v>
      </c>
      <c r="K215" s="39">
        <f>[2]Emissions!K2203</f>
        <v>1459.6341725</v>
      </c>
      <c r="L215" s="39">
        <f>[2]Emissions!L2203</f>
        <v>0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2.5665066618911232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83185.30304304637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589.41823825136612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71120.116798212461</v>
      </c>
      <c r="F228" s="39">
        <f>[2]Emissions!F2360</f>
        <v>104644.21357735169</v>
      </c>
      <c r="G228" s="39">
        <f>[2]Emissions!G2360</f>
        <v>93141.044520397641</v>
      </c>
      <c r="H228" s="39">
        <f>[2]Emissions!H2360</f>
        <v>2793.1095705957509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57117.364644201203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0</v>
      </c>
      <c r="J237" s="39">
        <f>[2]Emissions!J2315</f>
        <v>0</v>
      </c>
      <c r="K237" s="39">
        <f>[2]Emissions!K2315</f>
        <v>0</v>
      </c>
      <c r="L237" s="39">
        <f>[2]Emissions!L2315</f>
        <v>0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0.25126448076923069</v>
      </c>
      <c r="F239" s="39">
        <f>[2]Emissions!F2070</f>
        <v>0.36812566337525288</v>
      </c>
      <c r="G239" s="39">
        <f>[2]Emissions!G2070</f>
        <v>0.46745802934714847</v>
      </c>
      <c r="H239" s="39">
        <f>[2]Emissions!H2070</f>
        <v>0.49783526662389571</v>
      </c>
      <c r="I239" s="39">
        <f>[2]Emissions!I2070</f>
        <v>0.46075461560313269</v>
      </c>
      <c r="J239" s="39">
        <f>[2]Emissions!J2070</f>
        <v>0.34389343299710939</v>
      </c>
      <c r="K239" s="39">
        <f>[2]Emissions!K2070</f>
        <v>0.24456106702521471</v>
      </c>
      <c r="L239" s="39">
        <f>[2]Emissions!L2070</f>
        <v>0.214183829748469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6705.4243010675273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41190.905206024123</v>
      </c>
      <c r="F241" s="39">
        <f>[2]Emissions!F2365</f>
        <v>40611.658224553481</v>
      </c>
      <c r="G241" s="39">
        <f>[2]Emissions!G2365</f>
        <v>38634.588845083519</v>
      </c>
      <c r="H241" s="39">
        <f>[2]Emissions!H2365</f>
        <v>39895.586807069267</v>
      </c>
      <c r="I241" s="39">
        <f>[2]Emissions!I2365</f>
        <v>36556.750144878912</v>
      </c>
      <c r="J241" s="39">
        <f>[2]Emissions!J2365</f>
        <v>31606.512379374461</v>
      </c>
      <c r="K241" s="39">
        <f>[2]Emissions!K2365</f>
        <v>27718.578032799251</v>
      </c>
      <c r="L241" s="39">
        <f>[2]Emissions!L2365</f>
        <v>26499.661984908791</v>
      </c>
      <c r="M241" s="39">
        <f>[2]Emissions!M2365</f>
        <v>20345.460426491369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0</v>
      </c>
      <c r="J244" s="39">
        <f>[2]Emissions!J2332</f>
        <v>0</v>
      </c>
      <c r="K244" s="39">
        <f>[2]Emissions!K2332</f>
        <v>0</v>
      </c>
      <c r="L244" s="39">
        <f>[2]Emissions!L2332</f>
        <v>0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80048.193737245107</v>
      </c>
      <c r="K246" s="39">
        <f>[2]Emissions!K2354</f>
        <v>98537.0451329551</v>
      </c>
      <c r="L246" s="39">
        <f>[2]Emissions!L2354</f>
        <v>63541.79453112284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</v>
      </c>
      <c r="G257" s="39">
        <f>[2]Emissions!G2056</f>
        <v>1.6310984574044589</v>
      </c>
      <c r="H257" s="39">
        <f>[2]Emissions!H2056</f>
        <v>60.236896989361753</v>
      </c>
      <c r="I257" s="39">
        <f>[2]Emissions!I2056</f>
        <v>358.91687598601737</v>
      </c>
      <c r="J257" s="39">
        <f>[2]Emissions!J2056</f>
        <v>1527.0075187746211</v>
      </c>
      <c r="K257" s="39">
        <f>[2]Emissions!K2056</f>
        <v>1468.4017202426751</v>
      </c>
      <c r="L257" s="39">
        <f>[2]Emissions!L2056</f>
        <v>1168.090642788673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16711.566329572641</v>
      </c>
      <c r="I262" s="39">
        <f>[2]Emissions!I2176</f>
        <v>15767.346596241139</v>
      </c>
      <c r="J262" s="39">
        <f>[2]Emissions!J2176</f>
        <v>15639.07665746006</v>
      </c>
      <c r="K262" s="39">
        <f>[2]Emissions!K2176</f>
        <v>14960.089460652</v>
      </c>
      <c r="L262" s="39">
        <f>[2]Emissions!L2176</f>
        <v>13869.5352089219</v>
      </c>
      <c r="M262" s="39">
        <f>[2]Emissions!M2176</f>
        <v>4503.2889772161707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46746.362575862193</v>
      </c>
      <c r="J266" s="39">
        <f>[2]Emissions!J2223</f>
        <v>32819.500768342383</v>
      </c>
      <c r="K266" s="39">
        <f>[2]Emissions!K2223</f>
        <v>14542.1476929897</v>
      </c>
      <c r="L266" s="39">
        <f>[2]Emissions!L2223</f>
        <v>10462.403947495781</v>
      </c>
      <c r="M266" s="39">
        <f>[2]Emissions!M2223</f>
        <v>3274.458936769387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30231.03990523309</v>
      </c>
      <c r="F268" s="39">
        <f>[2]Emissions!F2136</f>
        <v>121382.8806816643</v>
      </c>
      <c r="G268" s="39">
        <f>[2]Emissions!G2136</f>
        <v>214188.80625445911</v>
      </c>
      <c r="H268" s="39">
        <f>[2]Emissions!H2136</f>
        <v>240877.77522679811</v>
      </c>
      <c r="I268" s="39">
        <f>[2]Emissions!I2136</f>
        <v>164628.63293015939</v>
      </c>
      <c r="J268" s="39">
        <f>[2]Emissions!J2136</f>
        <v>109987.53822371431</v>
      </c>
      <c r="K268" s="39">
        <f>[2]Emissions!K2136</f>
        <v>53067.52934614219</v>
      </c>
      <c r="L268" s="39">
        <f>[2]Emissions!L2136</f>
        <v>38164.83086634973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4605.897475574714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67.201787427047179</v>
      </c>
      <c r="H270" s="39">
        <f>[2]Emissions!H2122</f>
        <v>67.201787427047165</v>
      </c>
      <c r="I270" s="39">
        <f>[2]Emissions!I2122</f>
        <v>13689.93109253588</v>
      </c>
      <c r="J270" s="39">
        <f>[2]Emissions!J2122</f>
        <v>13689.93109253588</v>
      </c>
      <c r="K270" s="39">
        <f>[2]Emissions!K2122</f>
        <v>13689.93109253588</v>
      </c>
      <c r="L270" s="39">
        <f>[2]Emissions!L2122</f>
        <v>0</v>
      </c>
      <c r="M270" s="39">
        <f>[2]Emissions!M2122</f>
        <v>89.504137626399199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167.53671563561809</v>
      </c>
      <c r="F271" s="39">
        <f>[2]Emissions!F2115</f>
        <v>422.86379908680289</v>
      </c>
      <c r="G271" s="39">
        <f>[2]Emissions!G2115</f>
        <v>584.53112156125474</v>
      </c>
      <c r="H271" s="39">
        <f>[2]Emissions!H2115</f>
        <v>439.20845887840551</v>
      </c>
      <c r="I271" s="39">
        <f>[2]Emissions!I2115</f>
        <v>188.2168880757076</v>
      </c>
      <c r="J271" s="39">
        <f>[2]Emissions!J2115</f>
        <v>26.549565601256031</v>
      </c>
      <c r="K271" s="39">
        <f>[2]Emissions!K2115</f>
        <v>0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0.32976426076833543</v>
      </c>
      <c r="I273" s="39">
        <f>[2]Emissions!I2162</f>
        <v>1.955896881397776</v>
      </c>
      <c r="J273" s="39">
        <f>[2]Emissions!J2162</f>
        <v>11.51544580556782</v>
      </c>
      <c r="K273" s="39">
        <f>[2]Emissions!K2162</f>
        <v>67.45986783750152</v>
      </c>
      <c r="L273" s="39">
        <f>[2]Emissions!L2162</f>
        <v>68.817957973417847</v>
      </c>
      <c r="M273" s="39">
        <f>[2]Emissions!M2162</f>
        <v>811.27509217524346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0</v>
      </c>
      <c r="M276" s="39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41.057359620515868</v>
      </c>
      <c r="F277" s="39">
        <f>[2]Emissions!F2148</f>
        <v>66.658467881595797</v>
      </c>
      <c r="G277" s="39">
        <f>[2]Emissions!G2148</f>
        <v>88.781817881595799</v>
      </c>
      <c r="H277" s="39">
        <f>[2]Emissions!H2148</f>
        <v>73.297305294122566</v>
      </c>
      <c r="I277" s="39">
        <f>[2]Emissions!I2148</f>
        <v>47.696197033042637</v>
      </c>
      <c r="J277" s="39">
        <f>[2]Emissions!J2148</f>
        <v>25.57284703304277</v>
      </c>
      <c r="K277" s="39">
        <f>[2]Emissions!K2148</f>
        <v>0</v>
      </c>
      <c r="L277" s="39">
        <f>[2]Emissions!L2148</f>
        <v>0</v>
      </c>
      <c r="M277" s="39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27.50912499999999</v>
      </c>
      <c r="I278" s="39">
        <f>[2]Emissions!I2202</f>
        <v>27.509125000000001</v>
      </c>
      <c r="J278" s="39">
        <f>[2]Emissions!J2202</f>
        <v>27.509125000000001</v>
      </c>
      <c r="K278" s="39">
        <f>[2]Emissions!K2202</f>
        <v>27.509125000000001</v>
      </c>
      <c r="L278" s="39">
        <f>[2]Emissions!L2202</f>
        <v>0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3.1367208610315181E-2</v>
      </c>
      <c r="H279" s="39">
        <f>[2]Emissions!H2195</f>
        <v>3.1367208610315181E-2</v>
      </c>
      <c r="I279" s="39">
        <f>[2]Emissions!I2195</f>
        <v>3.1367208610315181E-2</v>
      </c>
      <c r="J279" s="39">
        <f>[2]Emissions!J2195</f>
        <v>5.1330133237822463E-4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0</v>
      </c>
      <c r="G280" s="39">
        <f>[2]Emissions!G873</f>
        <v>0</v>
      </c>
      <c r="H280" s="39">
        <f>[2]Emissions!H873</f>
        <v>697.75766909550021</v>
      </c>
      <c r="I280" s="39">
        <f>[2]Emissions!I873</f>
        <v>697.78724417654223</v>
      </c>
      <c r="J280" s="39">
        <f>[2]Emissions!J873</f>
        <v>697.73548778471923</v>
      </c>
      <c r="K280" s="39">
        <f>[2]Emissions!K873</f>
        <v>0</v>
      </c>
      <c r="L280" s="39">
        <f>[2]Emissions!L873</f>
        <v>0</v>
      </c>
      <c r="M280" s="39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0</v>
      </c>
      <c r="J283" s="39">
        <f>[2]Emissions!J328</f>
        <v>0</v>
      </c>
      <c r="K283" s="39">
        <f>[2]Emissions!K328</f>
        <v>0</v>
      </c>
      <c r="L283" s="39">
        <f>[2]Emissions!L328</f>
        <v>0</v>
      </c>
      <c r="M283" s="39">
        <f>[2]Emissions!M328</f>
        <v>0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3.6180644222020022</v>
      </c>
      <c r="F284" s="39">
        <f>[2]Emissions!F231</f>
        <v>22.203706680130491</v>
      </c>
      <c r="G284" s="39">
        <f>[2]Emissions!G231</f>
        <v>136.69117813755301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18537.297968526811</v>
      </c>
      <c r="F287" s="39">
        <f>[2]Emissions!F653</f>
        <v>0</v>
      </c>
      <c r="G287" s="39">
        <f>[2]Emissions!G653</f>
        <v>0</v>
      </c>
      <c r="H287" s="39">
        <f>[2]Emissions!H653</f>
        <v>31813.514765415461</v>
      </c>
      <c r="I287" s="39">
        <f>[2]Emissions!I653</f>
        <v>40380.298223408201</v>
      </c>
      <c r="J287" s="39">
        <f>[2]Emissions!J653</f>
        <v>47820.710756224551</v>
      </c>
      <c r="K287" s="39">
        <f>[2]Emissions!K653</f>
        <v>55261.123289040886</v>
      </c>
      <c r="L287" s="39">
        <f>[2]Emissions!L653</f>
        <v>62701.701562134622</v>
      </c>
      <c r="M287" s="39">
        <f>[2]Emissions!M653</f>
        <v>70142.279835228357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5.6991634682299557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2084.2974823544801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1231.9476480390481</v>
      </c>
      <c r="F289" s="39">
        <f>[2]Emissions!F1274</f>
        <v>5240.4757334818478</v>
      </c>
      <c r="G289" s="39">
        <f>[2]Emissions!G1274</f>
        <v>8169.5532945686664</v>
      </c>
      <c r="H289" s="39">
        <f>[2]Emissions!H1274</f>
        <v>12828.308567592319</v>
      </c>
      <c r="I289" s="39">
        <f>[2]Emissions!I1274</f>
        <v>16299.54595587778</v>
      </c>
      <c r="J289" s="39">
        <f>[2]Emissions!J1274</f>
        <v>19688.180623910601</v>
      </c>
      <c r="K289" s="39">
        <f>[2]Emissions!K1274</f>
        <v>22808.137915463241</v>
      </c>
      <c r="L289" s="39">
        <f>[2]Emissions!L1274</f>
        <v>22950.01869745164</v>
      </c>
      <c r="M289" s="39">
        <f>[2]Emissions!M1274</f>
        <v>23070.820359872749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41801.911219139787</v>
      </c>
      <c r="G290" s="39">
        <f>[2]Emissions!G346</f>
        <v>44390.854913548683</v>
      </c>
      <c r="H290" s="39">
        <f>[2]Emissions!H346</f>
        <v>36977.582142986037</v>
      </c>
      <c r="I290" s="39">
        <f>[2]Emissions!I346</f>
        <v>29103.762217528689</v>
      </c>
      <c r="J290" s="39">
        <f>[2]Emissions!J346</f>
        <v>13492.546568391679</v>
      </c>
      <c r="K290" s="39">
        <f>[2]Emissions!K346</f>
        <v>0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11.687089299123899</v>
      </c>
      <c r="H291" s="39">
        <f>[2]Emissions!H2308</f>
        <v>11.687089299123899</v>
      </c>
      <c r="I291" s="39">
        <f>[2]Emissions!I2308</f>
        <v>11.687089299123899</v>
      </c>
      <c r="J291" s="39">
        <f>[2]Emissions!J2308</f>
        <v>0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10848.567320177841</v>
      </c>
      <c r="H293" s="39">
        <f>[2]Emissions!H333</f>
        <v>19731.127898926079</v>
      </c>
      <c r="I293" s="39">
        <f>[2]Emissions!I333</f>
        <v>7461.350886148517</v>
      </c>
      <c r="J293" s="39">
        <f>[2]Emissions!J333</f>
        <v>10422.20441239793</v>
      </c>
      <c r="K293" s="39">
        <f>[2]Emissions!K333</f>
        <v>7461.350886148517</v>
      </c>
      <c r="L293" s="39">
        <f>[2]Emissions!L333</f>
        <v>10161.649302087981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7.5149848619999238E-2</v>
      </c>
      <c r="F294" s="39">
        <f>[2]Emissions!F689</f>
        <v>6.2883898060558857E-2</v>
      </c>
      <c r="G294" s="39">
        <f>[2]Emissions!G689</f>
        <v>0.26594854376959193</v>
      </c>
      <c r="H294" s="39">
        <f>[2]Emissions!H689</f>
        <v>0.27899045294320818</v>
      </c>
      <c r="I294" s="39">
        <f>[2]Emissions!I689</f>
        <v>0.32551989543430621</v>
      </c>
      <c r="J294" s="39">
        <f>[2]Emissions!J689</f>
        <v>0.26019483221830669</v>
      </c>
      <c r="K294" s="39">
        <f>[2]Emissions!K689</f>
        <v>0.26019483221830769</v>
      </c>
      <c r="L294" s="39">
        <f>[2]Emissions!L689</f>
        <v>0</v>
      </c>
      <c r="M294" s="39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3.7869515215428237E-2</v>
      </c>
      <c r="F297" s="39">
        <f>[2]Emissions!F790</f>
        <v>0.1981003313929921</v>
      </c>
      <c r="G297" s="39">
        <f>[2]Emissions!G790</f>
        <v>0.30521962397045438</v>
      </c>
      <c r="H297" s="39">
        <f>[2]Emissions!H790</f>
        <v>0.53412612859284814</v>
      </c>
      <c r="I297" s="39">
        <f>[2]Emissions!I790</f>
        <v>0.68515871630143788</v>
      </c>
      <c r="J297" s="39">
        <f>[2]Emissions!J790</f>
        <v>0.79265820693668954</v>
      </c>
      <c r="K297" s="39">
        <f>[2]Emissions!K790</f>
        <v>0.80450220683168105</v>
      </c>
      <c r="L297" s="39">
        <f>[2]Emissions!L790</f>
        <v>0.80450220683168117</v>
      </c>
      <c r="M297" s="39">
        <f>[2]Emissions!M790</f>
        <v>0.25268194474134581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3.502953618031567E-3</v>
      </c>
      <c r="F299" s="39">
        <f>[2]Emissions!F859</f>
        <v>3.6034704936385213E-2</v>
      </c>
      <c r="G299" s="39">
        <f>[2]Emissions!G859</f>
        <v>6.1347819219365239E-2</v>
      </c>
      <c r="H299" s="39">
        <f>[2]Emissions!H859</f>
        <v>6.1347819219365239E-2</v>
      </c>
      <c r="I299" s="39">
        <f>[2]Emissions!I859</f>
        <v>0</v>
      </c>
      <c r="J299" s="39">
        <f>[2]Emissions!J859</f>
        <v>1.6442455078468109E-2</v>
      </c>
      <c r="K299" s="39">
        <f>[2]Emissions!K859</f>
        <v>0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61.427108008534653</v>
      </c>
      <c r="F300" s="39">
        <f>[2]Emissions!F557</f>
        <v>31.845947543697481</v>
      </c>
      <c r="G300" s="39">
        <f>[2]Emissions!G557</f>
        <v>27.801813073739499</v>
      </c>
      <c r="H300" s="39">
        <f>[2]Emissions!H557</f>
        <v>45.148924386272959</v>
      </c>
      <c r="I300" s="39">
        <f>[2]Emissions!I557</f>
        <v>43.570708518483222</v>
      </c>
      <c r="J300" s="39">
        <f>[2]Emissions!J557</f>
        <v>0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30781.49023594231</v>
      </c>
      <c r="F302" s="39">
        <f>[2]Emissions!F2069</f>
        <v>45097.725226003196</v>
      </c>
      <c r="G302" s="39">
        <f>[2]Emissions!G2069</f>
        <v>57266.569162544904</v>
      </c>
      <c r="H302" s="39">
        <f>[2]Emissions!H2069</f>
        <v>60900.136512228113</v>
      </c>
      <c r="I302" s="39">
        <f>[2]Emissions!I2069</f>
        <v>55118.885206648207</v>
      </c>
      <c r="J302" s="39">
        <f>[2]Emissions!J2069</f>
        <v>40802.650216587157</v>
      </c>
      <c r="K302" s="39">
        <f>[2]Emissions!K2069</f>
        <v>28633.80628004557</v>
      </c>
      <c r="L302" s="39">
        <f>[2]Emissions!L2069</f>
        <v>25000.238930362539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3905.4500639965981</v>
      </c>
      <c r="F306" s="39">
        <f>[2]Emissions!F372</f>
        <v>1561.5438375496381</v>
      </c>
      <c r="G306" s="39">
        <f>[2]Emissions!G372</f>
        <v>0</v>
      </c>
      <c r="H306" s="39">
        <f>[2]Emissions!H372</f>
        <v>1182.793447953256</v>
      </c>
      <c r="I306" s="39">
        <f>[2]Emissions!I372</f>
        <v>1405.962023038775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8337.8065833707897</v>
      </c>
      <c r="H307" s="39">
        <f>[2]Emissions!H351</f>
        <v>5558.5377222471907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6.6802667197452223E-5</v>
      </c>
      <c r="G309" s="39">
        <f>[2]Emissions!G2055</f>
        <v>6.6802667197452223E-5</v>
      </c>
      <c r="H309" s="39">
        <f>[2]Emissions!H2055</f>
        <v>2.4670401497349529E-3</v>
      </c>
      <c r="I309" s="39">
        <f>[2]Emissions!I2055</f>
        <v>1.4699667275877839E-2</v>
      </c>
      <c r="J309" s="39">
        <f>[2]Emissions!J2055</f>
        <v>6.2539557082919625E-2</v>
      </c>
      <c r="K309" s="39">
        <f>[2]Emissions!K2055</f>
        <v>6.0139319600382608E-2</v>
      </c>
      <c r="L309" s="39">
        <f>[2]Emissions!L2055</f>
        <v>4.7839889807044629E-2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1.704478526117736</v>
      </c>
      <c r="F310" s="39">
        <f>[2]Emissions!F1076</f>
        <v>1.670088584202688</v>
      </c>
      <c r="G310" s="39">
        <f>[2]Emissions!G1076</f>
        <v>0.3929458345752751</v>
      </c>
      <c r="H310" s="39">
        <f>[2]Emissions!H1076</f>
        <v>0.75407403750598723</v>
      </c>
      <c r="I310" s="39">
        <f>[2]Emissions!I1076</f>
        <v>0.40548745760057842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39.317807754035179</v>
      </c>
      <c r="G312" s="39">
        <f>[2]Emissions!G782</f>
        <v>42.082830908893662</v>
      </c>
      <c r="H312" s="39">
        <f>[2]Emissions!H782</f>
        <v>55.266426885444822</v>
      </c>
      <c r="I312" s="39">
        <f>[2]Emissions!I782</f>
        <v>58.029378194967748</v>
      </c>
      <c r="J312" s="39">
        <f>[2]Emissions!J782</f>
        <v>58.029852468085963</v>
      </c>
      <c r="K312" s="39">
        <f>[2]Emissions!K782</f>
        <v>0</v>
      </c>
      <c r="L312" s="39">
        <f>[2]Emissions!L782</f>
        <v>0</v>
      </c>
      <c r="M312" s="39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101.44389998422341</v>
      </c>
      <c r="F313" s="39">
        <f>[2]Emissions!F1323</f>
        <v>29.794846034830108</v>
      </c>
      <c r="G313" s="39">
        <f>[2]Emissions!G1323</f>
        <v>0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2.0476738461538462</v>
      </c>
      <c r="F314" s="39">
        <f>[2]Emissions!F851</f>
        <v>1.638139076923077</v>
      </c>
      <c r="G314" s="39">
        <f>[2]Emissions!G851</f>
        <v>1.228604307692307</v>
      </c>
      <c r="H314" s="39">
        <f>[2]Emissions!H851</f>
        <v>0.81906953846153829</v>
      </c>
      <c r="I314" s="39">
        <f>[2]Emissions!I851</f>
        <v>0.40953476923076898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5.4622351330741674</v>
      </c>
      <c r="F315" s="39">
        <f>[2]Emissions!F1068</f>
        <v>214.14041383042249</v>
      </c>
      <c r="G315" s="39">
        <f>[2]Emissions!G1068</f>
        <v>394.97363812230782</v>
      </c>
      <c r="H315" s="39">
        <f>[2]Emissions!H1068</f>
        <v>625.08588459249142</v>
      </c>
      <c r="I315" s="39">
        <f>[2]Emissions!I1068</f>
        <v>805.45522194809791</v>
      </c>
      <c r="J315" s="39">
        <f>[2]Emissions!J1068</f>
        <v>837.2247710827121</v>
      </c>
      <c r="K315" s="39">
        <f>[2]Emissions!K1068</f>
        <v>880.38383339811639</v>
      </c>
      <c r="L315" s="39">
        <f>[2]Emissions!L1068</f>
        <v>932.68116445126964</v>
      </c>
      <c r="M315" s="39">
        <f>[2]Emissions!M1068</f>
        <v>839.88532538913137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201.81262692901231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116214.21292750719</v>
      </c>
      <c r="F317" s="39">
        <f>[2]Emissions!F1020</f>
        <v>98934.455285260527</v>
      </c>
      <c r="G317" s="39">
        <f>[2]Emissions!G1020</f>
        <v>79147.564228208445</v>
      </c>
      <c r="H317" s="39">
        <f>[2]Emissions!H1020</f>
        <v>55551.244919673547</v>
      </c>
      <c r="I317" s="39">
        <f>[2]Emissions!I1020</f>
        <v>38149.330471200199</v>
      </c>
      <c r="J317" s="39">
        <f>[2]Emissions!J1020</f>
        <v>18611.93841784617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9912.8214569473912</v>
      </c>
      <c r="H318" s="39">
        <f>[2]Emissions!H1234</f>
        <v>6608.5476379649263</v>
      </c>
      <c r="I318" s="39">
        <f>[2]Emissions!I1234</f>
        <v>3395.7603044145799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12917.787487801361</v>
      </c>
      <c r="F320" s="39">
        <f>[2]Emissions!F1242</f>
        <v>16032.76896378146</v>
      </c>
      <c r="G320" s="39">
        <f>[2]Emissions!G1242</f>
        <v>17947.742171766229</v>
      </c>
      <c r="H320" s="39">
        <f>[2]Emissions!H1242</f>
        <v>21865.43822749671</v>
      </c>
      <c r="I320" s="39">
        <f>[2]Emissions!I1242</f>
        <v>23152.202821312851</v>
      </c>
      <c r="J320" s="39">
        <f>[2]Emissions!J1242</f>
        <v>25546.329297387751</v>
      </c>
      <c r="K320" s="39">
        <f>[2]Emissions!K1242</f>
        <v>25735.451880690689</v>
      </c>
      <c r="L320" s="39">
        <f>[2]Emissions!L1242</f>
        <v>25956.976265482601</v>
      </c>
      <c r="M320" s="39">
        <f>[2]Emissions!M1242</f>
        <v>26231.14682728675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10.141549713613809</v>
      </c>
      <c r="F325" s="39">
        <f>[2]Emissions!F661</f>
        <v>9.0538058289757917</v>
      </c>
      <c r="G325" s="39">
        <f>[2]Emissions!G661</f>
        <v>0</v>
      </c>
      <c r="H325" s="39">
        <f>[2]Emissions!H661</f>
        <v>9.3267999220473072</v>
      </c>
      <c r="I325" s="39">
        <f>[2]Emissions!I661</f>
        <v>19.024543237347139</v>
      </c>
      <c r="J325" s="39">
        <f>[2]Emissions!J661</f>
        <v>7.8057211955279291</v>
      </c>
      <c r="K325" s="39">
        <f>[2]Emissions!K661</f>
        <v>7.0911575623543861</v>
      </c>
      <c r="L325" s="39">
        <f>[2]Emissions!L661</f>
        <v>7.5569274616412487</v>
      </c>
      <c r="M325" s="39">
        <f>[2]Emissions!M661</f>
        <v>6.768837980595384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3895.4374835254421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9.2401154128267696E-4</v>
      </c>
      <c r="F328" s="39">
        <f>[2]Emissions!F1189</f>
        <v>6.6639725282302163E-4</v>
      </c>
      <c r="G328" s="39">
        <f>[2]Emissions!G1189</f>
        <v>6.1600769418845218E-4</v>
      </c>
      <c r="H328" s="39">
        <f>[2]Emissions!H1189</f>
        <v>4.6200577064133902E-4</v>
      </c>
      <c r="I328" s="39">
        <f>[2]Emissions!I1189</f>
        <v>3.0800384709422528E-4</v>
      </c>
      <c r="J328" s="39">
        <f>[2]Emissions!J1189</f>
        <v>1.5400192354711299E-4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82.728273716237695</v>
      </c>
      <c r="J329" s="39">
        <f>[2]Emissions!J1129</f>
        <v>82.728273716237695</v>
      </c>
      <c r="K329" s="39">
        <f>[2]Emissions!K1129</f>
        <v>139.88224715516981</v>
      </c>
      <c r="L329" s="39">
        <f>[2]Emissions!L1129</f>
        <v>139.64491998180509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0.87719564235033842</v>
      </c>
      <c r="F330" s="39">
        <f>[2]Emissions!F1373</f>
        <v>0</v>
      </c>
      <c r="G330" s="39">
        <f>[2]Emissions!G1373</f>
        <v>0</v>
      </c>
      <c r="H330" s="39">
        <f>[2]Emissions!H1373</f>
        <v>9.2324921105602975</v>
      </c>
      <c r="I330" s="39">
        <f>[2]Emissions!I1373</f>
        <v>9.2324921105602975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1694.7716212142959</v>
      </c>
      <c r="F331" s="39">
        <f>[2]Emissions!F1218</f>
        <v>1694.771621214295</v>
      </c>
      <c r="G331" s="39">
        <f>[2]Emissions!G1218</f>
        <v>1382.3056262370951</v>
      </c>
      <c r="H331" s="39">
        <f>[2]Emissions!H1218</f>
        <v>834.19984998220082</v>
      </c>
      <c r="I331" s="39">
        <f>[2]Emissions!I1218</f>
        <v>417.09992499110041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730.37380141566598</v>
      </c>
      <c r="G332" s="39">
        <f>[2]Emissions!G895</f>
        <v>469.29375329286722</v>
      </c>
      <c r="H332" s="39">
        <f>[2]Emissions!H895</f>
        <v>1152.597857375642</v>
      </c>
      <c r="I332" s="39">
        <f>[2]Emissions!I895</f>
        <v>1359.248010283206</v>
      </c>
      <c r="J332" s="39">
        <f>[2]Emissions!J895</f>
        <v>1490.5084180469239</v>
      </c>
      <c r="K332" s="39">
        <f>[2]Emissions!K895</f>
        <v>1615.587075497572</v>
      </c>
      <c r="L332" s="39">
        <f>[2]Emissions!L895</f>
        <v>1637.956943790505</v>
      </c>
      <c r="M332" s="39">
        <f>[2]Emissions!M895</f>
        <v>1656.569974455909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1.1606622880047459</v>
      </c>
      <c r="F333" s="39">
        <f>[2]Emissions!F1106</f>
        <v>2.2026476101490138</v>
      </c>
      <c r="G333" s="39">
        <f>[2]Emissions!G1106</f>
        <v>0.1054823925896094</v>
      </c>
      <c r="H333" s="39">
        <f>[2]Emissions!H1106</f>
        <v>1.2748668217334149</v>
      </c>
      <c r="I333" s="39">
        <f>[2]Emissions!I1106</f>
        <v>0.84626969445348366</v>
      </c>
      <c r="J333" s="39">
        <f>[2]Emissions!J1106</f>
        <v>0.42313484722674188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16545.953684210519</v>
      </c>
      <c r="H338" s="39">
        <f>[2]Emissions!H377</f>
        <v>5090.4455468704928</v>
      </c>
      <c r="I338" s="39">
        <f>[2]Emissions!I377</f>
        <v>5586.7042365407542</v>
      </c>
      <c r="J338" s="39">
        <f>[2]Emissions!J377</f>
        <v>2900.593500292242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0</v>
      </c>
      <c r="L339" s="39">
        <f>[2]Emissions!L387</f>
        <v>26128.99858470507</v>
      </c>
      <c r="M339" s="39">
        <f>[2]Emissions!M387</f>
        <v>33099.941694684523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19728.922942926289</v>
      </c>
      <c r="F340" s="39">
        <f>[2]Emissions!F382</f>
        <v>11260.00125884294</v>
      </c>
      <c r="G340" s="39">
        <f>[2]Emissions!G382</f>
        <v>14955.44485053638</v>
      </c>
      <c r="H340" s="39">
        <f>[2]Emissions!H382</f>
        <v>5630.0006294214863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1.531121766156576E-3</v>
      </c>
      <c r="J346" s="39">
        <f>[2]Emissions!J619</f>
        <v>9.8553310898157661E-3</v>
      </c>
      <c r="K346" s="39">
        <f>[2]Emissions!K619</f>
        <v>6.4243194320941097E-2</v>
      </c>
      <c r="L346" s="39">
        <f>[2]Emissions!L619</f>
        <v>0.40024120183722328</v>
      </c>
      <c r="M346" s="39">
        <f>[2]Emissions!M619</f>
        <v>0.39444808489735322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48573.443839648433</v>
      </c>
      <c r="F347" s="39">
        <f>[2]Emissions!F2369</f>
        <v>41045.07948718276</v>
      </c>
      <c r="G347" s="39">
        <f>[2]Emissions!G2369</f>
        <v>36438.457542358643</v>
      </c>
      <c r="H347" s="39">
        <f>[2]Emissions!H2369</f>
        <v>22821.523352104959</v>
      </c>
      <c r="I347" s="39">
        <f>[2]Emissions!I2369</f>
        <v>13397.85385715279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10503.72146871428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82818.299533351179</v>
      </c>
      <c r="G352" s="39">
        <f>[2]Emissions!G2283</f>
        <v>135622.79171484831</v>
      </c>
      <c r="H352" s="39">
        <f>[2]Emissions!H2283</f>
        <v>145638.86749472309</v>
      </c>
      <c r="I352" s="39">
        <f>[2]Emissions!I2283</f>
        <v>136583.38219957121</v>
      </c>
      <c r="J352" s="39">
        <f>[2]Emissions!J2283</f>
        <v>133379.58035644409</v>
      </c>
      <c r="K352" s="39">
        <f>[2]Emissions!K2283</f>
        <v>94363.306064080622</v>
      </c>
      <c r="L352" s="39">
        <f>[2]Emissions!L2283</f>
        <v>84347.230284205885</v>
      </c>
      <c r="M352" s="39">
        <f>[2]Emissions!M2283</f>
        <v>17102.984944805281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458.48054216717708</v>
      </c>
      <c r="G355" s="39">
        <f>[2]Emissions!G2347</f>
        <v>458.48054216717708</v>
      </c>
      <c r="H355" s="39">
        <f>[2]Emissions!H2347</f>
        <v>874.41976730938632</v>
      </c>
      <c r="I355" s="39">
        <f>[2]Emissions!I2347</f>
        <v>1851.0631196691149</v>
      </c>
      <c r="J355" s="39">
        <f>[2]Emissions!J2347</f>
        <v>2850.775326736662</v>
      </c>
      <c r="K355" s="39">
        <f>[2]Emissions!K2347</f>
        <v>2850.775326736662</v>
      </c>
      <c r="L355" s="39">
        <f>[2]Emissions!L2347</f>
        <v>3397.1939646236119</v>
      </c>
      <c r="M355" s="39">
        <f>[2]Emissions!M2347</f>
        <v>1691.454237646522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3.342313265914528</v>
      </c>
      <c r="I359" s="39">
        <f>[2]Emissions!I2175</f>
        <v>3.1534693192482268</v>
      </c>
      <c r="J359" s="39">
        <f>[2]Emissions!J2175</f>
        <v>3.127815331492013</v>
      </c>
      <c r="K359" s="39">
        <f>[2]Emissions!K2175</f>
        <v>2.9920178921304008</v>
      </c>
      <c r="L359" s="39">
        <f>[2]Emissions!L2175</f>
        <v>2.7739070417843799</v>
      </c>
      <c r="M359" s="39">
        <f>[2]Emissions!M2175</f>
        <v>0.90065779544323399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1.9264529032262401</v>
      </c>
      <c r="J363" s="39">
        <f>[2]Emissions!J2222</f>
        <v>1.3764135395539761</v>
      </c>
      <c r="K363" s="39">
        <f>[2]Emissions!K2222</f>
        <v>0.62785300404465105</v>
      </c>
      <c r="L363" s="39">
        <f>[2]Emissions!L2222</f>
        <v>0.45674331950533331</v>
      </c>
      <c r="M363" s="39">
        <f>[2]Emissions!M2222</f>
        <v>0.14427956077940229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</v>
      </c>
      <c r="J364" s="39">
        <f>[2]Emissions!J2215</f>
        <v>2.9729856022378232</v>
      </c>
      <c r="K364" s="39">
        <f>[2]Emissions!K2215</f>
        <v>4.3002641892269668</v>
      </c>
      <c r="L364" s="39">
        <f>[2]Emissions!L2215</f>
        <v>4.3002641892269651</v>
      </c>
      <c r="M364" s="39">
        <f>[2]Emissions!M2215</f>
        <v>0.66363929349457118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5466.0540888461546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1291.5568173696849</v>
      </c>
      <c r="F366" s="39">
        <f>[2]Emissions!F2135</f>
        <v>5185.8251501707891</v>
      </c>
      <c r="G366" s="39">
        <f>[2]Emissions!G2135</f>
        <v>9150.7607343118416</v>
      </c>
      <c r="H366" s="39">
        <f>[2]Emissions!H2135</f>
        <v>10290.990112224359</v>
      </c>
      <c r="I366" s="39">
        <f>[2]Emissions!I2135</f>
        <v>7033.4078437835115</v>
      </c>
      <c r="J366" s="39">
        <f>[2]Emissions!J2135</f>
        <v>4698.9834046018641</v>
      </c>
      <c r="K366" s="39">
        <f>[2]Emissions!K2135</f>
        <v>2267.19720931966</v>
      </c>
      <c r="L366" s="39">
        <f>[2]Emissions!L2135</f>
        <v>1630.5111449594019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66.95977105147233</v>
      </c>
      <c r="H368" s="39">
        <f>[2]Emissions!H2121</f>
        <v>66.959771051472345</v>
      </c>
      <c r="I368" s="39">
        <f>[2]Emissions!I2121</f>
        <v>13640.6290184135</v>
      </c>
      <c r="J368" s="39">
        <f>[2]Emissions!J2121</f>
        <v>13640.6290184135</v>
      </c>
      <c r="K368" s="39">
        <f>[2]Emissions!K2121</f>
        <v>13640.6290184135</v>
      </c>
      <c r="L368" s="39">
        <f>[2]Emissions!L2121</f>
        <v>0</v>
      </c>
      <c r="M368" s="39">
        <f>[2]Emissions!M2121</f>
        <v>89.181802941316519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20453.440700515039</v>
      </c>
      <c r="F369" s="39">
        <f>[2]Emissions!F2114</f>
        <v>51624.622138513871</v>
      </c>
      <c r="G369" s="39">
        <f>[2]Emissions!G2114</f>
        <v>71361.507757269865</v>
      </c>
      <c r="H369" s="39">
        <f>[2]Emissions!H2114</f>
        <v>53620.032688072017</v>
      </c>
      <c r="I369" s="39">
        <f>[2]Emissions!I2114</f>
        <v>22978.145085909309</v>
      </c>
      <c r="J369" s="39">
        <f>[2]Emissions!J2114</f>
        <v>3241.2594671533411</v>
      </c>
      <c r="K369" s="39">
        <f>[2]Emissions!K2114</f>
        <v>0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0.2493834954928722</v>
      </c>
      <c r="I378" s="39">
        <f>[2]Emissions!I2272</f>
        <v>1.4959285186615341</v>
      </c>
      <c r="J378" s="39">
        <f>[2]Emissions!J2272</f>
        <v>8.8488705352847319</v>
      </c>
      <c r="K378" s="39">
        <f>[2]Emissions!K2272</f>
        <v>49.601212948180667</v>
      </c>
      <c r="L378" s="39">
        <f>[2]Emissions!L2272</f>
        <v>48.354667925012009</v>
      </c>
      <c r="M378" s="39">
        <f>[2]Emissions!M2272</f>
        <v>92.735715127682212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</v>
      </c>
      <c r="J381" s="39">
        <f>[2]Emissions!J612</f>
        <v>1.825486291150721</v>
      </c>
      <c r="K381" s="39">
        <f>[2]Emissions!K612</f>
        <v>10.88876876459967</v>
      </c>
      <c r="L381" s="39">
        <f>[2]Emissions!L612</f>
        <v>10.88876876459968</v>
      </c>
      <c r="M381" s="39">
        <f>[2]Emissions!M612</f>
        <v>133.74187955087319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1.246917477464361E-3</v>
      </c>
      <c r="I383" s="39">
        <f>[2]Emissions!I2267</f>
        <v>7.479642593307672E-3</v>
      </c>
      <c r="J383" s="39">
        <f>[2]Emissions!J2267</f>
        <v>4.4244352676423668E-2</v>
      </c>
      <c r="K383" s="39">
        <f>[2]Emissions!K2267</f>
        <v>0.2480060647409035</v>
      </c>
      <c r="L383" s="39">
        <f>[2]Emissions!L2267</f>
        <v>0.24177333962506009</v>
      </c>
      <c r="M383" s="39">
        <f>[2]Emissions!M2267</f>
        <v>0.46367857563841108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1.864743529411764E-2</v>
      </c>
      <c r="F384" s="39">
        <f>[2]Emissions!F2089</f>
        <v>2.2084997647058811E-2</v>
      </c>
      <c r="G384" s="39">
        <f>[2]Emissions!G2089</f>
        <v>2.208499764705885E-2</v>
      </c>
      <c r="H384" s="39">
        <f>[2]Emissions!H2089</f>
        <v>1.3940894117647059E-2</v>
      </c>
      <c r="I384" s="39">
        <f>[2]Emissions!I2089</f>
        <v>3.4375623529416038E-3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0.51259032089955336</v>
      </c>
      <c r="F386" s="39">
        <f>[2]Emissions!F376</f>
        <v>0.20495262867839001</v>
      </c>
      <c r="G386" s="39">
        <f>[2]Emissions!G376</f>
        <v>0</v>
      </c>
      <c r="H386" s="39">
        <f>[2]Emissions!H376</f>
        <v>0.15524164004386479</v>
      </c>
      <c r="I386" s="39">
        <f>[2]Emissions!I376</f>
        <v>0.1845325155238392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1.060871275086207E-3</v>
      </c>
      <c r="F389" s="39">
        <f>[2]Emissions!F1143</f>
        <v>1.2404033213822519E-3</v>
      </c>
      <c r="G389" s="39">
        <f>[2]Emissions!G1143</f>
        <v>1.3260297781032011E-3</v>
      </c>
      <c r="H389" s="39">
        <f>[2]Emissions!H1143</f>
        <v>1.4676023416800199E-3</v>
      </c>
      <c r="I389" s="39">
        <f>[2]Emissions!I1143</f>
        <v>1.3387494467100929E-3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6.2194156626506034</v>
      </c>
      <c r="J390" s="39">
        <f>[2]Emissions!J924</f>
        <v>3.1097078313253022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0</v>
      </c>
      <c r="J392" s="39">
        <f>[2]Emissions!J865</f>
        <v>0</v>
      </c>
      <c r="K392" s="39">
        <f>[2]Emissions!K865</f>
        <v>0</v>
      </c>
      <c r="L392" s="39">
        <f>[2]Emissions!L865</f>
        <v>0</v>
      </c>
      <c r="M392" s="39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2.589421136259074</v>
      </c>
      <c r="F393" s="39">
        <f>[2]Emissions!F386</f>
        <v>1.477875165223137</v>
      </c>
      <c r="G393" s="39">
        <f>[2]Emissions!G386</f>
        <v>1.9629021366329009</v>
      </c>
      <c r="H393" s="39">
        <f>[2]Emissions!H386</f>
        <v>0.73893758261157005</v>
      </c>
      <c r="I393" s="39">
        <f>[2]Emissions!I386</f>
        <v>0.36946879130578508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62.319267916226863</v>
      </c>
      <c r="F395" s="39">
        <f>[2]Emissions!F1372</f>
        <v>0</v>
      </c>
      <c r="G395" s="39">
        <f>[2]Emissions!G1372</f>
        <v>0</v>
      </c>
      <c r="H395" s="39">
        <f>[2]Emissions!H1372</f>
        <v>655.91086137961815</v>
      </c>
      <c r="I395" s="39">
        <f>[2]Emissions!I1372</f>
        <v>655.91086137961815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</v>
      </c>
      <c r="J396" s="39">
        <f>[2]Emissions!J1203</f>
        <v>0</v>
      </c>
      <c r="K396" s="39">
        <f>[2]Emissions!K1203</f>
        <v>0</v>
      </c>
      <c r="L396" s="39">
        <f>[2]Emissions!L1203</f>
        <v>0</v>
      </c>
      <c r="M396" s="39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351.93984931226322</v>
      </c>
      <c r="I397" s="39">
        <f>[2]Emissions!I887</f>
        <v>561.09779922552218</v>
      </c>
      <c r="J397" s="39">
        <f>[2]Emissions!J887</f>
        <v>584.06365891747498</v>
      </c>
      <c r="K397" s="39">
        <f>[2]Emissions!K887</f>
        <v>584.06365891747475</v>
      </c>
      <c r="L397" s="39">
        <f>[2]Emissions!L887</f>
        <v>501.97483211919439</v>
      </c>
      <c r="M397" s="39">
        <f>[2]Emissions!M887</f>
        <v>237.80701301922909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</v>
      </c>
      <c r="H400" s="39">
        <f>[2]Emissions!H381</f>
        <v>0.6681209780267523</v>
      </c>
      <c r="I400" s="39">
        <f>[2]Emissions!I381</f>
        <v>0.73325493104597406</v>
      </c>
      <c r="J400" s="39">
        <f>[2]Emissions!J381</f>
        <v>0.3807028969133569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0.1508306013647587</v>
      </c>
      <c r="H402" s="39">
        <f>[2]Emissions!H675</f>
        <v>1.3098228995015779</v>
      </c>
      <c r="I402" s="39">
        <f>[2]Emissions!I675</f>
        <v>1.277809547303671</v>
      </c>
      <c r="J402" s="39">
        <f>[2]Emissions!J675</f>
        <v>0.60683785128283452</v>
      </c>
      <c r="K402" s="39">
        <f>[2]Emissions!K675</f>
        <v>0</v>
      </c>
      <c r="L402" s="39">
        <f>[2]Emissions!L675</f>
        <v>0</v>
      </c>
      <c r="M402" s="39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46.507901352831169</v>
      </c>
      <c r="F403" s="39">
        <f>[2]Emissions!F65</f>
        <v>34.880926014623377</v>
      </c>
      <c r="G403" s="39">
        <f>[2]Emissions!G65</f>
        <v>23.253950676415581</v>
      </c>
      <c r="H403" s="39">
        <f>[2]Emissions!H65</f>
        <v>11.626975338207791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910.90953629558362</v>
      </c>
      <c r="F405" s="39">
        <f>[2]Emissions!F147</f>
        <v>974.80099219670683</v>
      </c>
      <c r="G405" s="39">
        <f>[2]Emissions!G147</f>
        <v>940.31854369035159</v>
      </c>
      <c r="H405" s="39">
        <f>[2]Emissions!H147</f>
        <v>2573.044938501524</v>
      </c>
      <c r="I405" s="39">
        <f>[2]Emissions!I147</f>
        <v>2920.9044895628881</v>
      </c>
      <c r="J405" s="39">
        <f>[2]Emissions!J147</f>
        <v>2302.5809897124541</v>
      </c>
      <c r="K405" s="39">
        <f>[2]Emissions!K147</f>
        <v>1862.3552070928131</v>
      </c>
      <c r="L405" s="39">
        <f>[2]Emissions!L147</f>
        <v>2064.2459049960312</v>
      </c>
      <c r="M405" s="39">
        <f>[2]Emissions!M147</f>
        <v>2249.086737567784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300.37534385477579</v>
      </c>
      <c r="F406" s="39">
        <f>[2]Emissions!F133</f>
        <v>341.21149617340973</v>
      </c>
      <c r="G406" s="39">
        <f>[2]Emissions!G133</f>
        <v>350.32453981839529</v>
      </c>
      <c r="H406" s="39">
        <f>[2]Emissions!H133</f>
        <v>50.030578537875002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8.0796420902211903</v>
      </c>
      <c r="I409" s="39">
        <f>[2]Emissions!I2161</f>
        <v>47.921951063628612</v>
      </c>
      <c r="J409" s="39">
        <f>[2]Emissions!J2161</f>
        <v>282.1430084677653</v>
      </c>
      <c r="K409" s="39">
        <f>[2]Emissions!K2161</f>
        <v>1652.8522111847151</v>
      </c>
      <c r="L409" s="39">
        <f>[2]Emissions!L2161</f>
        <v>1686.1271397621711</v>
      </c>
      <c r="M409" s="39">
        <f>[2]Emissions!M2161</f>
        <v>19877.267373410221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0</v>
      </c>
      <c r="M410" s="39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4222.749436970058</v>
      </c>
      <c r="F411" s="39">
        <f>[2]Emissions!F2147</f>
        <v>6855.8234216221299</v>
      </c>
      <c r="G411" s="39">
        <f>[2]Emissions!G2147</f>
        <v>9131.2099691221283</v>
      </c>
      <c r="H411" s="39">
        <f>[2]Emissions!H2147</f>
        <v>7538.6278495005081</v>
      </c>
      <c r="I411" s="39">
        <f>[2]Emissions!I2147</f>
        <v>4905.5538648484362</v>
      </c>
      <c r="J411" s="39">
        <f>[2]Emissions!J2147</f>
        <v>2630.1673173484501</v>
      </c>
      <c r="K411" s="39">
        <f>[2]Emissions!K2147</f>
        <v>0</v>
      </c>
      <c r="L411" s="39">
        <f>[2]Emissions!L2147</f>
        <v>0</v>
      </c>
      <c r="M411" s="39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11043.65935525336</v>
      </c>
      <c r="G414" s="39">
        <f>[2]Emissions!G1777</f>
        <v>7362.4395701689027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3864.7464894327459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3140.5643172739242</v>
      </c>
      <c r="F418" s="39">
        <f>[2]Emissions!F1336</f>
        <v>4254.817997874281</v>
      </c>
      <c r="G418" s="39">
        <f>[2]Emissions!G1336</f>
        <v>4863.5324910349191</v>
      </c>
      <c r="H418" s="39">
        <f>[2]Emissions!H1336</f>
        <v>5963.3955728281044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1461.1416725500001</v>
      </c>
      <c r="I420" s="39">
        <f>[2]Emissions!I2201</f>
        <v>1461.1416725500001</v>
      </c>
      <c r="J420" s="39">
        <f>[2]Emissions!J2201</f>
        <v>1461.1416725500001</v>
      </c>
      <c r="K420" s="39">
        <f>[2]Emissions!K2201</f>
        <v>1461.1416725500001</v>
      </c>
      <c r="L420" s="39">
        <f>[2]Emissions!L2201</f>
        <v>0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53.010168498696402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8490.7983946981985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971.30462261265359</v>
      </c>
      <c r="F423" s="39">
        <f>[2]Emissions!F1451</f>
        <v>0</v>
      </c>
      <c r="G423" s="39">
        <f>[2]Emissions!G1451</f>
        <v>3239.4294735798148</v>
      </c>
      <c r="H423" s="39">
        <f>[2]Emissions!H1451</f>
        <v>4120.0248093885912</v>
      </c>
      <c r="I423" s="39">
        <f>[2]Emissions!I1451</f>
        <v>3908.8734136420212</v>
      </c>
      <c r="J423" s="39">
        <f>[2]Emissions!J1451</f>
        <v>0</v>
      </c>
      <c r="K423" s="39">
        <f>[2]Emissions!K1451</f>
        <v>0</v>
      </c>
      <c r="L423" s="39">
        <f>[2]Emissions!L1451</f>
        <v>0</v>
      </c>
      <c r="M423" s="39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12.150083333333329</v>
      </c>
      <c r="I426" s="39">
        <f>[2]Emissions!I1444</f>
        <v>8.1000555555555529</v>
      </c>
      <c r="J426" s="39">
        <f>[2]Emissions!J1444</f>
        <v>4.0500277777777756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0</v>
      </c>
      <c r="J427" s="39">
        <f>[2]Emissions!J2326</f>
        <v>0</v>
      </c>
      <c r="K427" s="39">
        <f>[2]Emissions!K2326</f>
        <v>0</v>
      </c>
      <c r="L427" s="39">
        <f>[2]Emissions!L2326</f>
        <v>0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911.41562880658421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23.670232845493551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186.86024494281051</v>
      </c>
      <c r="G432" s="39">
        <f>[2]Emissions!G1188</f>
        <v>172.73082704811171</v>
      </c>
      <c r="H432" s="39">
        <f>[2]Emissions!H1188</f>
        <v>129.54812028608379</v>
      </c>
      <c r="I432" s="39">
        <f>[2]Emissions!I1188</f>
        <v>86.365413524055782</v>
      </c>
      <c r="J432" s="39">
        <f>[2]Emissions!J1188</f>
        <v>43.182706762027927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145.1420267223462</v>
      </c>
      <c r="F433" s="39">
        <f>[2]Emissions!F938</f>
        <v>145.1420267223462</v>
      </c>
      <c r="G433" s="39">
        <f>[2]Emissions!G938</f>
        <v>68.73131541592862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0</v>
      </c>
      <c r="G435" s="39">
        <f>[2]Emissions!G872</f>
        <v>0</v>
      </c>
      <c r="H435" s="39">
        <f>[2]Emissions!H872</f>
        <v>697.03777331755475</v>
      </c>
      <c r="I435" s="39">
        <f>[2]Emissions!I872</f>
        <v>697.06731788517197</v>
      </c>
      <c r="J435" s="39">
        <f>[2]Emissions!J872</f>
        <v>697.01561489184189</v>
      </c>
      <c r="K435" s="39">
        <f>[2]Emissions!K872</f>
        <v>0</v>
      </c>
      <c r="L435" s="39">
        <f>[2]Emissions!L872</f>
        <v>0</v>
      </c>
      <c r="M435" s="39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1601.144516292504</v>
      </c>
      <c r="G436" s="39">
        <f>[2]Emissions!G519</f>
        <v>1601.144516292504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1159.759217878744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1.5591457541695759</v>
      </c>
      <c r="J441" s="39">
        <f>[2]Emissions!J1128</f>
        <v>1.5591457541695759</v>
      </c>
      <c r="K441" s="39">
        <f>[2]Emissions!K1128</f>
        <v>2.6363031879979242</v>
      </c>
      <c r="L441" s="39">
        <f>[2]Emissions!L1128</f>
        <v>2.6318303803581808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5564.7527726907883</v>
      </c>
      <c r="G444" s="39">
        <f>[2]Emissions!G894</f>
        <v>3575.5714536599398</v>
      </c>
      <c r="H444" s="39">
        <f>[2]Emissions!H894</f>
        <v>8781.6979609572736</v>
      </c>
      <c r="I444" s="39">
        <f>[2]Emissions!I894</f>
        <v>10356.175316443479</v>
      </c>
      <c r="J444" s="39">
        <f>[2]Emissions!J894</f>
        <v>11356.25461369085</v>
      </c>
      <c r="K444" s="39">
        <f>[2]Emissions!K894</f>
        <v>12309.234860933881</v>
      </c>
      <c r="L444" s="39">
        <f>[2]Emissions!L894</f>
        <v>12479.671952689559</v>
      </c>
      <c r="M444" s="39">
        <f>[2]Emissions!M894</f>
        <v>12621.485519664069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901.78839856330956</v>
      </c>
      <c r="F446" s="39">
        <f>[2]Emissions!F226</f>
        <v>11.11469048974946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7747.5670264028522</v>
      </c>
      <c r="G447" s="39">
        <f>[2]Emissions!G25</f>
        <v>5165.0446842685678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3.1449607892848199</v>
      </c>
      <c r="L450" s="39">
        <f>[2]Emissions!L2054</f>
        <v>3.1449607892848199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165.76545333469991</v>
      </c>
      <c r="F451" s="39">
        <f>[2]Emissions!F1105</f>
        <v>298.60155747080148</v>
      </c>
      <c r="G451" s="39">
        <f>[2]Emissions!G1105</f>
        <v>26.624797486911</v>
      </c>
      <c r="H451" s="39">
        <f>[2]Emissions!H1105</f>
        <v>173.08417940432781</v>
      </c>
      <c r="I451" s="39">
        <f>[2]Emissions!I1105</f>
        <v>114.98323757003629</v>
      </c>
      <c r="J451" s="39">
        <f>[2]Emissions!J1105</f>
        <v>57.491618785018147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1179.044128439705</v>
      </c>
      <c r="H453" s="39">
        <f>[2]Emissions!H473</f>
        <v>786.02941895980291</v>
      </c>
      <c r="I453" s="39">
        <f>[2]Emissions!I473</f>
        <v>393.0147094799014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0</v>
      </c>
      <c r="J454" s="39">
        <f>[2]Emissions!J89</f>
        <v>0</v>
      </c>
      <c r="K454" s="39">
        <f>[2]Emissions!K89</f>
        <v>0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4119.5243855880144</v>
      </c>
      <c r="F455" s="39">
        <f>[2]Emissions!F7</f>
        <v>5014.7393258142238</v>
      </c>
      <c r="G455" s="39">
        <f>[2]Emissions!G7</f>
        <v>4110.0391191340004</v>
      </c>
      <c r="H455" s="39">
        <f>[2]Emissions!H7</f>
        <v>2308.7129266521529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1936.5182907577901</v>
      </c>
      <c r="L455" s="39">
        <f>[2]Emissions!L7</f>
        <v>1478.7668199366351</v>
      </c>
      <c r="M455" s="39">
        <f>[2]Emissions!M7</f>
        <v>1513.6337370885319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0</v>
      </c>
      <c r="I457" s="39">
        <f>[2]Emissions!I1782</f>
        <v>0</v>
      </c>
      <c r="J457" s="39">
        <f>[2]Emissions!J1782</f>
        <v>7.451628950361922</v>
      </c>
      <c r="K457" s="39">
        <f>[2]Emissions!K1782</f>
        <v>7.4516289503619202</v>
      </c>
      <c r="L457" s="39">
        <f>[2]Emissions!L1782</f>
        <v>1.0067060188986541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4376.3482367284932</v>
      </c>
      <c r="F458" s="39">
        <f>[2]Emissions!F1603</f>
        <v>4369.4963205999829</v>
      </c>
      <c r="G458" s="39">
        <f>[2]Emissions!G1603</f>
        <v>4369.4963205999829</v>
      </c>
      <c r="H458" s="39">
        <f>[2]Emissions!H1603</f>
        <v>6128.1230272995244</v>
      </c>
      <c r="I458" s="39">
        <f>[2]Emissions!I1603</f>
        <v>7457.7956561724477</v>
      </c>
      <c r="J458" s="39">
        <f>[2]Emissions!J1603</f>
        <v>7717.8733955693097</v>
      </c>
      <c r="K458" s="39">
        <f>[2]Emissions!K1603</f>
        <v>7975.1533459115062</v>
      </c>
      <c r="L458" s="39">
        <f>[2]Emissions!L1603</f>
        <v>8313.4875090496371</v>
      </c>
      <c r="M458" s="39">
        <f>[2]Emissions!M1603</f>
        <v>8649.9423349896188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0</v>
      </c>
      <c r="J459" s="39">
        <f>[2]Emissions!J1589</f>
        <v>0</v>
      </c>
      <c r="K459" s="39">
        <f>[2]Emissions!K1589</f>
        <v>0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0.97349070000000015</v>
      </c>
      <c r="H460" s="39">
        <f>[2]Emissions!H1533</f>
        <v>0.64629300000000012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0</v>
      </c>
      <c r="L461" s="39">
        <f>[2]Emissions!L1135</f>
        <v>0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0.30494913112830352</v>
      </c>
      <c r="I462" s="39">
        <f>[2]Emissions!I1149</f>
        <v>0.48593939505519101</v>
      </c>
      <c r="J462" s="39">
        <f>[2]Emissions!J1149</f>
        <v>0.56076526439968133</v>
      </c>
      <c r="K462" s="39">
        <f>[2]Emissions!K1149</f>
        <v>0.69398373000884772</v>
      </c>
      <c r="L462" s="39">
        <f>[2]Emissions!L1149</f>
        <v>0.69254661442839183</v>
      </c>
      <c r="M462" s="39">
        <f>[2]Emissions!M1149</f>
        <v>0.46315288249476172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7.0013328909110349E-3</v>
      </c>
      <c r="K463" s="39">
        <f>[2]Emissions!K633</f>
        <v>4.3511108361594011E-2</v>
      </c>
      <c r="L463" s="39">
        <f>[2]Emissions!L633</f>
        <v>0.27095553843356263</v>
      </c>
      <c r="M463" s="39">
        <f>[2]Emissions!M633</f>
        <v>0.26745487198810708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5827.7941244509293</v>
      </c>
      <c r="F464" s="39">
        <f>[2]Emissions!F529</f>
        <v>3581.2521717147429</v>
      </c>
      <c r="G464" s="39">
        <f>[2]Emissions!G529</f>
        <v>0</v>
      </c>
      <c r="H464" s="39">
        <f>[2]Emissions!H529</f>
        <v>2642.9905326308058</v>
      </c>
      <c r="I464" s="39">
        <f>[2]Emissions!I529</f>
        <v>2642.9905326308058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712.74349943514585</v>
      </c>
      <c r="G465" s="39">
        <f>[2]Emissions!G354</f>
        <v>534.55762457635956</v>
      </c>
      <c r="H465" s="39">
        <f>[2]Emissions!H354</f>
        <v>356.37174971757292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14.08016786809632</v>
      </c>
      <c r="F466" s="39">
        <f>[2]Emissions!F20</f>
        <v>16.823224298168451</v>
      </c>
      <c r="G466" s="39">
        <f>[2]Emissions!G20</f>
        <v>16.823224298168451</v>
      </c>
      <c r="H466" s="39">
        <f>[2]Emissions!H20</f>
        <v>16.823224298168451</v>
      </c>
      <c r="I466" s="39">
        <f>[2]Emissions!I20</f>
        <v>2.7430564300721332</v>
      </c>
      <c r="J466" s="39">
        <f>[2]Emissions!J20</f>
        <v>0</v>
      </c>
      <c r="K466" s="39">
        <f>[2]Emissions!K20</f>
        <v>0</v>
      </c>
      <c r="L466" s="39">
        <f>[2]Emissions!L20</f>
        <v>0</v>
      </c>
      <c r="M466" s="39">
        <f>[2]Emissions!M20</f>
        <v>0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7.1775191253781512E-2</v>
      </c>
      <c r="F467" s="39">
        <f>[2]Emissions!F230</f>
        <v>0.40132265737464101</v>
      </c>
      <c r="G467" s="39">
        <f>[2]Emissions!G230</f>
        <v>2.7105304079911612</v>
      </c>
      <c r="H467" s="39">
        <f>[2]Emissions!H230</f>
        <v>2.470066937879694</v>
      </c>
      <c r="I467" s="39">
        <f>[2]Emissions!I230</f>
        <v>0</v>
      </c>
      <c r="J467" s="39">
        <f>[2]Emissions!J230</f>
        <v>0</v>
      </c>
      <c r="K467" s="39">
        <f>[2]Emissions!K230</f>
        <v>0</v>
      </c>
      <c r="L467" s="39">
        <f>[2]Emissions!L230</f>
        <v>0</v>
      </c>
      <c r="M467" s="39">
        <f>[2]Emissions!M230</f>
        <v>3.085531164041349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182.366574423434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</v>
      </c>
      <c r="J468" s="39">
        <f>[2]Emissions!J523</f>
        <v>30.394429070572311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61600.378905785903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0.71561580882352938</v>
      </c>
      <c r="F472" s="39">
        <f>[2]Emissions!F1805</f>
        <v>0.53671185661764709</v>
      </c>
      <c r="G472" s="39">
        <f>[2]Emissions!G1805</f>
        <v>0.53671185661764709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98.395030864197537</v>
      </c>
      <c r="F473" s="39">
        <f>[2]Emissions!F1457</f>
        <v>81.995859053497924</v>
      </c>
      <c r="G473" s="39">
        <f>[2]Emissions!G1457</f>
        <v>65.596687242798339</v>
      </c>
      <c r="H473" s="39">
        <f>[2]Emissions!H1457</f>
        <v>49.197515432098747</v>
      </c>
      <c r="I473" s="39">
        <f>[2]Emissions!I1457</f>
        <v>42.687044223251029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0</v>
      </c>
      <c r="F474" s="39">
        <f>[2]Emissions!F1343</f>
        <v>0</v>
      </c>
      <c r="G474" s="39">
        <f>[2]Emissions!G1343</f>
        <v>0</v>
      </c>
      <c r="H474" s="39">
        <f>[2]Emissions!H1343</f>
        <v>20.98408176575651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83473.527342190719</v>
      </c>
      <c r="F475" s="39">
        <f>[2]Emissions!F2107</f>
        <v>41736.763671095359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240.15268288192769</v>
      </c>
      <c r="F477" s="39">
        <f>[2]Emissions!F1385</f>
        <v>4339.3652000630927</v>
      </c>
      <c r="G477" s="39">
        <f>[2]Emissions!G1385</f>
        <v>4339.3652000630927</v>
      </c>
      <c r="H477" s="39">
        <f>[2]Emissions!H1385</f>
        <v>4680.3356923062611</v>
      </c>
      <c r="I477" s="39">
        <f>[2]Emissions!I1385</f>
        <v>4680.3356923062611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71046.740217663508</v>
      </c>
      <c r="F481" s="39">
        <f>[2]Emissions!F2359</f>
        <v>104536.2492641276</v>
      </c>
      <c r="G481" s="39">
        <f>[2]Emissions!G2359</f>
        <v>93044.948343066324</v>
      </c>
      <c r="H481" s="39">
        <f>[2]Emissions!H2359</f>
        <v>2790.2278426316311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57058.435088173472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195.44235810000001</v>
      </c>
      <c r="F487" s="39">
        <f>[2]Emissions!F1174</f>
        <v>156.35388648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47.215275879999979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18523.605718953069</v>
      </c>
      <c r="F488" s="39">
        <f>[2]Emissions!F652</f>
        <v>0</v>
      </c>
      <c r="G488" s="39">
        <f>[2]Emissions!G652</f>
        <v>0</v>
      </c>
      <c r="H488" s="39">
        <f>[2]Emissions!H652</f>
        <v>31790.016271475</v>
      </c>
      <c r="I488" s="39">
        <f>[2]Emissions!I652</f>
        <v>40350.472025324983</v>
      </c>
      <c r="J488" s="39">
        <f>[2]Emissions!J652</f>
        <v>47785.388828100004</v>
      </c>
      <c r="K488" s="39">
        <f>[2]Emissions!K652</f>
        <v>55220.30563087498</v>
      </c>
      <c r="L488" s="39">
        <f>[2]Emissions!L652</f>
        <v>62655.388051506241</v>
      </c>
      <c r="M488" s="39">
        <f>[2]Emissions!M652</f>
        <v>70090.470472137487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191360.72302821311</v>
      </c>
      <c r="F489" s="39">
        <f>[2]Emissions!F434</f>
        <v>202359.0108797593</v>
      </c>
      <c r="G489" s="39">
        <f>[2]Emissions!G434</f>
        <v>146617.63351176339</v>
      </c>
      <c r="H489" s="39">
        <f>[2]Emissions!H434</f>
        <v>26749.140097231859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0</v>
      </c>
      <c r="J492" s="39">
        <f>[2]Emissions!J2320</f>
        <v>0</v>
      </c>
      <c r="K492" s="39">
        <f>[2]Emissions!K2320</f>
        <v>0</v>
      </c>
      <c r="L492" s="39">
        <f>[2]Emissions!L2320</f>
        <v>0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29.011720188575211</v>
      </c>
      <c r="G493" s="39">
        <f>[2]Emissions!G1962</f>
        <v>0</v>
      </c>
      <c r="H493" s="39">
        <f>[2]Emissions!H1962</f>
        <v>70.345761977105923</v>
      </c>
      <c r="I493" s="39">
        <f>[2]Emissions!I1962</f>
        <v>182.34792587179481</v>
      </c>
      <c r="J493" s="39">
        <f>[2]Emissions!J1962</f>
        <v>940.04553803091028</v>
      </c>
      <c r="K493" s="39">
        <f>[2]Emissions!K1962</f>
        <v>1299.691575467014</v>
      </c>
      <c r="L493" s="39">
        <f>[2]Emissions!L1962</f>
        <v>1299.691575467014</v>
      </c>
      <c r="M493" s="39">
        <f>[2]Emissions!M1962</f>
        <v>1105.102108207589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116507.01311037911</v>
      </c>
      <c r="F496" s="39">
        <f>[2]Emissions!F1024</f>
        <v>99186.437431547864</v>
      </c>
      <c r="G496" s="39">
        <f>[2]Emissions!G1024</f>
        <v>79349.1499452383</v>
      </c>
      <c r="H496" s="39">
        <f>[2]Emissions!H1024</f>
        <v>55687.885365605704</v>
      </c>
      <c r="I496" s="39">
        <f>[2]Emissions!I1024</f>
        <v>38250.568802423833</v>
      </c>
      <c r="J496" s="39">
        <f>[2]Emissions!J1024</f>
        <v>18657.683806122019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0.20921239370826741</v>
      </c>
      <c r="F497" s="39">
        <f>[2]Emissions!F1273</f>
        <v>0.88995053817179393</v>
      </c>
      <c r="G497" s="39">
        <f>[2]Emissions!G1273</f>
        <v>1.3873737272882889</v>
      </c>
      <c r="H497" s="39">
        <f>[2]Emissions!H1273</f>
        <v>2.1785350594453181</v>
      </c>
      <c r="I497" s="39">
        <f>[2]Emissions!I1273</f>
        <v>2.7680291700828961</v>
      </c>
      <c r="J497" s="39">
        <f>[2]Emissions!J1273</f>
        <v>3.3434954826574841</v>
      </c>
      <c r="K497" s="39">
        <f>[2]Emissions!K1273</f>
        <v>3.873334339261723</v>
      </c>
      <c r="L497" s="39">
        <f>[2]Emissions!L1273</f>
        <v>3.8974288842435989</v>
      </c>
      <c r="M497" s="39">
        <f>[2]Emissions!M1273</f>
        <v>3.9179437210544719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1.106204736508972</v>
      </c>
      <c r="F498" s="39">
        <f>[2]Emissions!F1168</f>
        <v>6.8344028371391916</v>
      </c>
      <c r="G498" s="39">
        <f>[2]Emissions!G1168</f>
        <v>1.416881441978334</v>
      </c>
      <c r="H498" s="39">
        <f>[2]Emissions!H1168</f>
        <v>9.1064397373869443</v>
      </c>
      <c r="I498" s="39">
        <f>[2]Emissions!I1168</f>
        <v>10.02175180337313</v>
      </c>
      <c r="J498" s="39">
        <f>[2]Emissions!J1168</f>
        <v>11.056491681954171</v>
      </c>
      <c r="K498" s="39">
        <f>[2]Emissions!K1168</f>
        <v>10.42083341654844</v>
      </c>
      <c r="L498" s="39">
        <f>[2]Emissions!L1168</f>
        <v>10.320826763201699</v>
      </c>
      <c r="M498" s="39">
        <f>[2]Emissions!M1168</f>
        <v>10.246927542699581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0</v>
      </c>
      <c r="J499" s="39">
        <f>[2]Emissions!J625</f>
        <v>0</v>
      </c>
      <c r="K499" s="39">
        <f>[2]Emissions!K625</f>
        <v>0</v>
      </c>
      <c r="L499" s="39">
        <f>[2]Emissions!L625</f>
        <v>0</v>
      </c>
      <c r="M499" s="39">
        <f>[2]Emissions!M625</f>
        <v>1.6828122145658469E-2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1202.0171344148939</v>
      </c>
      <c r="H502" s="39">
        <f>[2]Emissions!H2307</f>
        <v>1202.0171344148939</v>
      </c>
      <c r="I502" s="39">
        <f>[2]Emissions!I2307</f>
        <v>1202.0171344148939</v>
      </c>
      <c r="J502" s="39">
        <f>[2]Emissions!J2307</f>
        <v>0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30675.205360576922</v>
      </c>
      <c r="F503" s="39">
        <f>[2]Emissions!F2068</f>
        <v>44942.008070395474</v>
      </c>
      <c r="G503" s="39">
        <f>[2]Emissions!G2068</f>
        <v>57068.83441613106</v>
      </c>
      <c r="H503" s="39">
        <f>[2]Emissions!H2068</f>
        <v>60689.855483943807</v>
      </c>
      <c r="I503" s="39">
        <f>[2]Emissions!I2068</f>
        <v>54928.566161028153</v>
      </c>
      <c r="J503" s="39">
        <f>[2]Emissions!J2068</f>
        <v>40661.763451209466</v>
      </c>
      <c r="K503" s="39">
        <f>[2]Emissions!K2068</f>
        <v>28534.937105473979</v>
      </c>
      <c r="L503" s="39">
        <f>[2]Emissions!L2068</f>
        <v>24913.916037661409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46036.891519999997</v>
      </c>
      <c r="F504" s="39">
        <f>[2]Emissions!F1609</f>
        <v>40658.349600000001</v>
      </c>
      <c r="G504" s="39">
        <f>[2]Emissions!G1609</f>
        <v>39451.362079999999</v>
      </c>
      <c r="H504" s="39">
        <f>[2]Emissions!H1609</f>
        <v>39949.005194140111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9361.8038259776113</v>
      </c>
      <c r="G506" s="39">
        <f>[2]Emissions!G1410</f>
        <v>7273.698516867471</v>
      </c>
      <c r="H506" s="39">
        <f>[2]Emissions!H1410</f>
        <v>9361.8038259776113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90.9466845882353</v>
      </c>
      <c r="F513" s="39">
        <f>[2]Emissions!F1519</f>
        <v>72.757347670588246</v>
      </c>
      <c r="G513" s="39">
        <f>[2]Emissions!G1519</f>
        <v>54.568010752941177</v>
      </c>
      <c r="H513" s="39">
        <f>[2]Emissions!H1519</f>
        <v>36.378673835294123</v>
      </c>
      <c r="I513" s="39">
        <f>[2]Emissions!I1519</f>
        <v>18.189336917646081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63.929249997365787</v>
      </c>
      <c r="F514" s="39">
        <f>[2]Emissions!F1404</f>
        <v>74.007031964006586</v>
      </c>
      <c r="G514" s="39">
        <f>[2]Emissions!G1404</f>
        <v>79.945075795856809</v>
      </c>
      <c r="H514" s="39">
        <f>[2]Emissions!H1404</f>
        <v>97.917905154877758</v>
      </c>
      <c r="I514" s="39">
        <f>[2]Emissions!I1404</f>
        <v>139.3275348584294</v>
      </c>
      <c r="J514" s="39">
        <f>[2]Emissions!J1404</f>
        <v>19.46377868694255</v>
      </c>
      <c r="K514" s="39">
        <f>[2]Emissions!K1404</f>
        <v>0</v>
      </c>
      <c r="L514" s="39">
        <f>[2]Emissions!L1404</f>
        <v>0</v>
      </c>
      <c r="M514" s="39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1.850260678303145E-2</v>
      </c>
      <c r="F515" s="39">
        <f>[2]Emissions!F1254</f>
        <v>1.541883898585953E-2</v>
      </c>
      <c r="G515" s="39">
        <f>[2]Emissions!G1254</f>
        <v>1.23350711886876E-2</v>
      </c>
      <c r="H515" s="39">
        <f>[2]Emissions!H1254</f>
        <v>9.2513033915157285E-3</v>
      </c>
      <c r="I515" s="39">
        <f>[2]Emissions!I1254</f>
        <v>2.924262566283696E-2</v>
      </c>
      <c r="J515" s="39">
        <f>[2]Emissions!J1254</f>
        <v>3.0837677971718952E-3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730.77658191709361</v>
      </c>
      <c r="I518" s="39">
        <f>[2]Emissions!I137</f>
        <v>5955.6696285981407</v>
      </c>
      <c r="J518" s="39">
        <f>[2]Emissions!J137</f>
        <v>5956.2979002066086</v>
      </c>
      <c r="K518" s="39">
        <f>[2]Emissions!K137</f>
        <v>5956.3741717057264</v>
      </c>
      <c r="L518" s="39">
        <f>[2]Emissions!L137</f>
        <v>5957.7117280104612</v>
      </c>
      <c r="M518" s="39">
        <f>[2]Emissions!M137</f>
        <v>5956.545656816781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15.02996972399985</v>
      </c>
      <c r="F519" s="39">
        <f>[2]Emissions!F688</f>
        <v>12.576779612111769</v>
      </c>
      <c r="G519" s="39">
        <f>[2]Emissions!G688</f>
        <v>53.189708753918403</v>
      </c>
      <c r="H519" s="39">
        <f>[2]Emissions!H688</f>
        <v>55.798090588641649</v>
      </c>
      <c r="I519" s="39">
        <f>[2]Emissions!I688</f>
        <v>65.103979086861216</v>
      </c>
      <c r="J519" s="39">
        <f>[2]Emissions!J688</f>
        <v>52.038966443661337</v>
      </c>
      <c r="K519" s="39">
        <f>[2]Emissions!K688</f>
        <v>52.038966443661543</v>
      </c>
      <c r="L519" s="39">
        <f>[2]Emissions!L688</f>
        <v>0</v>
      </c>
      <c r="M519" s="39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24.251384294117649</v>
      </c>
      <c r="G520" s="39">
        <f>[2]Emissions!G681</f>
        <v>18.188538220588239</v>
      </c>
      <c r="H520" s="39">
        <f>[2]Emissions!H681</f>
        <v>12.125692147058819</v>
      </c>
      <c r="I520" s="39">
        <f>[2]Emissions!I681</f>
        <v>6.0628460735294087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0</v>
      </c>
      <c r="J521" s="39">
        <f>[2]Emissions!J327</f>
        <v>0</v>
      </c>
      <c r="K521" s="39">
        <f>[2]Emissions!K327</f>
        <v>0</v>
      </c>
      <c r="L521" s="39">
        <f>[2]Emissions!L327</f>
        <v>0</v>
      </c>
      <c r="M521" s="39">
        <f>[2]Emissions!M327</f>
        <v>0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517032.47012321331</v>
      </c>
      <c r="F524" s="39">
        <f>[2]Emissions!F440</f>
        <v>517032.47012321331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10975.379143630909</v>
      </c>
      <c r="G525" s="39">
        <f>[2]Emissions!G1720</f>
        <v>10975.379143630909</v>
      </c>
      <c r="H525" s="39">
        <f>[2]Emissions!H1720</f>
        <v>23807.931499447081</v>
      </c>
      <c r="I525" s="39">
        <f>[2]Emissions!I1720</f>
        <v>25872.71760589135</v>
      </c>
      <c r="J525" s="39">
        <f>[2]Emissions!J1720</f>
        <v>25872.698004227259</v>
      </c>
      <c r="K525" s="39">
        <f>[2]Emissions!K1720</f>
        <v>25872.698004227259</v>
      </c>
      <c r="L525" s="39">
        <f>[2]Emissions!L1720</f>
        <v>25872.675085713239</v>
      </c>
      <c r="M525" s="39">
        <f>[2]Emissions!M1720</f>
        <v>25870.60418356377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3635.4642266323199</v>
      </c>
      <c r="F526" s="39">
        <f>[2]Emissions!F1463</f>
        <v>3298.5224793168709</v>
      </c>
      <c r="G526" s="39">
        <f>[2]Emissions!G1463</f>
        <v>3957.2560334493191</v>
      </c>
      <c r="H526" s="39">
        <f>[2]Emissions!H1463</f>
        <v>5354.4953948446246</v>
      </c>
      <c r="I526" s="39">
        <f>[2]Emissions!I1463</f>
        <v>9693.2714303976081</v>
      </c>
      <c r="J526" s="39">
        <f>[2]Emissions!J1463</f>
        <v>594.33197091488978</v>
      </c>
      <c r="K526" s="39">
        <f>[2]Emissions!K1463</f>
        <v>0</v>
      </c>
      <c r="L526" s="39">
        <f>[2]Emissions!L1463</f>
        <v>0</v>
      </c>
      <c r="M526" s="39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2.825037821482602</v>
      </c>
      <c r="K527" s="39">
        <f>[2]Emissions!K1980</f>
        <v>17.556732223903179</v>
      </c>
      <c r="L527" s="39">
        <f>[2]Emissions!L1980</f>
        <v>109.3305597579425</v>
      </c>
      <c r="M527" s="39">
        <f>[2]Emissions!M1980</f>
        <v>109.3305597579425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0</v>
      </c>
      <c r="J532" s="39">
        <f>[2]Emissions!J2331</f>
        <v>0</v>
      </c>
      <c r="K532" s="39">
        <f>[2]Emissions!K2331</f>
        <v>0</v>
      </c>
      <c r="L532" s="39">
        <f>[2]Emissions!L2331</f>
        <v>0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692.5332448800001</v>
      </c>
      <c r="F536" s="39">
        <f>[2]Emissions!F1615</f>
        <v>692.5332448800001</v>
      </c>
      <c r="G536" s="39">
        <f>[2]Emissions!G1615</f>
        <v>349.0297286104107</v>
      </c>
      <c r="H536" s="39">
        <f>[2]Emissions!H1615</f>
        <v>0</v>
      </c>
      <c r="I536" s="39">
        <f>[2]Emissions!I1615</f>
        <v>0</v>
      </c>
      <c r="J536" s="39">
        <f>[2]Emissions!J1615</f>
        <v>0</v>
      </c>
      <c r="K536" s="39">
        <f>[2]Emissions!K1615</f>
        <v>0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1502.21607274497</v>
      </c>
      <c r="F538" s="39">
        <f>[2]Emissions!F1416</f>
        <v>11110.47898097399</v>
      </c>
      <c r="G538" s="39">
        <f>[2]Emissions!G1416</f>
        <v>11110.47898097399</v>
      </c>
      <c r="H538" s="39">
        <f>[2]Emissions!H1416</f>
        <v>14090.146987955221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8.3119030405405354</v>
      </c>
      <c r="F542" s="39">
        <f>[2]Emissions!F1155</f>
        <v>6.926585867117117</v>
      </c>
      <c r="G542" s="39">
        <f>[2]Emissions!G1155</f>
        <v>5.5412686936936923</v>
      </c>
      <c r="H542" s="39">
        <f>[2]Emissions!H1155</f>
        <v>4.1559515202702668</v>
      </c>
      <c r="I542" s="39">
        <f>[2]Emissions!I1155</f>
        <v>11.778723946527171</v>
      </c>
      <c r="J542" s="39">
        <f>[2]Emissions!J1155</f>
        <v>1.385317173423424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0</v>
      </c>
      <c r="J543" s="39">
        <f>[2]Emissions!J332</f>
        <v>0</v>
      </c>
      <c r="K543" s="39">
        <f>[2]Emissions!K332</f>
        <v>0</v>
      </c>
      <c r="L543" s="39">
        <f>[2]Emissions!L332</f>
        <v>0</v>
      </c>
      <c r="M543" s="39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41190.905206024123</v>
      </c>
      <c r="F545" s="39">
        <f>[2]Emissions!F2364</f>
        <v>40611.658224553481</v>
      </c>
      <c r="G545" s="39">
        <f>[2]Emissions!G2364</f>
        <v>38634.588845083519</v>
      </c>
      <c r="H545" s="39">
        <f>[2]Emissions!H2364</f>
        <v>39895.586807069267</v>
      </c>
      <c r="I545" s="39">
        <f>[2]Emissions!I2364</f>
        <v>36556.750144878912</v>
      </c>
      <c r="J545" s="39">
        <f>[2]Emissions!J2364</f>
        <v>31606.512379374461</v>
      </c>
      <c r="K545" s="39">
        <f>[2]Emissions!K2364</f>
        <v>27718.578032799251</v>
      </c>
      <c r="L545" s="39">
        <f>[2]Emissions!L2364</f>
        <v>26499.661984908791</v>
      </c>
      <c r="M545" s="39">
        <f>[2]Emissions!M2364</f>
        <v>20345.460426491369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42.264944292857152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13.44888992233456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0.15773443662130429</v>
      </c>
      <c r="F554" s="39">
        <f>[2]Emissions!F1990</f>
        <v>0.2025292910905267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3133.4850149655772</v>
      </c>
      <c r="K555" s="39">
        <f>[2]Emissions!K1836</f>
        <v>14668.892256945441</v>
      </c>
      <c r="L555" s="39">
        <f>[2]Emissions!L1836</f>
        <v>25121.594033214202</v>
      </c>
      <c r="M555" s="39">
        <f>[2]Emissions!M1836</f>
        <v>19612.13211120362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0.54735327706057602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1649.8647289943699</v>
      </c>
      <c r="M557" s="39">
        <f>[2]Emissions!M2035</f>
        <v>1636.8236138861521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0</v>
      </c>
      <c r="I559" s="39">
        <f>[2]Emissions!I1944</f>
        <v>0</v>
      </c>
      <c r="J559" s="39">
        <f>[2]Emissions!J1944</f>
        <v>0</v>
      </c>
      <c r="K559" s="39">
        <f>[2]Emissions!K1944</f>
        <v>0</v>
      </c>
      <c r="L559" s="39">
        <f>[2]Emissions!L1944</f>
        <v>0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3.2411831483769957E-2</v>
      </c>
      <c r="H560" s="39">
        <f>[2]Emissions!H1909</f>
        <v>5.3757748434589289E-2</v>
      </c>
      <c r="I560" s="39">
        <f>[2]Emissions!I1909</f>
        <v>0.12655179436341121</v>
      </c>
      <c r="J560" s="39">
        <f>[2]Emissions!J1909</f>
        <v>0.14223360500403509</v>
      </c>
      <c r="K560" s="39">
        <f>[2]Emissions!K1909</f>
        <v>0.14386188854556839</v>
      </c>
      <c r="L560" s="39">
        <f>[2]Emissions!L1909</f>
        <v>0.1422093708987113</v>
      </c>
      <c r="M560" s="39">
        <f>[2]Emissions!M1909</f>
        <v>0.12091261097058829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6943.8793326639689</v>
      </c>
      <c r="H562" s="39">
        <f>[2]Emissions!H1846</f>
        <v>13660.094788422261</v>
      </c>
      <c r="I562" s="39">
        <f>[2]Emissions!I1846</f>
        <v>13660.094788422261</v>
      </c>
      <c r="J562" s="39">
        <f>[2]Emissions!J1846</f>
        <v>16419.905502697769</v>
      </c>
      <c r="K562" s="39">
        <f>[2]Emissions!K1846</f>
        <v>17616.50283628919</v>
      </c>
      <c r="L562" s="39">
        <f>[2]Emissions!L1846</f>
        <v>17616.44175079538</v>
      </c>
      <c r="M562" s="39">
        <f>[2]Emissions!M1846</f>
        <v>17615.92766734802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38.119440402347031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9.529860100586756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0</v>
      </c>
      <c r="J566" s="39">
        <f>[2]Emissions!J1889</f>
        <v>0</v>
      </c>
      <c r="K566" s="39">
        <f>[2]Emissions!K1889</f>
        <v>0</v>
      </c>
      <c r="L566" s="39">
        <f>[2]Emissions!L1889</f>
        <v>0</v>
      </c>
      <c r="M566" s="39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3851.3491608368481</v>
      </c>
      <c r="F568" s="39">
        <f>[2]Emissions!F1995</f>
        <v>4945.0901907936923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3909.6554847480129</v>
      </c>
      <c r="G569" s="39">
        <f>[2]Emissions!G1939</f>
        <v>6533.0909855245854</v>
      </c>
      <c r="H569" s="39">
        <f>[2]Emissions!H1939</f>
        <v>7058.5215113102086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47894.377676311968</v>
      </c>
      <c r="F571" s="39">
        <f>[2]Emissions!F1841</f>
        <v>40639.435911053341</v>
      </c>
      <c r="G571" s="39">
        <f>[2]Emissions!G1841</f>
        <v>25425.926775314521</v>
      </c>
      <c r="H571" s="39">
        <f>[2]Emissions!H1841</f>
        <v>6760.8146354233331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91.840828339285679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0.68807338148984187</v>
      </c>
      <c r="G574" s="39">
        <f>[2]Emissions!G2010</f>
        <v>0.60301251805869072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0.38327302416721087</v>
      </c>
      <c r="L575" s="39">
        <f>[2]Emissions!L1954</f>
        <v>0.38327302416721087</v>
      </c>
      <c r="M575" s="39">
        <f>[2]Emissions!M1954</f>
        <v>0.38327302416721087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</v>
      </c>
      <c r="J576" s="39">
        <f>[2]Emissions!J1919</f>
        <v>0</v>
      </c>
      <c r="K576" s="39">
        <f>[2]Emissions!K1919</f>
        <v>0</v>
      </c>
      <c r="L576" s="39">
        <f>[2]Emissions!L1919</f>
        <v>0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-18141.542836347471</v>
      </c>
      <c r="F577" s="39">
        <f>[2]Emissions!F1884</f>
        <v>-16195.750246912539</v>
      </c>
      <c r="G577" s="39">
        <f>[2]Emissions!G1884</f>
        <v>-14436.983504056259</v>
      </c>
      <c r="H577" s="39">
        <f>[2]Emissions!H1884</f>
        <v>-16684.091198086739</v>
      </c>
      <c r="I577" s="39">
        <f>[2]Emissions!I1884</f>
        <v>-21646.015131272499</v>
      </c>
      <c r="J577" s="39">
        <f>[2]Emissions!J1884</f>
        <v>-13963.13477092794</v>
      </c>
      <c r="K577" s="39">
        <f>[2]Emissions!K1884</f>
        <v>-12684.899478829309</v>
      </c>
      <c r="L577" s="39">
        <f>[2]Emissions!L1884</f>
        <v>-13518.08423050991</v>
      </c>
      <c r="M577" s="39">
        <f>[2]Emissions!M1884</f>
        <v>-12108.323446112619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615.80293293750003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0.26160268228208428</v>
      </c>
      <c r="H582" s="39">
        <f>[2]Emissions!H1934</f>
        <v>0.28264234562107088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855.46461679368281</v>
      </c>
      <c r="H584" s="39">
        <f>[2]Emissions!H1773</f>
        <v>427.7323083968414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316.58593921346193</v>
      </c>
      <c r="L585" s="39">
        <f>[2]Emissions!L2040</f>
        <v>318.28740460592809</v>
      </c>
      <c r="M585" s="39">
        <f>[2]Emissions!M2040</f>
        <v>635.71557294656975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54.21145762628386</v>
      </c>
      <c r="F586" s="39">
        <f>[2]Emissions!F2005</f>
        <v>40.712441891027083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6.5376221429170176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21.45734713593486</v>
      </c>
      <c r="L587" s="39">
        <f>[2]Emissions!L1949</f>
        <v>21.45734713593486</v>
      </c>
      <c r="M587" s="39">
        <f>[2]Emissions!M1949</f>
        <v>21.45734713593486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0.61952135858915747</v>
      </c>
      <c r="H588" s="39">
        <f>[2]Emissions!H1914</f>
        <v>0</v>
      </c>
      <c r="I588" s="39">
        <f>[2]Emissions!I1914</f>
        <v>0</v>
      </c>
      <c r="J588" s="39">
        <f>[2]Emissions!J1914</f>
        <v>0</v>
      </c>
      <c r="K588" s="39">
        <f>[2]Emissions!K1914</f>
        <v>0</v>
      </c>
      <c r="L588" s="39">
        <f>[2]Emissions!L1914</f>
        <v>0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-111.3006352211772</v>
      </c>
      <c r="F589" s="39">
        <f>[2]Emissions!F1879</f>
        <v>0</v>
      </c>
      <c r="G589" s="39">
        <f>[2]Emissions!G1879</f>
        <v>0</v>
      </c>
      <c r="H589" s="39">
        <f>[2]Emissions!H1879</f>
        <v>-191.01297330499989</v>
      </c>
      <c r="I589" s="39">
        <f>[2]Emissions!I1879</f>
        <v>-242.44918813499979</v>
      </c>
      <c r="J589" s="39">
        <f>[2]Emissions!J1879</f>
        <v>-287.12250798000002</v>
      </c>
      <c r="K589" s="39">
        <f>[2]Emissions!K1879</f>
        <v>0</v>
      </c>
      <c r="L589" s="39">
        <f>[2]Emissions!L1879</f>
        <v>-376.47014279874992</v>
      </c>
      <c r="M589" s="39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4117.5349766817963</v>
      </c>
      <c r="F590" s="39">
        <f>[2]Emissions!F1753</f>
        <v>2792.9494256661069</v>
      </c>
      <c r="G590" s="39">
        <f>[2]Emissions!G1753</f>
        <v>1861.9662837774049</v>
      </c>
      <c r="H590" s="39">
        <f>[2]Emissions!H1753</f>
        <v>930.98314188870199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-28.82489093081676</v>
      </c>
      <c r="F593" s="39">
        <f>[2]Emissions!F1894</f>
        <v>-36.031113663520948</v>
      </c>
      <c r="G593" s="39">
        <f>[2]Emissions!G1894</f>
        <v>0</v>
      </c>
      <c r="H593" s="39">
        <f>[2]Emissions!H1894</f>
        <v>-486.5447241666667</v>
      </c>
      <c r="I593" s="39">
        <f>[2]Emissions!I1894</f>
        <v>-459.78476433750012</v>
      </c>
      <c r="J593" s="39">
        <f>[2]Emissions!J1894</f>
        <v>-459.78476433750012</v>
      </c>
      <c r="K593" s="39">
        <f>[2]Emissions!K1894</f>
        <v>-1070.3983931666669</v>
      </c>
      <c r="L593" s="39">
        <f>[2]Emissions!L1894</f>
        <v>0</v>
      </c>
      <c r="M593" s="39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310.23329999999999</v>
      </c>
      <c r="F595" s="39">
        <f>[2]Emissions!F747</f>
        <v>258.52775000000003</v>
      </c>
      <c r="G595" s="39">
        <f>[2]Emissions!G747</f>
        <v>252.0959917395777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0</v>
      </c>
      <c r="M596" s="39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4434.1399731946294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974.32213692590119</v>
      </c>
      <c r="M598" s="39">
        <f>[2]Emissions!M735</f>
        <v>66149.28450649255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15.50410214466419</v>
      </c>
      <c r="F599" s="39">
        <f>[2]Emissions!F705</f>
        <v>12.403281715731371</v>
      </c>
      <c r="G599" s="39">
        <f>[2]Emissions!G705</f>
        <v>9.3024612867985201</v>
      </c>
      <c r="H599" s="39">
        <f>[2]Emissions!H705</f>
        <v>6.201640857865681</v>
      </c>
      <c r="I599" s="39">
        <f>[2]Emissions!I705</f>
        <v>3.1008204289328418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5127.6017633139118</v>
      </c>
      <c r="G600" s="39">
        <f>[2]Emissions!G699</f>
        <v>4818.2740017133583</v>
      </c>
      <c r="H600" s="39">
        <f>[2]Emissions!H699</f>
        <v>4508.7081125057184</v>
      </c>
      <c r="I600" s="39">
        <f>[2]Emissions!I699</f>
        <v>4199.6184785122459</v>
      </c>
      <c r="J600" s="39">
        <f>[2]Emissions!J699</f>
        <v>4199.618478512245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0</v>
      </c>
      <c r="F604" s="39">
        <f>[2]Emissions!F1569</f>
        <v>0</v>
      </c>
      <c r="G604" s="39">
        <f>[2]Emissions!G1569</f>
        <v>0</v>
      </c>
      <c r="H604" s="39">
        <f>[2]Emissions!H1569</f>
        <v>0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6.8086097560975603</v>
      </c>
      <c r="F605" s="39">
        <f>[2]Emissions!F1499</f>
        <v>5.446887804878048</v>
      </c>
      <c r="G605" s="39">
        <f>[2]Emissions!G1499</f>
        <v>4.0851658536585367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276.73580882352951</v>
      </c>
      <c r="I606" s="39">
        <f>[2]Emissions!I1397</f>
        <v>276.73580882352951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0</v>
      </c>
      <c r="J607" s="39">
        <f>[2]Emissions!J998</f>
        <v>0</v>
      </c>
      <c r="K607" s="39">
        <f>[2]Emissions!K998</f>
        <v>0</v>
      </c>
      <c r="L607" s="39">
        <f>[2]Emissions!L998</f>
        <v>0</v>
      </c>
      <c r="M607" s="39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7.5739030430856449</v>
      </c>
      <c r="F609" s="39">
        <f>[2]Emissions!F789</f>
        <v>39.620066278598422</v>
      </c>
      <c r="G609" s="39">
        <f>[2]Emissions!G789</f>
        <v>61.043924794090863</v>
      </c>
      <c r="H609" s="39">
        <f>[2]Emissions!H789</f>
        <v>106.8252257185696</v>
      </c>
      <c r="I609" s="39">
        <f>[2]Emissions!I789</f>
        <v>137.03174326028761</v>
      </c>
      <c r="J609" s="39">
        <f>[2]Emissions!J789</f>
        <v>158.53164138733791</v>
      </c>
      <c r="K609" s="39">
        <f>[2]Emissions!K789</f>
        <v>160.9004413663362</v>
      </c>
      <c r="L609" s="39">
        <f>[2]Emissions!L789</f>
        <v>160.9004413663362</v>
      </c>
      <c r="M609" s="39">
        <f>[2]Emissions!M789</f>
        <v>50.536388948269142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38611.997601430819</v>
      </c>
      <c r="G612" s="39">
        <f>[2]Emissions!G1633</f>
        <v>52936.759412657848</v>
      </c>
      <c r="H612" s="39">
        <f>[2]Emissions!H1633</f>
        <v>65190.538995000148</v>
      </c>
      <c r="I612" s="39">
        <f>[2]Emissions!I1633</f>
        <v>75527.285909771032</v>
      </c>
      <c r="J612" s="39">
        <f>[2]Emissions!J1633</f>
        <v>36915.288308340052</v>
      </c>
      <c r="K612" s="39">
        <f>[2]Emissions!K1633</f>
        <v>21424.821990389089</v>
      </c>
      <c r="L612" s="39">
        <f>[2]Emissions!L1633</f>
        <v>5061.9731229611734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0</v>
      </c>
      <c r="F613" s="39">
        <f>[2]Emissions!F1563</f>
        <v>0</v>
      </c>
      <c r="G613" s="39">
        <f>[2]Emissions!G1563</f>
        <v>0</v>
      </c>
      <c r="H613" s="39">
        <f>[2]Emissions!H1563</f>
        <v>0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2924.4821005980789</v>
      </c>
      <c r="F614" s="39">
        <f>[2]Emissions!F1493</f>
        <v>4567.1015640107971</v>
      </c>
      <c r="G614" s="39">
        <f>[2]Emissions!G1493</f>
        <v>5225.1928246843981</v>
      </c>
      <c r="H614" s="39">
        <f>[2]Emissions!H1493</f>
        <v>5732.7528457458402</v>
      </c>
      <c r="I614" s="39">
        <f>[2]Emissions!I1493</f>
        <v>3615.1472117190651</v>
      </c>
      <c r="J614" s="39">
        <f>[2]Emissions!J1493</f>
        <v>1852.3446187682839</v>
      </c>
      <c r="K614" s="39">
        <f>[2]Emissions!K1493</f>
        <v>0</v>
      </c>
      <c r="L614" s="39">
        <f>[2]Emissions!L1493</f>
        <v>0</v>
      </c>
      <c r="M614" s="39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-919.29886671809959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0</v>
      </c>
      <c r="I618" s="39">
        <f>[2]Emissions!I1627</f>
        <v>0</v>
      </c>
      <c r="J618" s="39">
        <f>[2]Emissions!J1627</f>
        <v>0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0</v>
      </c>
      <c r="F619" s="39">
        <f>[2]Emissions!F1557</f>
        <v>0</v>
      </c>
      <c r="G619" s="39">
        <f>[2]Emissions!G1557</f>
        <v>0</v>
      </c>
      <c r="H619" s="39">
        <f>[2]Emissions!H1557</f>
        <v>0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</v>
      </c>
      <c r="I620" s="39">
        <f>[2]Emissions!I1036</f>
        <v>0.16299367659705369</v>
      </c>
      <c r="J620" s="39">
        <f>[2]Emissions!J1036</f>
        <v>1.299957002457002</v>
      </c>
      <c r="K620" s="39">
        <f>[2]Emissions!K1036</f>
        <v>7.628072336977886</v>
      </c>
      <c r="L620" s="39">
        <f>[2]Emissions!L1036</f>
        <v>47.384093734643727</v>
      </c>
      <c r="M620" s="39">
        <f>[2]Emissions!M1036</f>
        <v>191.59258364702399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14.506507317073151</v>
      </c>
      <c r="H621" s="39">
        <f>[2]Emissions!H1487</f>
        <v>9.6710048780487803</v>
      </c>
      <c r="I621" s="39">
        <f>[2]Emissions!I1487</f>
        <v>4.8355024390243893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1650.6572370645731</v>
      </c>
      <c r="F622" s="39">
        <f>[2]Emissions!F986</f>
        <v>3134.1706289128888</v>
      </c>
      <c r="G622" s="39">
        <f>[2]Emissions!G986</f>
        <v>3402.3114345130239</v>
      </c>
      <c r="H622" s="39">
        <f>[2]Emissions!H986</f>
        <v>4270.0498371412205</v>
      </c>
      <c r="I622" s="39">
        <f>[2]Emissions!I986</f>
        <v>4744.3289566382473</v>
      </c>
      <c r="J622" s="39">
        <f>[2]Emissions!J986</f>
        <v>5279.6849450907439</v>
      </c>
      <c r="K622" s="39">
        <f>[2]Emissions!K986</f>
        <v>5248.6370805340648</v>
      </c>
      <c r="L622" s="39">
        <f>[2]Emissions!L986</f>
        <v>5239.7761789092401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57.621462500000007</v>
      </c>
      <c r="J623" s="39">
        <f>[2]Emissions!J777</f>
        <v>28.81073125</v>
      </c>
      <c r="K623" s="39">
        <f>[2]Emissions!K777</f>
        <v>0</v>
      </c>
      <c r="L623" s="39">
        <f>[2]Emissions!L777</f>
        <v>0</v>
      </c>
      <c r="M623" s="39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235.48655068871051</v>
      </c>
      <c r="I625" s="39">
        <f>[2]Emissions!I1422</f>
        <v>688.73799123628373</v>
      </c>
      <c r="J625" s="39">
        <f>[2]Emissions!J1422</f>
        <v>3018.2842161328108</v>
      </c>
      <c r="K625" s="39">
        <f>[2]Emissions!K1422</f>
        <v>4215.1074177341907</v>
      </c>
      <c r="L625" s="39">
        <f>[2]Emissions!L1422</f>
        <v>4181.2029029337846</v>
      </c>
      <c r="M625" s="39">
        <f>[2]Emissions!M1422</f>
        <v>4312.5979381934158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62517.506427029162</v>
      </c>
      <c r="F627" s="39">
        <f>[2]Emissions!F1621</f>
        <v>36153.208535277889</v>
      </c>
      <c r="G627" s="39">
        <f>[2]Emissions!G1621</f>
        <v>27242.991294681091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159.07532305273179</v>
      </c>
      <c r="F628" s="39">
        <f>[2]Emissions!F1551</f>
        <v>490.87231324250001</v>
      </c>
      <c r="G628" s="39">
        <f>[2]Emissions!G1551</f>
        <v>490.87231324250001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0</v>
      </c>
      <c r="J629" s="39">
        <f>[2]Emissions!J1030</f>
        <v>0</v>
      </c>
      <c r="K629" s="39">
        <f>[2]Emissions!K1030</f>
        <v>0</v>
      </c>
      <c r="L629" s="39">
        <f>[2]Emissions!L1030</f>
        <v>0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278.7469880103659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111.4987952041464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173.41204093836339</v>
      </c>
      <c r="F631" s="39">
        <f>[2]Emissions!F980</f>
        <v>97.219963821694833</v>
      </c>
      <c r="G631" s="39">
        <f>[2]Emissions!G980</f>
        <v>17.854043837456619</v>
      </c>
      <c r="H631" s="39">
        <f>[2]Emissions!H980</f>
        <v>46.285721442382183</v>
      </c>
      <c r="I631" s="39">
        <f>[2]Emissions!I980</f>
        <v>46.024804298666943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0.70059072360631314</v>
      </c>
      <c r="F632" s="39">
        <f>[2]Emissions!F858</f>
        <v>7.2069409872770409</v>
      </c>
      <c r="G632" s="39">
        <f>[2]Emissions!G858</f>
        <v>12.269563843873041</v>
      </c>
      <c r="H632" s="39">
        <f>[2]Emissions!H858</f>
        <v>12.269563843873049</v>
      </c>
      <c r="I632" s="39">
        <f>[2]Emissions!I858</f>
        <v>0</v>
      </c>
      <c r="J632" s="39">
        <f>[2]Emissions!J858</f>
        <v>3.288491015693622</v>
      </c>
      <c r="K632" s="39">
        <f>[2]Emissions!K858</f>
        <v>0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67842.410732367352</v>
      </c>
      <c r="F637" s="39">
        <f>[2]Emissions!F1645</f>
        <v>0</v>
      </c>
      <c r="G637" s="39">
        <f>[2]Emissions!G1645</f>
        <v>0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1881.902248060009</v>
      </c>
      <c r="H638" s="39">
        <f>[2]Emissions!H1475</f>
        <v>6825.1589254491901</v>
      </c>
      <c r="I638" s="39">
        <f>[2]Emissions!I1475</f>
        <v>2468.5018482484502</v>
      </c>
      <c r="J638" s="39">
        <f>[2]Emissions!J1475</f>
        <v>0</v>
      </c>
      <c r="K638" s="39">
        <f>[2]Emissions!K1475</f>
        <v>0</v>
      </c>
      <c r="L638" s="39">
        <f>[2]Emissions!L1475</f>
        <v>0</v>
      </c>
      <c r="M638" s="39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81.347600101605494</v>
      </c>
      <c r="F639" s="39">
        <f>[2]Emissions!F1266</f>
        <v>67.789666751337919</v>
      </c>
      <c r="G639" s="39">
        <f>[2]Emissions!G1266</f>
        <v>54.231733401070329</v>
      </c>
      <c r="H639" s="39">
        <f>[2]Emissions!H1266</f>
        <v>40.673800050802747</v>
      </c>
      <c r="I639" s="39">
        <f>[2]Emissions!I1266</f>
        <v>27.115866700535161</v>
      </c>
      <c r="J639" s="39">
        <f>[2]Emissions!J1266</f>
        <v>13.55793335026757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5.0985971659919009</v>
      </c>
      <c r="F640" s="39">
        <f>[2]Emissions!F1161</f>
        <v>4.0788777327935222</v>
      </c>
      <c r="G640" s="39">
        <f>[2]Emissions!G1161</f>
        <v>3.059158299595135</v>
      </c>
      <c r="H640" s="39">
        <f>[2]Emissions!H1161</f>
        <v>2.0394388663967611</v>
      </c>
      <c r="I640" s="39">
        <f>[2]Emissions!I1161</f>
        <v>2.4707036069193928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5434.7294190885814</v>
      </c>
      <c r="F641" s="39">
        <f>[2]Emissions!F974</f>
        <v>0</v>
      </c>
      <c r="G641" s="39">
        <f>[2]Emissions!G974</f>
        <v>5434.7294190885814</v>
      </c>
      <c r="H641" s="39">
        <f>[2]Emissions!H974</f>
        <v>914.18420542013916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549.01732816400749</v>
      </c>
      <c r="H643" s="39">
        <f>[2]Emissions!H723</f>
        <v>5014.5758031469322</v>
      </c>
      <c r="I643" s="39">
        <f>[2]Emissions!I723</f>
        <v>5129.1145304360007</v>
      </c>
      <c r="J643" s="39">
        <f>[2]Emissions!J723</f>
        <v>2436.8164773655221</v>
      </c>
      <c r="K643" s="39">
        <f>[2]Emissions!K723</f>
        <v>0</v>
      </c>
      <c r="L643" s="39">
        <f>[2]Emissions!L723</f>
        <v>0</v>
      </c>
      <c r="M643" s="39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1524.8831272184129</v>
      </c>
      <c r="F646" s="39">
        <f>[2]Emissions!F1581</f>
        <v>36977.947993736008</v>
      </c>
      <c r="G646" s="39">
        <f>[2]Emissions!G1581</f>
        <v>38475.967231540933</v>
      </c>
      <c r="H646" s="39">
        <f>[2]Emissions!H1581</f>
        <v>45273.584893596293</v>
      </c>
      <c r="I646" s="39">
        <f>[2]Emissions!I1581</f>
        <v>45789.188485057814</v>
      </c>
      <c r="J646" s="39">
        <f>[2]Emissions!J1581</f>
        <v>64186.351054904459</v>
      </c>
      <c r="K646" s="39">
        <f>[2]Emissions!K1581</f>
        <v>64513.338126316223</v>
      </c>
      <c r="L646" s="39">
        <f>[2]Emissions!L1581</f>
        <v>64606.652061820372</v>
      </c>
      <c r="M646" s="39">
        <f>[2]Emissions!M1581</f>
        <v>64699.934393674434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3.2741180483968103E-2</v>
      </c>
      <c r="F647" s="39">
        <f>[2]Emissions!F1260</f>
        <v>0</v>
      </c>
      <c r="G647" s="39">
        <f>[2]Emissions!G1260</f>
        <v>3.2741180483968103E-2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82.147849139317302</v>
      </c>
      <c r="F648" s="39">
        <f>[2]Emissions!F968</f>
        <v>54.368700980392163</v>
      </c>
      <c r="G648" s="39">
        <f>[2]Emissions!G968</f>
        <v>43.494960784313733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468.25678728000003</v>
      </c>
      <c r="F649" s="39">
        <f>[2]Emissions!F1639</f>
        <v>351.19259046000002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556.11476499999992</v>
      </c>
      <c r="F650" s="39">
        <f>[2]Emissions!F1575</f>
        <v>0</v>
      </c>
      <c r="G650" s="39">
        <f>[2]Emissions!G1575</f>
        <v>0</v>
      </c>
      <c r="H650" s="39">
        <f>[2]Emissions!H1575</f>
        <v>0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70.25909259259258</v>
      </c>
      <c r="F651" s="39">
        <f>[2]Emissions!F1469</f>
        <v>58.549243827160467</v>
      </c>
      <c r="G651" s="39">
        <f>[2]Emissions!G1469</f>
        <v>46.839395061728382</v>
      </c>
      <c r="H651" s="39">
        <f>[2]Emissions!H1469</f>
        <v>35.129546296296283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0</v>
      </c>
      <c r="J652" s="39">
        <f>[2]Emissions!J1004</f>
        <v>0</v>
      </c>
      <c r="K652" s="39">
        <f>[2]Emissions!K1004</f>
        <v>0</v>
      </c>
      <c r="L652" s="39">
        <f>[2]Emissions!L1004</f>
        <v>0</v>
      </c>
      <c r="M652" s="39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56064.670708716752</v>
      </c>
      <c r="F654" s="39">
        <f>[2]Emissions!F771</f>
        <v>47495.178220620946</v>
      </c>
      <c r="G654" s="39">
        <f>[2]Emissions!G771</f>
        <v>43742.513977724651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3164.9193067449492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1.352808916666667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174.07623923130129</v>
      </c>
      <c r="F656" s="39">
        <f>[2]Emissions!F717</f>
        <v>174.01733711578339</v>
      </c>
      <c r="G656" s="39">
        <f>[2]Emissions!G717</f>
        <v>2.9592749999999999</v>
      </c>
      <c r="H656" s="39">
        <f>[2]Emissions!H717</f>
        <v>4134.7534066650878</v>
      </c>
      <c r="I656" s="39">
        <f>[2]Emissions!I717</f>
        <v>2315.556381561832</v>
      </c>
      <c r="J656" s="39">
        <f>[2]Emissions!J717</f>
        <v>492.17126372214068</v>
      </c>
      <c r="K656" s="39">
        <f>[2]Emissions!K717</f>
        <v>2198.1696547259598</v>
      </c>
      <c r="L656" s="39">
        <f>[2]Emissions!L717</f>
        <v>2228.6061235536149</v>
      </c>
      <c r="M656" s="39">
        <f>[2]Emissions!M717</f>
        <v>2253.9310347340138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51.129218379014517</v>
      </c>
      <c r="F657" s="39">
        <f>[2]Emissions!F765</f>
        <v>524.88376138013746</v>
      </c>
      <c r="G657" s="39">
        <f>[2]Emissions!G765</f>
        <v>893.23523850413301</v>
      </c>
      <c r="H657" s="39">
        <f>[2]Emissions!H765</f>
        <v>20890.669610201319</v>
      </c>
      <c r="I657" s="39">
        <f>[2]Emissions!I765</f>
        <v>32565.39191521829</v>
      </c>
      <c r="J657" s="39">
        <f>[2]Emissions!J765</f>
        <v>34139.937551033363</v>
      </c>
      <c r="K657" s="39">
        <f>[2]Emissions!K765</f>
        <v>33900.670167810953</v>
      </c>
      <c r="L657" s="39">
        <f>[2]Emissions!L765</f>
        <v>29141.595477157291</v>
      </c>
      <c r="M657" s="39">
        <f>[2]Emissions!M765</f>
        <v>13826.546754958201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94.508711655827682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177715.77527670661</v>
      </c>
      <c r="F659" s="39">
        <f>[2]Emissions!F1743</f>
        <v>75870.705404230946</v>
      </c>
      <c r="G659" s="39">
        <f>[2]Emissions!G1743</f>
        <v>50580.470269487312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559.94804774125862</v>
      </c>
      <c r="F660" s="39">
        <f>[2]Emissions!F850</f>
        <v>447.95843819300683</v>
      </c>
      <c r="G660" s="39">
        <f>[2]Emissions!G850</f>
        <v>335.96882864475452</v>
      </c>
      <c r="H660" s="39">
        <f>[2]Emissions!H850</f>
        <v>223.9792190965035</v>
      </c>
      <c r="I660" s="39">
        <f>[2]Emissions!I850</f>
        <v>111.98960954825171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170.06476213520821</v>
      </c>
      <c r="F661" s="39">
        <f>[2]Emissions!F1322</f>
        <v>0</v>
      </c>
      <c r="G661" s="39">
        <f>[2]Emissions!G1322</f>
        <v>1247.2480630440291</v>
      </c>
      <c r="H661" s="39">
        <f>[2]Emissions!H1322</f>
        <v>1761.2559382190691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1030.8436882504091</v>
      </c>
      <c r="F664" s="39">
        <f>[2]Emissions!F1114</f>
        <v>5899.3906133221772</v>
      </c>
      <c r="G664" s="39">
        <f>[2]Emissions!G1114</f>
        <v>9476.8604087447857</v>
      </c>
      <c r="H664" s="39">
        <f>[2]Emissions!H1114</f>
        <v>14781.0574252439</v>
      </c>
      <c r="I664" s="39">
        <f>[2]Emissions!I1114</f>
        <v>15956.755188122979</v>
      </c>
      <c r="J664" s="39">
        <f>[2]Emissions!J1114</f>
        <v>19462.33621102721</v>
      </c>
      <c r="K664" s="39">
        <f>[2]Emissions!K1114</f>
        <v>22381.463387834181</v>
      </c>
      <c r="L664" s="39">
        <f>[2]Emissions!L1114</f>
        <v>22740.334121824249</v>
      </c>
      <c r="M664" s="39">
        <f>[2]Emissions!M1114</f>
        <v>23739.725348575859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200.4866319444445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241.54032679474739</v>
      </c>
      <c r="F669" s="39">
        <f>[2]Emissions!F1075</f>
        <v>189.77617287332399</v>
      </c>
      <c r="G669" s="39">
        <f>[2]Emissions!G1075</f>
        <v>153.45687824665231</v>
      </c>
      <c r="H669" s="39">
        <f>[2]Emissions!H1075</f>
        <v>95.088331911309425</v>
      </c>
      <c r="I669" s="39">
        <f>[2]Emissions!I1075</f>
        <v>47.599789698611779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2577.069339506173</v>
      </c>
      <c r="I670" s="39">
        <f>[2]Emissions!I1426</f>
        <v>904.23485596707803</v>
      </c>
      <c r="J670" s="39">
        <f>[2]Emissions!J1426</f>
        <v>452.11742798353919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3060.5524563949998</v>
      </c>
      <c r="J672" s="39">
        <f>[2]Emissions!J781</f>
        <v>1530.2762281974999</v>
      </c>
      <c r="K672" s="39">
        <f>[2]Emissions!K781</f>
        <v>0</v>
      </c>
      <c r="L672" s="39">
        <f>[2]Emissions!L781</f>
        <v>0</v>
      </c>
      <c r="M672" s="39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0.51075618984026194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</v>
      </c>
      <c r="F674" s="39">
        <f>[2]Emissions!F1241</f>
        <v>30.216300346365362</v>
      </c>
      <c r="G674" s="39">
        <f>[2]Emissions!G1241</f>
        <v>33.825371601519471</v>
      </c>
      <c r="H674" s="39">
        <f>[2]Emissions!H1241</f>
        <v>41.20889224933417</v>
      </c>
      <c r="I674" s="39">
        <f>[2]Emissions!I1241</f>
        <v>43.634004563348753</v>
      </c>
      <c r="J674" s="39">
        <f>[2]Emissions!J1241</f>
        <v>48.146116278529469</v>
      </c>
      <c r="K674" s="39">
        <f>[2]Emissions!K1241</f>
        <v>48.502547833944</v>
      </c>
      <c r="L674" s="39">
        <f>[2]Emissions!L1241</f>
        <v>48.920045732157163</v>
      </c>
      <c r="M674" s="39">
        <f>[2]Emissions!M1241</f>
        <v>49.436763715203057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63.92034000000001</v>
      </c>
      <c r="G675" s="39">
        <f>[2]Emissions!G1714</f>
        <v>42.61356</v>
      </c>
      <c r="H675" s="39">
        <f>[2]Emissions!H1714</f>
        <v>21.30678000000001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5.309889763779527E-4</v>
      </c>
      <c r="L677" s="39">
        <f>[2]Emissions!L1051</f>
        <v>3.298910236220472E-3</v>
      </c>
      <c r="M677" s="39">
        <f>[2]Emissions!M1051</f>
        <v>4.2233939146706428E-3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5.113702222222221</v>
      </c>
      <c r="F678" s="39">
        <f>[2]Emissions!F1437</f>
        <v>2.2428518518518512</v>
      </c>
      <c r="G678" s="39">
        <f>[2]Emissions!G1437</f>
        <v>1.7942814814814809</v>
      </c>
      <c r="H678" s="39">
        <f>[2]Emissions!H1437</f>
        <v>2.5568511111111101</v>
      </c>
      <c r="I678" s="39">
        <f>[2]Emissions!I1437</f>
        <v>0.89714074074074057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103.3059907407407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51.652995370370363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171.17857737104819</v>
      </c>
      <c r="F681" s="39">
        <f>[2]Emissions!F1121</f>
        <v>136.94286189683859</v>
      </c>
      <c r="G681" s="39">
        <f>[2]Emissions!G1121</f>
        <v>102.7071464226289</v>
      </c>
      <c r="H681" s="39">
        <f>[2]Emissions!H1121</f>
        <v>83.850114385892667</v>
      </c>
      <c r="I681" s="39">
        <f>[2]Emissions!I1121</f>
        <v>54.22103161397672</v>
      </c>
      <c r="J681" s="39">
        <f>[2]Emissions!J1121</f>
        <v>33.808903206428319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1704.190464647595</v>
      </c>
      <c r="F683" s="39">
        <f>[2]Emissions!F1196</f>
        <v>1989.696495918804</v>
      </c>
      <c r="G683" s="39">
        <f>[2]Emissions!G1196</f>
        <v>2593.2325693561929</v>
      </c>
      <c r="H683" s="39">
        <f>[2]Emissions!H1196</f>
        <v>4775.2314879967544</v>
      </c>
      <c r="I683" s="39">
        <f>[2]Emissions!I1196</f>
        <v>5357.7431225575183</v>
      </c>
      <c r="J683" s="39">
        <f>[2]Emissions!J1196</f>
        <v>5949.2852174247018</v>
      </c>
      <c r="K683" s="39">
        <f>[2]Emissions!K1196</f>
        <v>5842.6897338815024</v>
      </c>
      <c r="L683" s="39">
        <f>[2]Emissions!L1196</f>
        <v>5894.1068373877933</v>
      </c>
      <c r="M683" s="39">
        <f>[2]Emissions!M1196</f>
        <v>5893.6388573444547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4.281484554087496E-2</v>
      </c>
      <c r="F684" s="39">
        <f>[2]Emissions!F880</f>
        <v>3.7484453319393672E-2</v>
      </c>
      <c r="G684" s="39">
        <f>[2]Emissions!G880</f>
        <v>2.5135154730539511E-2</v>
      </c>
      <c r="H684" s="39">
        <f>[2]Emissions!H880</f>
        <v>2.4279702718243631E-2</v>
      </c>
      <c r="I684" s="39">
        <f>[2]Emissions!I880</f>
        <v>1.213985135912179E-2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1511.040877152969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431.59223774640009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0</v>
      </c>
      <c r="F690" s="39">
        <f>[2]Emissions!F1747</f>
        <v>132288.1640341407</v>
      </c>
      <c r="G690" s="39">
        <f>[2]Emissions!G1747</f>
        <v>164652.5823156655</v>
      </c>
      <c r="H690" s="39">
        <f>[2]Emissions!H1747</f>
        <v>198314.8112567288</v>
      </c>
      <c r="I690" s="39">
        <f>[2]Emissions!I1747</f>
        <v>212522.3879558706</v>
      </c>
      <c r="J690" s="39">
        <f>[2]Emissions!J1747</f>
        <v>217445.90258011059</v>
      </c>
      <c r="K690" s="39">
        <f>[2]Emissions!K1747</f>
        <v>207227.28550275671</v>
      </c>
      <c r="L690" s="39">
        <f>[2]Emissions!L1747</f>
        <v>199488.11907099051</v>
      </c>
      <c r="M690" s="39">
        <f>[2]Emissions!M1747</f>
        <v>201306.41983268241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8.8836576428571609E-2</v>
      </c>
      <c r="H691" s="39">
        <f>[2]Emissions!H1596</f>
        <v>4.4418288214285721E-2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4155.0766553441836</v>
      </c>
      <c r="F692" s="39">
        <f>[2]Emissions!F1019</f>
        <v>3557.1042744752558</v>
      </c>
      <c r="G692" s="39">
        <f>[2]Emissions!G1019</f>
        <v>2845.6834195802062</v>
      </c>
      <c r="H692" s="39">
        <f>[2]Emissions!H1019</f>
        <v>1961.7754596833579</v>
      </c>
      <c r="I692" s="39">
        <f>[2]Emissions!I1019</f>
        <v>1467.546037037918</v>
      </c>
      <c r="J692" s="39">
        <f>[2]Emissions!J1019</f>
        <v>661.86807183271276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530.76008512315275</v>
      </c>
      <c r="F694" s="39">
        <f>[2]Emissions!F1233</f>
        <v>424.60806809852232</v>
      </c>
      <c r="G694" s="39">
        <f>[2]Emissions!G1233</f>
        <v>318.45605107389162</v>
      </c>
      <c r="H694" s="39">
        <f>[2]Emissions!H1233</f>
        <v>212.30403404926111</v>
      </c>
      <c r="I694" s="39">
        <f>[2]Emissions!I1233</f>
        <v>114.52223527093589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2.2610652874934592E-3</v>
      </c>
      <c r="H696" s="39">
        <f>[2]Emissions!H821</f>
        <v>2.261065287493196E-3</v>
      </c>
      <c r="I696" s="39">
        <f>[2]Emissions!I821</f>
        <v>2.2610652874934592E-3</v>
      </c>
      <c r="J696" s="39">
        <f>[2]Emissions!J821</f>
        <v>2.2610652874934592E-3</v>
      </c>
      <c r="K696" s="39">
        <f>[2]Emissions!K821</f>
        <v>2.2610652874934592E-3</v>
      </c>
      <c r="L696" s="39">
        <f>[2]Emissions!L821</f>
        <v>2.2610652874934592E-3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6309.8878399975392</v>
      </c>
      <c r="F697" s="39">
        <f>[2]Emissions!F660</f>
        <v>5633.1133721373026</v>
      </c>
      <c r="G697" s="39">
        <f>[2]Emissions!G660</f>
        <v>0</v>
      </c>
      <c r="H697" s="39">
        <f>[2]Emissions!H660</f>
        <v>5802.9653333174338</v>
      </c>
      <c r="I697" s="39">
        <f>[2]Emissions!I660</f>
        <v>11836.72490149126</v>
      </c>
      <c r="J697" s="39">
        <f>[2]Emissions!J660</f>
        <v>4856.577805653923</v>
      </c>
      <c r="K697" s="39">
        <f>[2]Emissions!K660</f>
        <v>4411.9893051594026</v>
      </c>
      <c r="L697" s="39">
        <f>[2]Emissions!L660</f>
        <v>4701.7828679520644</v>
      </c>
      <c r="M697" s="39">
        <f>[2]Emissions!M660</f>
        <v>4211.4479217449834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0.16387786519992431</v>
      </c>
      <c r="K701" s="39">
        <f>[2]Emissions!K631</f>
        <v>1.0184500097170439</v>
      </c>
      <c r="L701" s="39">
        <f>[2]Emissions!L631</f>
        <v>6.3421659696015897</v>
      </c>
      <c r="M701" s="39">
        <f>[2]Emissions!M631</f>
        <v>6.2602270370016271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5.4865008475120964</v>
      </c>
      <c r="G705" s="39">
        <f>[2]Emissions!G350</f>
        <v>5.8262997074032654</v>
      </c>
      <c r="H705" s="39">
        <f>[2]Emissions!H350</f>
        <v>4.8533076562669191</v>
      </c>
      <c r="I705" s="39">
        <f>[2]Emissions!I350</f>
        <v>3.8198687910506401</v>
      </c>
      <c r="J705" s="39">
        <f>[2]Emissions!J350</f>
        <v>1.770896737101409</v>
      </c>
      <c r="K705" s="39">
        <f>[2]Emissions!K350</f>
        <v>0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7631.2943849269568</v>
      </c>
      <c r="F709" s="39">
        <f>[2]Emissions!F556</f>
        <v>3956.3282165120172</v>
      </c>
      <c r="G709" s="39">
        <f>[2]Emissions!G556</f>
        <v>3453.9119108609038</v>
      </c>
      <c r="H709" s="39">
        <f>[2]Emissions!H556</f>
        <v>5609.0013729213124</v>
      </c>
      <c r="I709" s="39">
        <f>[2]Emissions!I556</f>
        <v>5412.9343549462319</v>
      </c>
      <c r="J709" s="39">
        <f>[2]Emissions!J556</f>
        <v>0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150671.63810301301</v>
      </c>
      <c r="F710" s="39">
        <f>[2]Emissions!F393</f>
        <v>98214.875178950737</v>
      </c>
      <c r="G710" s="39">
        <f>[2]Emissions!G393</f>
        <v>71375.919446290907</v>
      </c>
      <c r="H710" s="39">
        <f>[2]Emissions!H393</f>
        <v>47583.946297527269</v>
      </c>
      <c r="I710" s="39">
        <f>[2]Emissions!I393</f>
        <v>23791.973148763631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830.19886106896558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3079.7277004800012</v>
      </c>
      <c r="F713" s="39">
        <f>[2]Emissions!F404</f>
        <v>1586.389696261682</v>
      </c>
      <c r="G713" s="39">
        <f>[2]Emissions!G404</f>
        <v>1627.376165272917</v>
      </c>
      <c r="H713" s="39">
        <f>[2]Emissions!H404</f>
        <v>793.19484813084102</v>
      </c>
      <c r="I713" s="39">
        <f>[2]Emissions!I404</f>
        <v>396.59742406542063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53292.929994279912</v>
      </c>
      <c r="F716" s="39">
        <f>[2]Emissions!F539</f>
        <v>46749.248161394673</v>
      </c>
      <c r="G716" s="39">
        <f>[2]Emissions!G539</f>
        <v>38364.000085078827</v>
      </c>
      <c r="H716" s="39">
        <f>[2]Emissions!H539</f>
        <v>53292.929994279912</v>
      </c>
      <c r="I716" s="39">
        <f>[2]Emissions!I539</f>
        <v>53292.929994279912</v>
      </c>
      <c r="J716" s="39">
        <f>[2]Emissions!J539</f>
        <v>0</v>
      </c>
      <c r="K716" s="39">
        <f>[2]Emissions!K539</f>
        <v>0</v>
      </c>
      <c r="L716" s="39">
        <f>[2]Emissions!L539</f>
        <v>0</v>
      </c>
      <c r="M716" s="39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991.98768744068923</v>
      </c>
      <c r="F719" s="39">
        <f>[2]Emissions!F468</f>
        <v>1745.890984396055</v>
      </c>
      <c r="G719" s="39">
        <f>[2]Emissions!G468</f>
        <v>2973.4938141027519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687.14580486918578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132.0031947674419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16961.444235512561</v>
      </c>
      <c r="F723" s="39">
        <f>[2]Emissions!F549</f>
        <v>20602.485592114019</v>
      </c>
      <c r="G723" s="39">
        <f>[2]Emissions!G549</f>
        <v>20602.485592114012</v>
      </c>
      <c r="H723" s="39">
        <f>[2]Emissions!H549</f>
        <v>20602.485592114012</v>
      </c>
      <c r="I723" s="39">
        <f>[2]Emissions!I549</f>
        <v>20602.485592114019</v>
      </c>
      <c r="J723" s="39">
        <f>[2]Emissions!J549</f>
        <v>2397.9106837009299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6143.4832494993698</v>
      </c>
      <c r="F724" s="39">
        <f>[2]Emissions!F534</f>
        <v>5389.143044622313</v>
      </c>
      <c r="G724" s="39">
        <f>[2]Emissions!G534</f>
        <v>4422.5114275340347</v>
      </c>
      <c r="H724" s="39">
        <f>[2]Emissions!H534</f>
        <v>6143.4832494993698</v>
      </c>
      <c r="I724" s="39">
        <f>[2]Emissions!I534</f>
        <v>6143.4832494993698</v>
      </c>
      <c r="J724" s="39">
        <f>[2]Emissions!J534</f>
        <v>0</v>
      </c>
      <c r="K724" s="39">
        <f>[2]Emissions!K534</f>
        <v>0</v>
      </c>
      <c r="L724" s="39">
        <f>[2]Emissions!L534</f>
        <v>0</v>
      </c>
      <c r="M724" s="39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7931.2735385854803</v>
      </c>
      <c r="F727" s="39">
        <f>[2]Emissions!F544</f>
        <v>8748.3974297423301</v>
      </c>
      <c r="G727" s="39">
        <f>[2]Emissions!G544</f>
        <v>7193.8989012113188</v>
      </c>
      <c r="H727" s="39">
        <f>[2]Emissions!H544</f>
        <v>4434.8309061116779</v>
      </c>
      <c r="I727" s="39">
        <f>[2]Emissions!I544</f>
        <v>0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64.222349297368382</v>
      </c>
      <c r="G728" s="39">
        <f>[2]Emissions!G515</f>
        <v>64.222349297368382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248.46260365384609</v>
      </c>
      <c r="G732" s="39">
        <f>[2]Emissions!G141</f>
        <v>165.64173576923079</v>
      </c>
      <c r="H732" s="39">
        <f>[2]Emissions!H141</f>
        <v>82.820867884615367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16.9781002387905</v>
      </c>
      <c r="F738" s="39">
        <f>[2]Emissions!F222</f>
        <v>0.20925788084958369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289.53383796831002</v>
      </c>
      <c r="F742" s="39">
        <f>[2]Emissions!F119</f>
        <v>228.1685160264575</v>
      </c>
      <c r="G742" s="39">
        <f>[2]Emissions!G119</f>
        <v>228.16851602645761</v>
      </c>
      <c r="H742" s="39">
        <f>[2]Emissions!H119</f>
        <v>165.20819100088511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627.71078565616335</v>
      </c>
      <c r="F743" s="39">
        <f>[2]Emissions!F70</f>
        <v>470.7830892421224</v>
      </c>
      <c r="G743" s="39">
        <f>[2]Emissions!G70</f>
        <v>313.85539282808168</v>
      </c>
      <c r="H743" s="39">
        <f>[2]Emissions!H70</f>
        <v>156.92769641404081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1.118584038461538</v>
      </c>
      <c r="G744" s="39">
        <f>[2]Emissions!G272</f>
        <v>0.74572269230769239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18265.881676817309</v>
      </c>
      <c r="G745" s="39">
        <f>[2]Emissions!G237</f>
        <v>17846.254167269781</v>
      </c>
      <c r="H745" s="39">
        <f>[2]Emissions!H237</f>
        <v>23004.173683008961</v>
      </c>
      <c r="I745" s="39">
        <f>[2]Emissions!I237</f>
        <v>23712.600823387242</v>
      </c>
      <c r="J745" s="39">
        <f>[2]Emissions!J237</f>
        <v>23712.600823387242</v>
      </c>
      <c r="K745" s="39">
        <f>[2]Emissions!K237</f>
        <v>19725.411768767019</v>
      </c>
      <c r="L745" s="39">
        <f>[2]Emissions!L237</f>
        <v>10631.967859765789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395.02226531249988</v>
      </c>
      <c r="G746" s="39">
        <f>[2]Emissions!G202</f>
        <v>263.34817687499998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122.5668511350806</v>
      </c>
      <c r="F752" s="39">
        <f>[2]Emissions!F182</f>
        <v>144.17640429248399</v>
      </c>
      <c r="G752" s="39">
        <f>[2]Emissions!G182</f>
        <v>0</v>
      </c>
      <c r="H752" s="39">
        <f>[2]Emissions!H182</f>
        <v>187.3955106072905</v>
      </c>
      <c r="I752" s="39">
        <f>[2]Emissions!I182</f>
        <v>209.00506376469369</v>
      </c>
      <c r="J752" s="39">
        <f>[2]Emissions!J182</f>
        <v>209.05129605179991</v>
      </c>
      <c r="K752" s="39">
        <f>[2]Emissions!K182</f>
        <v>209.05397574026151</v>
      </c>
      <c r="L752" s="39">
        <f>[2]Emissions!L182</f>
        <v>209.05397574026151</v>
      </c>
      <c r="M752" s="39">
        <f>[2]Emissions!M182</f>
        <v>209.03192792693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0.50135821829999994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28374.278333217138</v>
      </c>
      <c r="F759" s="39">
        <f>[2]Emissions!F80</f>
        <v>30905.463729230542</v>
      </c>
      <c r="G759" s="39">
        <f>[2]Emissions!G80</f>
        <v>33670.941184745992</v>
      </c>
      <c r="H759" s="39">
        <f>[2]Emissions!H80</f>
        <v>39725.489951843047</v>
      </c>
      <c r="I759" s="39">
        <f>[2]Emissions!I80</f>
        <v>43308.147856544507</v>
      </c>
      <c r="J759" s="39">
        <f>[2]Emissions!J80</f>
        <v>44748.851910488833</v>
      </c>
      <c r="K759" s="39">
        <f>[2]Emissions!K80</f>
        <v>45955.073993798949</v>
      </c>
      <c r="L759" s="39">
        <f>[2]Emissions!L80</f>
        <v>47072.97782999718</v>
      </c>
      <c r="M759" s="39">
        <f>[2]Emissions!M80</f>
        <v>48036.420467243719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0.16935703999999999</v>
      </c>
      <c r="F761" s="39">
        <f>[2]Emissions!F212</f>
        <v>0.12701778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469.02338173676759</v>
      </c>
      <c r="F764" s="39">
        <f>[2]Emissions!F297</f>
        <v>379.15883019080962</v>
      </c>
      <c r="G764" s="39">
        <f>[2]Emissions!G297</f>
        <v>181.86824794184099</v>
      </c>
      <c r="H764" s="39">
        <f>[2]Emissions!H297</f>
        <v>58.575495703125007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0.90157285714285718</v>
      </c>
      <c r="F765" s="39">
        <f>[2]Emissions!F262</f>
        <v>0.67617964285714305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4304.0283574658724</v>
      </c>
      <c r="F767" s="39">
        <f>[2]Emissions!F129</f>
        <v>4304.0283574658724</v>
      </c>
      <c r="G767" s="39">
        <f>[2]Emissions!G129</f>
        <v>4304.0283574658724</v>
      </c>
      <c r="H767" s="39">
        <f>[2]Emissions!H129</f>
        <v>4304.0283574658724</v>
      </c>
      <c r="I767" s="39">
        <f>[2]Emissions!I129</f>
        <v>4304.0283574658724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7658.0682581016245</v>
      </c>
      <c r="F768" s="39">
        <f>[2]Emissions!F75</f>
        <v>5283.7704653622413</v>
      </c>
      <c r="G768" s="39">
        <f>[2]Emissions!G75</f>
        <v>3522.5136435748282</v>
      </c>
      <c r="H768" s="39">
        <f>[2]Emissions!H75</f>
        <v>1761.2568217874141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354.05187829729192</v>
      </c>
      <c r="F770" s="39">
        <f>[2]Emissions!F207</f>
        <v>641.32861981633368</v>
      </c>
      <c r="G770" s="39">
        <f>[2]Emissions!G207</f>
        <v>914.04997548911194</v>
      </c>
      <c r="H770" s="39">
        <f>[2]Emissions!H207</f>
        <v>1003.59338312135</v>
      </c>
      <c r="I770" s="39">
        <f>[2]Emissions!I207</f>
        <v>190.7069416138639</v>
      </c>
      <c r="J770" s="39">
        <f>[2]Emissions!J207</f>
        <v>729.51672905912983</v>
      </c>
      <c r="K770" s="39">
        <f>[2]Emissions!K207</f>
        <v>736.62491107479457</v>
      </c>
      <c r="L770" s="39">
        <f>[2]Emissions!L207</f>
        <v>731.0887067097608</v>
      </c>
      <c r="M770" s="39">
        <f>[2]Emissions!M207</f>
        <v>708.88977830931196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128.86053795567929</v>
      </c>
      <c r="K771" s="39">
        <f>[2]Emissions!K172</f>
        <v>128.86053795567929</v>
      </c>
      <c r="L771" s="39">
        <f>[2]Emissions!L172</f>
        <v>128.86053795567929</v>
      </c>
      <c r="M771" s="39">
        <f>[2]Emissions!M172</f>
        <v>128.86053795567929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61.59076464656615</v>
      </c>
      <c r="F773" s="39">
        <f>[2]Emissions!F18</f>
        <v>59.751830166954527</v>
      </c>
      <c r="G773" s="39">
        <f>[2]Emissions!G18</f>
        <v>39.834553444636363</v>
      </c>
      <c r="H773" s="39">
        <f>[2]Emissions!H18</f>
        <v>19.917276722318181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40637.684679351551</v>
      </c>
      <c r="F774" s="39">
        <f>[2]Emissions!F56</f>
        <v>42515.112058131119</v>
      </c>
      <c r="G774" s="39">
        <f>[2]Emissions!G56</f>
        <v>48362.045500409637</v>
      </c>
      <c r="H774" s="39">
        <f>[2]Emissions!H56</f>
        <v>48826.87574408103</v>
      </c>
      <c r="I774" s="39">
        <f>[2]Emissions!I56</f>
        <v>50551.971094387744</v>
      </c>
      <c r="J774" s="39">
        <f>[2]Emissions!J56</f>
        <v>51985.852456187371</v>
      </c>
      <c r="K774" s="39">
        <f>[2]Emissions!K56</f>
        <v>53086.517032389507</v>
      </c>
      <c r="L774" s="39">
        <f>[2]Emissions!L56</f>
        <v>54002.178665231033</v>
      </c>
      <c r="M774" s="39">
        <f>[2]Emissions!M56</f>
        <v>54661.051397386349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30.265360854166659</v>
      </c>
      <c r="F775" s="39">
        <f>[2]Emissions!F35</f>
        <v>43.128139217187488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657.09379432770334</v>
      </c>
      <c r="F776" s="39">
        <f>[2]Emissions!F50</f>
        <v>1095.298478716536</v>
      </c>
      <c r="G776" s="39">
        <f>[2]Emissions!G50</f>
        <v>1994.5279245742111</v>
      </c>
      <c r="H776" s="39">
        <f>[2]Emissions!H50</f>
        <v>3044.2844007878439</v>
      </c>
      <c r="I776" s="39">
        <f>[2]Emissions!I50</f>
        <v>3450.3429092791789</v>
      </c>
      <c r="J776" s="39">
        <f>[2]Emissions!J50</f>
        <v>3616.999938276535</v>
      </c>
      <c r="K776" s="39">
        <f>[2]Emissions!K50</f>
        <v>3711.2391161836222</v>
      </c>
      <c r="L776" s="39">
        <f>[2]Emissions!L50</f>
        <v>3849.879642922238</v>
      </c>
      <c r="M776" s="39">
        <f>[2]Emissions!M50</f>
        <v>4656.4580396512656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909.33018366829322</v>
      </c>
      <c r="F777" s="39">
        <f>[2]Emissions!F30</f>
        <v>1515.67317805524</v>
      </c>
      <c r="G777" s="39">
        <f>[2]Emissions!G30</f>
        <v>2759.827158031258</v>
      </c>
      <c r="H777" s="39">
        <f>[2]Emissions!H30</f>
        <v>3871.8732470367522</v>
      </c>
      <c r="I777" s="39">
        <f>[2]Emissions!I30</f>
        <v>4456.7842645255614</v>
      </c>
      <c r="J777" s="39">
        <f>[2]Emissions!J30</f>
        <v>3894.5561680602718</v>
      </c>
      <c r="K777" s="39">
        <f>[2]Emissions!K30</f>
        <v>3267.5747929653121</v>
      </c>
      <c r="L777" s="39">
        <f>[2]Emissions!L30</f>
        <v>2547.882972019459</v>
      </c>
      <c r="M777" s="39">
        <f>[2]Emissions!M30</f>
        <v>4255.0737230877776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0</v>
      </c>
      <c r="J778" s="39">
        <f>[2]Emissions!J16</f>
        <v>0</v>
      </c>
      <c r="K778" s="39">
        <f>[2]Emissions!K16</f>
        <v>0</v>
      </c>
      <c r="L778" s="39">
        <f>[2]Emissions!L16</f>
        <v>0</v>
      </c>
      <c r="M778" s="39">
        <f>[2]Emissions!M16</f>
        <v>0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8062.5940685828027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10.76011252174839</v>
      </c>
      <c r="F780" s="39">
        <f>[2]Emissions!F60</f>
        <v>8.0700843913112887</v>
      </c>
      <c r="G780" s="39">
        <f>[2]Emissions!G60</f>
        <v>5.3800562608741931</v>
      </c>
      <c r="H780" s="39">
        <f>[2]Emissions!H60</f>
        <v>2.690028130437097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</v>
      </c>
      <c r="G781" s="39">
        <f>[2]Emissions!G40</f>
        <v>790.72923018787492</v>
      </c>
      <c r="H781" s="39">
        <f>[2]Emissions!H40</f>
        <v>395.36461509393757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83185.30304304637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150.86353889416719</v>
      </c>
      <c r="K785" s="39">
        <f>[2]Emissions!K2358</f>
        <v>185.70871679787999</v>
      </c>
      <c r="L785" s="39">
        <f>[2]Emissions!L2358</f>
        <v>119.75460710728019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0</v>
      </c>
      <c r="J786" s="39">
        <f>[2]Emissions!J2330</f>
        <v>0</v>
      </c>
      <c r="K786" s="39">
        <f>[2]Emissions!K2330</f>
        <v>0</v>
      </c>
      <c r="L786" s="39">
        <f>[2]Emissions!L2330</f>
        <v>0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0</v>
      </c>
      <c r="J790" s="39">
        <f>[2]Emissions!J624</f>
        <v>0</v>
      </c>
      <c r="K790" s="39">
        <f>[2]Emissions!K624</f>
        <v>0</v>
      </c>
      <c r="L790" s="39">
        <f>[2]Emissions!L624</f>
        <v>0</v>
      </c>
      <c r="M790" s="39">
        <f>[2]Emissions!M624</f>
        <v>1.9694512284468959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133.8988696148954</v>
      </c>
      <c r="F796" s="39">
        <f>[2]Emissions!F2363</f>
        <v>197.0151701170893</v>
      </c>
      <c r="G796" s="39">
        <f>[2]Emissions!G2363</f>
        <v>175.35798783088271</v>
      </c>
      <c r="H796" s="39">
        <f>[2]Emissions!H2363</f>
        <v>5.2586276717520377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107.53568618200801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48573.443839648433</v>
      </c>
      <c r="F801" s="39">
        <f>[2]Emissions!F2368</f>
        <v>41045.07948718276</v>
      </c>
      <c r="G801" s="39">
        <f>[2]Emissions!G2368</f>
        <v>36438.457542358643</v>
      </c>
      <c r="H801" s="39">
        <f>[2]Emissions!H2368</f>
        <v>22821.523352104959</v>
      </c>
      <c r="I801" s="39">
        <f>[2]Emissions!I2368</f>
        <v>13397.85385715279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10503.72146871428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29712.404635821629</v>
      </c>
      <c r="G811" s="39">
        <f>[2]Emissions!G2346</f>
        <v>29712.404635821629</v>
      </c>
      <c r="H811" s="39">
        <f>[2]Emissions!H2346</f>
        <v>56667.866045193907</v>
      </c>
      <c r="I811" s="39">
        <f>[2]Emissions!I2346</f>
        <v>119960.4592990566</v>
      </c>
      <c r="J811" s="39">
        <f>[2]Emissions!J2346</f>
        <v>184748.0585183278</v>
      </c>
      <c r="K811" s="39">
        <f>[2]Emissions!K2346</f>
        <v>184748.0585183278</v>
      </c>
      <c r="L811" s="39">
        <f>[2]Emissions!L2346</f>
        <v>220159.401369889</v>
      </c>
      <c r="M811" s="39">
        <f>[2]Emissions!M2346</f>
        <v>109616.8061884799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3391.875748806192</v>
      </c>
      <c r="G815" s="39">
        <f>[2]Emissions!G2282</f>
        <v>5554.5170668197252</v>
      </c>
      <c r="H815" s="39">
        <f>[2]Emissions!H2282</f>
        <v>5964.7317745279061</v>
      </c>
      <c r="I815" s="39">
        <f>[2]Emissions!I2282</f>
        <v>5593.8586566377289</v>
      </c>
      <c r="J815" s="39">
        <f>[2]Emissions!J2282</f>
        <v>5462.6449292741609</v>
      </c>
      <c r="K815" s="39">
        <f>[2]Emissions!K2282</f>
        <v>3864.7087807814601</v>
      </c>
      <c r="L815" s="39">
        <f>[2]Emissions!L2282</f>
        <v>3454.4940730732792</v>
      </c>
      <c r="M815" s="39">
        <f>[2]Emissions!M2282</f>
        <v>700.46354722752005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0</v>
      </c>
      <c r="J820" s="39">
        <f>[2]Emissions!J2214</f>
        <v>362.95199227320091</v>
      </c>
      <c r="K820" s="39">
        <f>[2]Emissions!K2214</f>
        <v>524.99058643479225</v>
      </c>
      <c r="L820" s="39">
        <f>[2]Emissions!L2214</f>
        <v>524.99058643479202</v>
      </c>
      <c r="M820" s="39">
        <f>[2]Emissions!M2214</f>
        <v>81.019297080795582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30340.305611982571</v>
      </c>
      <c r="F822" s="39">
        <f>[2]Emissions!F2134</f>
        <v>121821.6014893687</v>
      </c>
      <c r="G822" s="39">
        <f>[2]Emissions!G2134</f>
        <v>214962.9606125819</v>
      </c>
      <c r="H822" s="39">
        <f>[2]Emissions!H2134</f>
        <v>241748.39299029231</v>
      </c>
      <c r="I822" s="39">
        <f>[2]Emissions!I2134</f>
        <v>165223.65923374341</v>
      </c>
      <c r="J822" s="39">
        <f>[2]Emissions!J2134</f>
        <v>110385.0722197436</v>
      </c>
      <c r="K822" s="39">
        <f>[2]Emissions!K2134</f>
        <v>53259.334230050627</v>
      </c>
      <c r="L822" s="39">
        <f>[2]Emissions!L2134</f>
        <v>38302.7721092133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317.24554365659952</v>
      </c>
      <c r="J824" s="39">
        <f>[2]Emissions!J2120</f>
        <v>724.50143730143509</v>
      </c>
      <c r="K824" s="39">
        <f>[2]Emissions!K2120</f>
        <v>1045.4305712130331</v>
      </c>
      <c r="L824" s="39">
        <f>[2]Emissions!L2120</f>
        <v>1394.2890483610049</v>
      </c>
      <c r="M824" s="39">
        <f>[2]Emissions!M2120</f>
        <v>1532.0752764912279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1925.7765851294121</v>
      </c>
      <c r="F831" s="39">
        <f>[2]Emissions!F2088</f>
        <v>2280.7839620047048</v>
      </c>
      <c r="G831" s="39">
        <f>[2]Emissions!G2088</f>
        <v>2280.7839620047089</v>
      </c>
      <c r="H831" s="39">
        <f>[2]Emissions!H2088</f>
        <v>1439.7179582117651</v>
      </c>
      <c r="I831" s="39">
        <f>[2]Emissions!I2088</f>
        <v>355.00737687533831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257.28586537545152</v>
      </c>
      <c r="H835" s="39">
        <f>[2]Emissions!H820</f>
        <v>257.28586537542162</v>
      </c>
      <c r="I835" s="39">
        <f>[2]Emissions!I820</f>
        <v>257.28586537545152</v>
      </c>
      <c r="J835" s="39">
        <f>[2]Emissions!J820</f>
        <v>257.28586537545152</v>
      </c>
      <c r="K835" s="39">
        <f>[2]Emissions!K820</f>
        <v>257.28586537545152</v>
      </c>
      <c r="L835" s="39">
        <f>[2]Emissions!L820</f>
        <v>257.28586537545152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409454.54305854731</v>
      </c>
      <c r="I838" s="39">
        <f>[2]Emissions!I2174</f>
        <v>386319.96358026308</v>
      </c>
      <c r="J838" s="39">
        <f>[2]Emissions!J2174</f>
        <v>383177.18760487111</v>
      </c>
      <c r="K838" s="39">
        <f>[2]Emissions!K2174</f>
        <v>366541.1412326243</v>
      </c>
      <c r="L838" s="39">
        <f>[2]Emissions!L2174</f>
        <v>339821.18069651793</v>
      </c>
      <c r="M838" s="39">
        <f>[2]Emissions!M2174</f>
        <v>110336.284107834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271.00723432924292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12917.787487801361</v>
      </c>
      <c r="F841" s="39">
        <f>[2]Emissions!F1240</f>
        <v>16032.76896378146</v>
      </c>
      <c r="G841" s="39">
        <f>[2]Emissions!G1240</f>
        <v>17947.742171766229</v>
      </c>
      <c r="H841" s="39">
        <f>[2]Emissions!H1240</f>
        <v>21865.43822749671</v>
      </c>
      <c r="I841" s="39">
        <f>[2]Emissions!I1240</f>
        <v>23152.202821312851</v>
      </c>
      <c r="J841" s="39">
        <f>[2]Emissions!J1240</f>
        <v>25546.329297387751</v>
      </c>
      <c r="K841" s="39">
        <f>[2]Emissions!K1240</f>
        <v>25735.451880690689</v>
      </c>
      <c r="L841" s="39">
        <f>[2]Emissions!L1240</f>
        <v>25956.976265482601</v>
      </c>
      <c r="M841" s="39">
        <f>[2]Emissions!M1240</f>
        <v>26231.14682728675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101.4154971361381</v>
      </c>
      <c r="F842" s="39">
        <f>[2]Emissions!F659</f>
        <v>90.538058289757942</v>
      </c>
      <c r="G842" s="39">
        <f>[2]Emissions!G659</f>
        <v>0</v>
      </c>
      <c r="H842" s="39">
        <f>[2]Emissions!H659</f>
        <v>93.267999220473087</v>
      </c>
      <c r="I842" s="39">
        <f>[2]Emissions!I659</f>
        <v>190.2454323734714</v>
      </c>
      <c r="J842" s="39">
        <f>[2]Emissions!J659</f>
        <v>78.057211955279286</v>
      </c>
      <c r="K842" s="39">
        <f>[2]Emissions!K659</f>
        <v>70.911575623543882</v>
      </c>
      <c r="L842" s="39">
        <f>[2]Emissions!L659</f>
        <v>75.5692746164125</v>
      </c>
      <c r="M842" s="39">
        <f>[2]Emissions!M659</f>
        <v>67.688379805953844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656.41585258775217</v>
      </c>
      <c r="F844" s="39">
        <f>[2]Emissions!F49</f>
        <v>1094.1684291515619</v>
      </c>
      <c r="G844" s="39">
        <f>[2]Emissions!G49</f>
        <v>1992.470115258038</v>
      </c>
      <c r="H844" s="39">
        <f>[2]Emissions!H49</f>
        <v>3041.1435288432422</v>
      </c>
      <c r="I844" s="39">
        <f>[2]Emissions!I49</f>
        <v>3446.783095603359</v>
      </c>
      <c r="J844" s="39">
        <f>[2]Emissions!J49</f>
        <v>3613.268179960256</v>
      </c>
      <c r="K844" s="39">
        <f>[2]Emissions!K49</f>
        <v>3707.4101287155941</v>
      </c>
      <c r="L844" s="39">
        <f>[2]Emissions!L49</f>
        <v>3845.9076162096808</v>
      </c>
      <c r="M844" s="39">
        <f>[2]Emissions!M49</f>
        <v>4651.6538438231182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906.19037320114683</v>
      </c>
      <c r="F845" s="39">
        <f>[2]Emissions!F29</f>
        <v>1510.4397363475939</v>
      </c>
      <c r="G845" s="39">
        <f>[2]Emissions!G29</f>
        <v>2750.297798559935</v>
      </c>
      <c r="H845" s="39">
        <f>[2]Emissions!H29</f>
        <v>3858.504122854084</v>
      </c>
      <c r="I845" s="39">
        <f>[2]Emissions!I29</f>
        <v>4441.3955112048261</v>
      </c>
      <c r="J845" s="39">
        <f>[2]Emissions!J29</f>
        <v>3881.1087224118342</v>
      </c>
      <c r="K845" s="39">
        <f>[2]Emissions!K29</f>
        <v>3256.2922404652431</v>
      </c>
      <c r="L845" s="39">
        <f>[2]Emissions!L29</f>
        <v>2539.0854309630981</v>
      </c>
      <c r="M845" s="39">
        <f>[2]Emissions!M29</f>
        <v>4240.3814526076167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0</v>
      </c>
      <c r="J846" s="39">
        <f>[2]Emissions!J15</f>
        <v>0</v>
      </c>
      <c r="K846" s="39">
        <f>[2]Emissions!K15</f>
        <v>0</v>
      </c>
      <c r="L846" s="39">
        <f>[2]Emissions!L15</f>
        <v>0</v>
      </c>
      <c r="M846" s="39">
        <f>[2]Emissions!M15</f>
        <v>0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8054.2756685331296</v>
      </c>
      <c r="F847" s="39">
        <f>[2]Emissions!F44</f>
        <v>6085.4333554546856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2423.1516734615379</v>
      </c>
      <c r="F849" s="39">
        <f>[2]Emissions!F236</f>
        <v>2122.3692663461529</v>
      </c>
      <c r="G849" s="39">
        <f>[2]Emissions!G236</f>
        <v>2073.611448610623</v>
      </c>
      <c r="H849" s="39">
        <f>[2]Emissions!H236</f>
        <v>2672.9260643614512</v>
      </c>
      <c r="I849" s="39">
        <f>[2]Emissions!I236</f>
        <v>2755.2404041117529</v>
      </c>
      <c r="J849" s="39">
        <f>[2]Emissions!J236</f>
        <v>2755.2404041117529</v>
      </c>
      <c r="K849" s="39">
        <f>[2]Emissions!K236</f>
        <v>2291.9565802940451</v>
      </c>
      <c r="L849" s="39">
        <f>[2]Emissions!L236</f>
        <v>1235.361217465128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592.14656216320031</v>
      </c>
      <c r="F853" s="39">
        <f>[2]Emissions!F286</f>
        <v>444.10992162240018</v>
      </c>
      <c r="G853" s="39">
        <f>[2]Emissions!G286</f>
        <v>296.0732810816001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7369.1012892283516</v>
      </c>
      <c r="G854" s="39">
        <f>[2]Emissions!G251</f>
        <v>4912.7341928189016</v>
      </c>
      <c r="H854" s="39">
        <f>[2]Emissions!H251</f>
        <v>2456.3670964094522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8.9953653081919978</v>
      </c>
      <c r="F855" s="39">
        <f>[2]Emissions!F216</f>
        <v>6.7465239811439988</v>
      </c>
      <c r="G855" s="39">
        <f>[2]Emissions!G216</f>
        <v>6.3658146226279984</v>
      </c>
      <c r="H855" s="39">
        <f>[2]Emissions!H216</f>
        <v>3.1829073113140001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24912.083116272061</v>
      </c>
      <c r="F858" s="39">
        <f>[2]Emissions!F301</f>
        <v>20138.945433818819</v>
      </c>
      <c r="G858" s="39">
        <f>[2]Emissions!G301</f>
        <v>9659.8956157812936</v>
      </c>
      <c r="H858" s="39">
        <f>[2]Emissions!H301</f>
        <v>3111.2257391723429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5.6478881373571443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28345.003809870341</v>
      </c>
      <c r="F863" s="39">
        <f>[2]Emissions!F79</f>
        <v>30873.577712294358</v>
      </c>
      <c r="G863" s="39">
        <f>[2]Emissions!G79</f>
        <v>33636.201948658803</v>
      </c>
      <c r="H863" s="39">
        <f>[2]Emissions!H79</f>
        <v>39684.504071271913</v>
      </c>
      <c r="I863" s="39">
        <f>[2]Emissions!I79</f>
        <v>43263.465649277627</v>
      </c>
      <c r="J863" s="39">
        <f>[2]Emissions!J79</f>
        <v>44702.68328922517</v>
      </c>
      <c r="K863" s="39">
        <f>[2]Emissions!K79</f>
        <v>45907.660880036681</v>
      </c>
      <c r="L863" s="39">
        <f>[2]Emissions!L79</f>
        <v>47024.411344100889</v>
      </c>
      <c r="M863" s="39">
        <f>[2]Emissions!M79</f>
        <v>47986.859971080601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</v>
      </c>
      <c r="J866" s="39">
        <f>[2]Emissions!J611</f>
        <v>1.818912097327001</v>
      </c>
      <c r="K866" s="39">
        <f>[2]Emissions!K611</f>
        <v>10.849554623848711</v>
      </c>
      <c r="L866" s="39">
        <f>[2]Emissions!L611</f>
        <v>10.849554623848711</v>
      </c>
      <c r="M866" s="39">
        <f>[2]Emissions!M611</f>
        <v>133.26022978840811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16943.944646996631</v>
      </c>
      <c r="F867" s="39">
        <f>[2]Emissions!F548</f>
        <v>20581.22944108929</v>
      </c>
      <c r="G867" s="39">
        <f>[2]Emissions!G548</f>
        <v>20581.229441089301</v>
      </c>
      <c r="H867" s="39">
        <f>[2]Emissions!H548</f>
        <v>20581.229441089301</v>
      </c>
      <c r="I867" s="39">
        <f>[2]Emissions!I548</f>
        <v>20581.229441089301</v>
      </c>
      <c r="J867" s="39">
        <f>[2]Emissions!J548</f>
        <v>2395.43669329775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83499.590764332272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20874.897691083061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9.5298601005867536E-3</v>
      </c>
      <c r="F870" s="39">
        <f>[2]Emissions!F2014</f>
        <v>7.6238880804694042E-3</v>
      </c>
      <c r="G870" s="39">
        <f>[2]Emissions!G2014</f>
        <v>5.7179160603520506E-3</v>
      </c>
      <c r="H870" s="39">
        <f>[2]Emissions!H2014</f>
        <v>3.8119440402347021E-3</v>
      </c>
      <c r="I870" s="39">
        <f>[2]Emissions!I2014</f>
        <v>1.90597202011735E-3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-126.59293634022011</v>
      </c>
      <c r="F872" s="39">
        <f>[2]Emissions!F1888</f>
        <v>-113.0150615349921</v>
      </c>
      <c r="G872" s="39">
        <f>[2]Emissions!G1888</f>
        <v>-100.7422659781767</v>
      </c>
      <c r="H872" s="39">
        <f>[2]Emissions!H1888</f>
        <v>-116.4227383517873</v>
      </c>
      <c r="I872" s="39">
        <f>[2]Emissions!I1888</f>
        <v>-151.04738556427691</v>
      </c>
      <c r="J872" s="39">
        <f>[2]Emissions!J1888</f>
        <v>-97.435716857799619</v>
      </c>
      <c r="K872" s="39">
        <f>[2]Emissions!K1888</f>
        <v>-88.516102885593284</v>
      </c>
      <c r="L872" s="39">
        <f>[2]Emissions!L1888</f>
        <v>-94.330123511105924</v>
      </c>
      <c r="M872" s="39">
        <f>[2]Emissions!M1888</f>
        <v>-84.492715588082859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837.68357817809033</v>
      </c>
      <c r="F875" s="39">
        <f>[2]Emissions!F2113</f>
        <v>2114.3189954340151</v>
      </c>
      <c r="G875" s="39">
        <f>[2]Emissions!G2113</f>
        <v>2922.655607806274</v>
      </c>
      <c r="H875" s="39">
        <f>[2]Emissions!H2113</f>
        <v>2196.042294392028</v>
      </c>
      <c r="I875" s="39">
        <f>[2]Emissions!I2113</f>
        <v>941.08444037853837</v>
      </c>
      <c r="J875" s="39">
        <f>[2]Emissions!J2113</f>
        <v>132.7478280062802</v>
      </c>
      <c r="K875" s="39">
        <f>[2]Emissions!K2113</f>
        <v>0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157.73443662130441</v>
      </c>
      <c r="F877" s="39">
        <f>[2]Emissions!F1994</f>
        <v>202.52929109052661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261.60268228208429</v>
      </c>
      <c r="H878" s="39">
        <f>[2]Emissions!H1938</f>
        <v>282.64234562107077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902.64564033757961</v>
      </c>
      <c r="F880" s="39">
        <f>[2]Emissions!F1840</f>
        <v>765.91473635607497</v>
      </c>
      <c r="G880" s="39">
        <f>[2]Emissions!G1840</f>
        <v>479.19198596521892</v>
      </c>
      <c r="H880" s="39">
        <f>[2]Emissions!H1840</f>
        <v>127.4182931666666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14949.645946339289</v>
      </c>
      <c r="F881" s="39">
        <f>[2]Emissions!F1791</f>
        <v>11212.23445975446</v>
      </c>
      <c r="G881" s="39">
        <f>[2]Emissions!G1791</f>
        <v>7474.8229731696429</v>
      </c>
      <c r="H881" s="39">
        <f>[2]Emissions!H1791</f>
        <v>3737.4114865848201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708.33876090220633</v>
      </c>
      <c r="F882" s="39">
        <f>[2]Emissions!F1097</f>
        <v>593.80591359599987</v>
      </c>
      <c r="G882" s="39">
        <f>[2]Emissions!G1097</f>
        <v>487.88481899700002</v>
      </c>
      <c r="H882" s="39">
        <f>[2]Emissions!H1097</f>
        <v>325.25654599799998</v>
      </c>
      <c r="I882" s="39">
        <f>[2]Emissions!I1097</f>
        <v>162.6282729989999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4.6604368932038828E-3</v>
      </c>
      <c r="F883" s="39">
        <f>[2]Emissions!F2093</f>
        <v>2.330218446601941E-3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2.5931954065266498</v>
      </c>
      <c r="L884" s="39">
        <f>[2]Emissions!L2044</f>
        <v>2.607132324417158</v>
      </c>
      <c r="M884" s="39">
        <f>[2]Emissions!M2044</f>
        <v>5.2072265360811167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54.21145762628386</v>
      </c>
      <c r="F885" s="39">
        <f>[2]Emissions!F2009</f>
        <v>40.712441891027083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6.5376221429170176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21.45734713593486</v>
      </c>
      <c r="L886" s="39">
        <f>[2]Emissions!L1953</f>
        <v>21.45734713593486</v>
      </c>
      <c r="M886" s="39">
        <f>[2]Emissions!M1953</f>
        <v>21.45734713593486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0.61952135858915747</v>
      </c>
      <c r="H887" s="39">
        <f>[2]Emissions!H1918</f>
        <v>0</v>
      </c>
      <c r="I887" s="39">
        <f>[2]Emissions!I1918</f>
        <v>0</v>
      </c>
      <c r="J887" s="39">
        <f>[2]Emissions!J1918</f>
        <v>0</v>
      </c>
      <c r="K887" s="39">
        <f>[2]Emissions!K1918</f>
        <v>0</v>
      </c>
      <c r="L887" s="39">
        <f>[2]Emissions!L1918</f>
        <v>0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0</v>
      </c>
      <c r="I888" s="39">
        <f>[2]Emissions!I1883</f>
        <v>0</v>
      </c>
      <c r="J888" s="39">
        <f>[2]Emissions!J1883</f>
        <v>0</v>
      </c>
      <c r="K888" s="39">
        <f>[2]Emissions!K1883</f>
        <v>-331.79582782499989</v>
      </c>
      <c r="L888" s="39">
        <f>[2]Emissions!L1883</f>
        <v>0</v>
      </c>
      <c r="M888" s="39">
        <f>[2]Emissions!M1883</f>
        <v>-421.14445777249989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89.810831249999993</v>
      </c>
      <c r="G889" s="39">
        <f>[2]Emissions!G1820</f>
        <v>59.873887500000002</v>
      </c>
      <c r="H889" s="39">
        <f>[2]Emissions!H1820</f>
        <v>29.936943750000001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5.3098897637795267E-2</v>
      </c>
      <c r="L891" s="39">
        <f>[2]Emissions!L1050</f>
        <v>0.3298910236220472</v>
      </c>
      <c r="M891" s="39">
        <f>[2]Emissions!M1050</f>
        <v>0.42233939146706428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983.34860250875022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2248.1464951150442</v>
      </c>
      <c r="F893" s="39">
        <f>[2]Emissions!F1364</f>
        <v>2248.1464951150442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0</v>
      </c>
      <c r="J894" s="39">
        <f>[2]Emissions!J864</f>
        <v>0</v>
      </c>
      <c r="K894" s="39">
        <f>[2]Emissions!K864</f>
        <v>0</v>
      </c>
      <c r="L894" s="39">
        <f>[2]Emissions!L864</f>
        <v>0</v>
      </c>
      <c r="M894" s="39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5874.0742091954326</v>
      </c>
      <c r="F900" s="39">
        <f>[2]Emissions!F533</f>
        <v>3609.6918609795061</v>
      </c>
      <c r="G900" s="39">
        <f>[2]Emissions!G533</f>
        <v>0</v>
      </c>
      <c r="H900" s="39">
        <f>[2]Emissions!H533</f>
        <v>2663.9792331952071</v>
      </c>
      <c r="I900" s="39">
        <f>[2]Emissions!I533</f>
        <v>2663.9792331952071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251.26448076923069</v>
      </c>
      <c r="F901" s="39">
        <f>[2]Emissions!F2073</f>
        <v>368.12566337525288</v>
      </c>
      <c r="G901" s="39">
        <f>[2]Emissions!G2073</f>
        <v>467.45802934714851</v>
      </c>
      <c r="H901" s="39">
        <f>[2]Emissions!H2073</f>
        <v>497.11827017564872</v>
      </c>
      <c r="I901" s="39">
        <f>[2]Emissions!I2073</f>
        <v>449.92682179681748</v>
      </c>
      <c r="J901" s="39">
        <f>[2]Emissions!J2073</f>
        <v>333.06563919079417</v>
      </c>
      <c r="K901" s="39">
        <f>[2]Emissions!K2073</f>
        <v>233.73327321889951</v>
      </c>
      <c r="L901" s="39">
        <f>[2]Emissions!L2073</f>
        <v>204.07303239040061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-5.4325086563921522E-2</v>
      </c>
      <c r="F905" s="39">
        <f>[2]Emissions!F1898</f>
        <v>-6.7906358204901901E-2</v>
      </c>
      <c r="G905" s="39">
        <f>[2]Emissions!G1898</f>
        <v>0</v>
      </c>
      <c r="H905" s="39">
        <f>[2]Emissions!H1898</f>
        <v>-0.9169708333333334</v>
      </c>
      <c r="I905" s="39">
        <f>[2]Emissions!I1898</f>
        <v>-0.86653743750000012</v>
      </c>
      <c r="J905" s="39">
        <f>[2]Emissions!J1898</f>
        <v>-0.86653743750000012</v>
      </c>
      <c r="K905" s="39">
        <f>[2]Emissions!K1898</f>
        <v>-2.017335833333334</v>
      </c>
      <c r="L905" s="39">
        <f>[2]Emissions!L1898</f>
        <v>0</v>
      </c>
      <c r="M905" s="39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6.0307200411585749</v>
      </c>
      <c r="F907" s="39">
        <f>[2]Emissions!F1371</f>
        <v>0</v>
      </c>
      <c r="G907" s="39">
        <f>[2]Emissions!G1371</f>
        <v>0</v>
      </c>
      <c r="H907" s="39">
        <f>[2]Emissions!H1371</f>
        <v>63.473383260102047</v>
      </c>
      <c r="I907" s="39">
        <f>[2]Emissions!I1371</f>
        <v>63.473383260102047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42163.572639343547</v>
      </c>
      <c r="F908" s="39">
        <f>[2]Emissions!F1202</f>
        <v>48354.271101412472</v>
      </c>
      <c r="G908" s="39">
        <f>[2]Emissions!G1202</f>
        <v>59497.435686241719</v>
      </c>
      <c r="H908" s="39">
        <f>[2]Emissions!H1202</f>
        <v>92374.68078040707</v>
      </c>
      <c r="I908" s="39">
        <f>[2]Emissions!I1202</f>
        <v>99062.832428741371</v>
      </c>
      <c r="J908" s="39">
        <f>[2]Emissions!J1202</f>
        <v>105854.66799410011</v>
      </c>
      <c r="K908" s="39">
        <f>[2]Emissions!K1202</f>
        <v>82034.003671602142</v>
      </c>
      <c r="L908" s="39">
        <f>[2]Emissions!L1202</f>
        <v>79711.713813806346</v>
      </c>
      <c r="M908" s="39">
        <f>[2]Emissions!M1202</f>
        <v>71580.492169087403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13654.782270659211</v>
      </c>
      <c r="F909" s="39">
        <f>[2]Emissions!F1195</f>
        <v>10923.825816527369</v>
      </c>
      <c r="G909" s="39">
        <f>[2]Emissions!G1195</f>
        <v>8192.8693623955278</v>
      </c>
      <c r="H909" s="39">
        <f>[2]Emissions!H1195</f>
        <v>5329.929645554932</v>
      </c>
      <c r="I909" s="39">
        <f>[2]Emissions!I1195</f>
        <v>2694.3440109759399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5112.1141544869042</v>
      </c>
      <c r="F910" s="39">
        <f>[2]Emissions!F886</f>
        <v>8821.220154340499</v>
      </c>
      <c r="G910" s="39">
        <f>[2]Emissions!G886</f>
        <v>8704.8792475341597</v>
      </c>
      <c r="H910" s="39">
        <f>[2]Emissions!H886</f>
        <v>6151.103733419659</v>
      </c>
      <c r="I910" s="39">
        <f>[2]Emissions!I886</f>
        <v>5968.4190030386817</v>
      </c>
      <c r="J910" s="39">
        <f>[2]Emissions!J886</f>
        <v>8901.4457704542347</v>
      </c>
      <c r="K910" s="39">
        <f>[2]Emissions!K886</f>
        <v>8857.6520337512593</v>
      </c>
      <c r="L910" s="39">
        <f>[2]Emissions!L886</f>
        <v>9603.2858111460719</v>
      </c>
      <c r="M910" s="39">
        <f>[2]Emissions!M886</f>
        <v>11034.163927788901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7363.7187877587758</v>
      </c>
      <c r="F911" s="39">
        <f>[2]Emissions!F879</f>
        <v>4483.191921478513</v>
      </c>
      <c r="G911" s="39">
        <f>[2]Emissions!G879</f>
        <v>4551.7007797439956</v>
      </c>
      <c r="H911" s="39">
        <f>[2]Emissions!H879</f>
        <v>4253.4976322827324</v>
      </c>
      <c r="I911" s="39">
        <f>[2]Emissions!I879</f>
        <v>2129.757909767221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18805.394705384999</v>
      </c>
      <c r="F913" s="39">
        <f>[2]Emissions!F211</f>
        <v>34064.041375820612</v>
      </c>
      <c r="G913" s="39">
        <f>[2]Emissions!G211</f>
        <v>48549.581638109077</v>
      </c>
      <c r="H913" s="39">
        <f>[2]Emissions!H211</f>
        <v>53305.661825813891</v>
      </c>
      <c r="I913" s="39">
        <f>[2]Emissions!I211</f>
        <v>10129.361062432061</v>
      </c>
      <c r="J913" s="39">
        <f>[2]Emissions!J211</f>
        <v>38748.135160629863</v>
      </c>
      <c r="K913" s="39">
        <f>[2]Emissions!K211</f>
        <v>39125.684826755489</v>
      </c>
      <c r="L913" s="39">
        <f>[2]Emissions!L211</f>
        <v>38831.630439147601</v>
      </c>
      <c r="M913" s="39">
        <f>[2]Emissions!M211</f>
        <v>37652.538796943452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3228.978769390882</v>
      </c>
      <c r="K914" s="39">
        <f>[2]Emissions!K176</f>
        <v>3228.978769390882</v>
      </c>
      <c r="L914" s="39">
        <f>[2]Emissions!L176</f>
        <v>3228.978769390882</v>
      </c>
      <c r="M914" s="39">
        <f>[2]Emissions!M176</f>
        <v>3228.978769390882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14.09739158924269</v>
      </c>
      <c r="M917" s="39">
        <f>[2]Emissions!M2039</f>
        <v>13.98596081360995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6.298996872178329E-3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7.5962652975691543E-4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1.9163651208360551E-3</v>
      </c>
      <c r="L919" s="39">
        <f>[2]Emissions!L1948</f>
        <v>1.9163651208360551E-3</v>
      </c>
      <c r="M919" s="39">
        <f>[2]Emissions!M1948</f>
        <v>1.9163651208360551E-3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0</v>
      </c>
      <c r="J920" s="39">
        <f>[2]Emissions!J1913</f>
        <v>0</v>
      </c>
      <c r="K920" s="39">
        <f>[2]Emissions!K1913</f>
        <v>0</v>
      </c>
      <c r="L920" s="39">
        <f>[2]Emissions!L1913</f>
        <v>0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-16638.309244798431</v>
      </c>
      <c r="F921" s="39">
        <f>[2]Emissions!F1878</f>
        <v>0</v>
      </c>
      <c r="G921" s="39">
        <f>[2]Emissions!G1878</f>
        <v>0</v>
      </c>
      <c r="H921" s="39">
        <f>[2]Emissions!H1878</f>
        <v>-28554.490397124999</v>
      </c>
      <c r="I921" s="39">
        <f>[2]Emissions!I1878</f>
        <v>-36243.679654874977</v>
      </c>
      <c r="J921" s="39">
        <f>[2]Emissions!J1878</f>
        <v>-42921.885121500003</v>
      </c>
      <c r="K921" s="39">
        <f>[2]Emissions!K1878</f>
        <v>0</v>
      </c>
      <c r="L921" s="39">
        <f>[2]Emissions!L1878</f>
        <v>-56278.444816343748</v>
      </c>
      <c r="M921" s="39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4113.2868025999542</v>
      </c>
      <c r="F922" s="39">
        <f>[2]Emissions!F1752</f>
        <v>2790.067862927915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1505.182738647369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430.12770312000009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</v>
      </c>
      <c r="F924" s="39">
        <f>[2]Emissions!F1224</f>
        <v>0</v>
      </c>
      <c r="G924" s="39">
        <f>[2]Emissions!G1224</f>
        <v>0</v>
      </c>
      <c r="H924" s="39">
        <f>[2]Emissions!H1224</f>
        <v>5.759536524029911E-2</v>
      </c>
      <c r="I924" s="39">
        <f>[2]Emissions!I1224</f>
        <v>2.8797682620149562E-2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7923.0906255383743</v>
      </c>
      <c r="F928" s="39">
        <f>[2]Emissions!F543</f>
        <v>8739.3714675029951</v>
      </c>
      <c r="G928" s="39">
        <f>[2]Emissions!G543</f>
        <v>7186.4767578579349</v>
      </c>
      <c r="H928" s="39">
        <f>[2]Emissions!H543</f>
        <v>4430.2553690927134</v>
      </c>
      <c r="I928" s="39">
        <f>[2]Emissions!I543</f>
        <v>0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282.40621488000011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4299.5877730338652</v>
      </c>
      <c r="F932" s="39">
        <f>[2]Emissions!F128</f>
        <v>4299.5877730338652</v>
      </c>
      <c r="G932" s="39">
        <f>[2]Emissions!G128</f>
        <v>4299.5877730338652</v>
      </c>
      <c r="H932" s="39">
        <f>[2]Emissions!H128</f>
        <v>4299.5877730338652</v>
      </c>
      <c r="I932" s="39">
        <f>[2]Emissions!I128</f>
        <v>4299.5877730338652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7650.1672184564786</v>
      </c>
      <c r="F933" s="39">
        <f>[2]Emissions!F74</f>
        <v>5278.3190540512342</v>
      </c>
      <c r="G933" s="39">
        <f>[2]Emissions!G74</f>
        <v>3518.8793693674902</v>
      </c>
      <c r="H933" s="39">
        <f>[2]Emissions!H74</f>
        <v>1759.4396846837451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787.49045079374991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0</v>
      </c>
      <c r="J937" s="39">
        <f>[2]Emissions!J1893</f>
        <v>0</v>
      </c>
      <c r="K937" s="39">
        <f>[2]Emissions!K1893</f>
        <v>0</v>
      </c>
      <c r="L937" s="39">
        <f>[2]Emissions!L1893</f>
        <v>0</v>
      </c>
      <c r="M937" s="39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343.67837665683061</v>
      </c>
      <c r="H938" s="39">
        <f>[2]Emissions!H1767</f>
        <v>692.84136039552868</v>
      </c>
      <c r="I938" s="39">
        <f>[2]Emissions!I1767</f>
        <v>692.84136039552868</v>
      </c>
      <c r="J938" s="39">
        <f>[2]Emissions!J1767</f>
        <v>692.79451986399567</v>
      </c>
      <c r="K938" s="39">
        <f>[2]Emissions!K1767</f>
        <v>692.83470395201232</v>
      </c>
      <c r="L938" s="39">
        <f>[2]Emissions!L1767</f>
        <v>692.83470395201221</v>
      </c>
      <c r="M938" s="39">
        <f>[2]Emissions!M1767</f>
        <v>692.706684096304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10.692962582785739</v>
      </c>
      <c r="H939" s="39">
        <f>[2]Emissions!H1595</f>
        <v>5.346481291392859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8901.6187594565272</v>
      </c>
      <c r="F940" s="39">
        <f>[2]Emissions!F1018</f>
        <v>10490.250696395469</v>
      </c>
      <c r="G940" s="39">
        <f>[2]Emissions!G1018</f>
        <v>5601.8997641785891</v>
      </c>
      <c r="H940" s="39">
        <f>[2]Emissions!H1018</f>
        <v>17261.499056985322</v>
      </c>
      <c r="I940" s="39">
        <f>[2]Emissions!I1018</f>
        <v>19033.43109953728</v>
      </c>
      <c r="J940" s="39">
        <f>[2]Emissions!J1018</f>
        <v>35185.251908391852</v>
      </c>
      <c r="K940" s="39">
        <f>[2]Emissions!K1018</f>
        <v>49307.301974384449</v>
      </c>
      <c r="L940" s="39">
        <f>[2]Emissions!L1018</f>
        <v>27774.332883499519</v>
      </c>
      <c r="M940" s="39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36.030238171846158</v>
      </c>
      <c r="F944" s="39">
        <f>[2]Emissions!F276</f>
        <v>27.02267862888462</v>
      </c>
      <c r="G944" s="39">
        <f>[2]Emissions!G276</f>
        <v>18.015119085923079</v>
      </c>
      <c r="H944" s="39">
        <f>[2]Emissions!H276</f>
        <v>9.0075595429615376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0</v>
      </c>
      <c r="I952" s="39">
        <f>[2]Emissions!I1943</f>
        <v>0</v>
      </c>
      <c r="J952" s="39">
        <f>[2]Emissions!J1943</f>
        <v>0</v>
      </c>
      <c r="K952" s="39">
        <f>[2]Emissions!K1943</f>
        <v>0</v>
      </c>
      <c r="L952" s="39">
        <f>[2]Emissions!L1943</f>
        <v>0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3970.654631694551</v>
      </c>
      <c r="H953" s="39">
        <f>[2]Emissions!H1908</f>
        <v>6585.6646489772738</v>
      </c>
      <c r="I953" s="39">
        <f>[2]Emissions!I1908</f>
        <v>15503.39630421551</v>
      </c>
      <c r="J953" s="39">
        <f>[2]Emissions!J1908</f>
        <v>17424.517425826001</v>
      </c>
      <c r="K953" s="39">
        <f>[2]Emissions!K1908</f>
        <v>17623.992472126251</v>
      </c>
      <c r="L953" s="39">
        <f>[2]Emissions!L1908</f>
        <v>17421.548594441159</v>
      </c>
      <c r="M953" s="39">
        <f>[2]Emissions!M1908</f>
        <v>14812.560623766551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8490.7983946981985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130.86843823339561</v>
      </c>
      <c r="H955" s="39">
        <f>[2]Emissions!H1845</f>
        <v>257.44618900155029</v>
      </c>
      <c r="I955" s="39">
        <f>[2]Emissions!I1845</f>
        <v>257.44618900155029</v>
      </c>
      <c r="J955" s="39">
        <f>[2]Emissions!J1845</f>
        <v>309.45920660945671</v>
      </c>
      <c r="K955" s="39">
        <f>[2]Emissions!K1845</f>
        <v>332.01098447586111</v>
      </c>
      <c r="L955" s="39">
        <f>[2]Emissions!L1845</f>
        <v>332.0098332226795</v>
      </c>
      <c r="M955" s="39">
        <f>[2]Emissions!M1845</f>
        <v>332.00014450335499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</v>
      </c>
      <c r="F957" s="39">
        <f>[2]Emissions!F1247</f>
        <v>2.0668022927488878</v>
      </c>
      <c r="G957" s="39">
        <f>[2]Emissions!G1247</f>
        <v>2.7207571813638141</v>
      </c>
      <c r="H957" s="39">
        <f>[2]Emissions!H1247</f>
        <v>5.0115975244023847</v>
      </c>
      <c r="I957" s="39">
        <f>[2]Emissions!I1247</f>
        <v>6.3616683297997403</v>
      </c>
      <c r="J957" s="39">
        <f>[2]Emissions!J1247</f>
        <v>7.7256037951038952</v>
      </c>
      <c r="K957" s="39">
        <f>[2]Emissions!K1247</f>
        <v>8.8932865059808073</v>
      </c>
      <c r="L957" s="39">
        <f>[2]Emissions!L1247</f>
        <v>8.9714445587468248</v>
      </c>
      <c r="M957" s="39">
        <f>[2]Emissions!M1247</f>
        <v>9.0029796320790876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1.225895695655173</v>
      </c>
      <c r="F958" s="39">
        <f>[2]Emissions!F1142</f>
        <v>1.433354949152825</v>
      </c>
      <c r="G958" s="39">
        <f>[2]Emissions!G1142</f>
        <v>1.532301076919254</v>
      </c>
      <c r="H958" s="39">
        <f>[2]Emissions!H1142</f>
        <v>1.6958960392746909</v>
      </c>
      <c r="I958" s="39">
        <f>[2]Emissions!I1142</f>
        <v>1.546999360642773</v>
      </c>
      <c r="J958" s="39">
        <f>[2]Emissions!J1142</f>
        <v>1.5231041556131579</v>
      </c>
      <c r="K958" s="39">
        <f>[2]Emissions!K1142</f>
        <v>1.508928358496743</v>
      </c>
      <c r="L958" s="39">
        <f>[2]Emissions!L1142</f>
        <v>1.501934115348837</v>
      </c>
      <c r="M958" s="39">
        <f>[2]Emissions!M1142</f>
        <v>1.4986884446511619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-26.44591963147592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2531.5692834546362</v>
      </c>
      <c r="F964" s="39">
        <f>[2]Emissions!F186</f>
        <v>2977.9059600995388</v>
      </c>
      <c r="G964" s="39">
        <f>[2]Emissions!G186</f>
        <v>0</v>
      </c>
      <c r="H964" s="39">
        <f>[2]Emissions!H186</f>
        <v>3870.5793133893421</v>
      </c>
      <c r="I964" s="39">
        <f>[2]Emissions!I186</f>
        <v>4316.9159900342429</v>
      </c>
      <c r="J964" s="39">
        <f>[2]Emissions!J186</f>
        <v>4317.8708994315057</v>
      </c>
      <c r="K964" s="39">
        <f>[2]Emissions!K186</f>
        <v>4317.9262473248054</v>
      </c>
      <c r="L964" s="39">
        <f>[2]Emissions!L186</f>
        <v>4317.9262473248054</v>
      </c>
      <c r="M964" s="39">
        <f>[2]Emissions!M186</f>
        <v>4317.470858559569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22318.437457987769</v>
      </c>
      <c r="F965" s="39">
        <f>[2]Emissions!F151</f>
        <v>23883.859056742771</v>
      </c>
      <c r="G965" s="39">
        <f>[2]Emissions!G151</f>
        <v>23038.995390568962</v>
      </c>
      <c r="H965" s="39">
        <f>[2]Emissions!H151</f>
        <v>63042.860183542769</v>
      </c>
      <c r="I965" s="39">
        <f>[2]Emissions!I151</f>
        <v>71565.859806644192</v>
      </c>
      <c r="J965" s="39">
        <f>[2]Emissions!J151</f>
        <v>56416.150850542093</v>
      </c>
      <c r="K965" s="39">
        <f>[2]Emissions!K151</f>
        <v>45630.06155703625</v>
      </c>
      <c r="L965" s="39">
        <f>[2]Emissions!L151</f>
        <v>50576.63938388243</v>
      </c>
      <c r="M965" s="39">
        <f>[2]Emissions!M151</f>
        <v>55105.473913611662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289.23511794450002</v>
      </c>
      <c r="F967" s="39">
        <f>[2]Emissions!F118</f>
        <v>227.93310829305281</v>
      </c>
      <c r="G967" s="39">
        <f>[2]Emissions!G118</f>
        <v>227.93310829305281</v>
      </c>
      <c r="H967" s="39">
        <f>[2]Emissions!H118</f>
        <v>165.03774116643501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625.1397200113912</v>
      </c>
      <c r="F968" s="39">
        <f>[2]Emissions!F69</f>
        <v>468.85479000854338</v>
      </c>
      <c r="G968" s="39">
        <f>[2]Emissions!G69</f>
        <v>312.5698600056956</v>
      </c>
      <c r="H968" s="39">
        <f>[2]Emissions!H69</f>
        <v>156.2849300028478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30.159372916666669</v>
      </c>
      <c r="F969" s="39">
        <f>[2]Emissions!F34</f>
        <v>42.977106406249987</v>
      </c>
      <c r="G969" s="39">
        <f>[2]Emissions!G34</f>
        <v>28.651404270833329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21.93899656214672</v>
      </c>
      <c r="H970" s="39">
        <f>[2]Emissions!H674</f>
        <v>190.5196944729569</v>
      </c>
      <c r="I970" s="39">
        <f>[2]Emissions!I674</f>
        <v>185.86320688053411</v>
      </c>
      <c r="J970" s="39">
        <f>[2]Emissions!J674</f>
        <v>88.267323822957749</v>
      </c>
      <c r="K970" s="39">
        <f>[2]Emissions!K674</f>
        <v>0</v>
      </c>
      <c r="L970" s="39">
        <f>[2]Emissions!L674</f>
        <v>0</v>
      </c>
      <c r="M970" s="39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46.345032766344083</v>
      </c>
      <c r="F971" s="39">
        <f>[2]Emissions!F64</f>
        <v>34.758774574758057</v>
      </c>
      <c r="G971" s="39">
        <f>[2]Emissions!G64</f>
        <v>23.172516383172042</v>
      </c>
      <c r="H971" s="39">
        <f>[2]Emissions!H64</f>
        <v>11.586258191586021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0.44905684360156539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5.9188924185335932</v>
      </c>
      <c r="F975" s="39">
        <f>[2]Emissions!F1335</f>
        <v>8.0188805086209598</v>
      </c>
      <c r="G975" s="39">
        <f>[2]Emissions!G1335</f>
        <v>9.1660996815584603</v>
      </c>
      <c r="H975" s="39">
        <f>[2]Emissions!H1335</f>
        <v>11.238966401862241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1459.6341725</v>
      </c>
      <c r="I977" s="39">
        <f>[2]Emissions!I2200</f>
        <v>1459.6341725</v>
      </c>
      <c r="J977" s="39">
        <f>[2]Emissions!J2200</f>
        <v>1459.6341725</v>
      </c>
      <c r="K977" s="39">
        <f>[2]Emissions!K2200</f>
        <v>1459.6341725</v>
      </c>
      <c r="L977" s="39">
        <f>[2]Emissions!L2200</f>
        <v>0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52.793042035100399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968.02532699078677</v>
      </c>
      <c r="F979" s="39">
        <f>[2]Emissions!F1450</f>
        <v>0</v>
      </c>
      <c r="G979" s="39">
        <f>[2]Emissions!G1450</f>
        <v>3228.4925886492319</v>
      </c>
      <c r="H979" s="39">
        <f>[2]Emissions!H1450</f>
        <v>4106.1148793780976</v>
      </c>
      <c r="I979" s="39">
        <f>[2]Emissions!I1450</f>
        <v>3895.6763679641058</v>
      </c>
      <c r="J979" s="39">
        <f>[2]Emissions!J1450</f>
        <v>0</v>
      </c>
      <c r="K979" s="39">
        <f>[2]Emissions!K1450</f>
        <v>0</v>
      </c>
      <c r="L979" s="39">
        <f>[2]Emissions!L1450</f>
        <v>0</v>
      </c>
      <c r="M979" s="39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258.55750913522661</v>
      </c>
      <c r="F982" s="39">
        <f>[2]Emissions!F1187</f>
        <v>186.47171175513139</v>
      </c>
      <c r="G982" s="39">
        <f>[2]Emissions!G1187</f>
        <v>172.37167275681779</v>
      </c>
      <c r="H982" s="39">
        <f>[2]Emissions!H1187</f>
        <v>129.2787545676133</v>
      </c>
      <c r="I982" s="39">
        <f>[2]Emissions!I1187</f>
        <v>86.185836378408823</v>
      </c>
      <c r="J982" s="39">
        <f>[2]Emissions!J1187</f>
        <v>43.09291818920444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2112.7868309015821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0</v>
      </c>
      <c r="G985" s="39">
        <f>[2]Emissions!G871</f>
        <v>0</v>
      </c>
      <c r="H985" s="39">
        <f>[2]Emissions!H871</f>
        <v>1.419156256806068E-2</v>
      </c>
      <c r="I985" s="39">
        <f>[2]Emissions!I871</f>
        <v>1.41921640900957E-2</v>
      </c>
      <c r="J985" s="39">
        <f>[2]Emissions!J871</f>
        <v>1.419111142653442E-2</v>
      </c>
      <c r="K985" s="39">
        <f>[2]Emissions!K871</f>
        <v>0</v>
      </c>
      <c r="L985" s="39">
        <f>[2]Emissions!L871</f>
        <v>0</v>
      </c>
      <c r="M985" s="39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0</v>
      </c>
      <c r="J986" s="39">
        <f>[2]Emissions!J2325</f>
        <v>0</v>
      </c>
      <c r="K986" s="39">
        <f>[2]Emissions!K2325</f>
        <v>0</v>
      </c>
      <c r="L986" s="39">
        <f>[2]Emissions!L2325</f>
        <v>0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2955.6230746406281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2.0680457570715471E-2</v>
      </c>
      <c r="F989" s="39">
        <f>[2]Emissions!F1127</f>
        <v>1.654436605657238E-2</v>
      </c>
      <c r="G989" s="39">
        <f>[2]Emissions!G1127</f>
        <v>1.240827454242927E-2</v>
      </c>
      <c r="H989" s="39">
        <f>[2]Emissions!H1127</f>
        <v>1.013011534205201E-2</v>
      </c>
      <c r="I989" s="39">
        <f>[2]Emissions!I1127</f>
        <v>7.3337420965058258E-3</v>
      </c>
      <c r="J989" s="39">
        <f>[2]Emissions!J1127</f>
        <v>4.0845273924517431E-3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0</v>
      </c>
      <c r="J991" s="39">
        <f>[2]Emissions!J1209</f>
        <v>0</v>
      </c>
      <c r="K991" s="39">
        <f>[2]Emissions!K1209</f>
        <v>0</v>
      </c>
      <c r="L991" s="39">
        <f>[2]Emissions!L1209</f>
        <v>0</v>
      </c>
      <c r="M991" s="39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7.038796986245266E-2</v>
      </c>
      <c r="I992" s="39">
        <f>[2]Emissions!I893</f>
        <v>0.1122195598451044</v>
      </c>
      <c r="J992" s="39">
        <f>[2]Emissions!J893</f>
        <v>0.11681273178349499</v>
      </c>
      <c r="K992" s="39">
        <f>[2]Emissions!K893</f>
        <v>0.11681273178349499</v>
      </c>
      <c r="L992" s="39">
        <f>[2]Emissions!L893</f>
        <v>0.1003949664238389</v>
      </c>
      <c r="M992" s="39">
        <f>[2]Emissions!M893</f>
        <v>4.7561402603845809E-2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7720.815586187502</v>
      </c>
      <c r="G994" s="39">
        <f>[2]Emissions!G24</f>
        <v>5147.2103907916671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1.2563224038461529</v>
      </c>
      <c r="F997" s="39">
        <f>[2]Emissions!F2067</f>
        <v>1.8406283168762649</v>
      </c>
      <c r="G997" s="39">
        <f>[2]Emissions!G2067</f>
        <v>2.337290146735743</v>
      </c>
      <c r="H997" s="39">
        <f>[2]Emissions!H2067</f>
        <v>2.485591350878245</v>
      </c>
      <c r="I997" s="39">
        <f>[2]Emissions!I2067</f>
        <v>2.2496341089840892</v>
      </c>
      <c r="J997" s="39">
        <f>[2]Emissions!J2067</f>
        <v>1.6653281959539721</v>
      </c>
      <c r="K997" s="39">
        <f>[2]Emissions!K2067</f>
        <v>1.168666366094498</v>
      </c>
      <c r="L997" s="39">
        <f>[2]Emissions!L2067</f>
        <v>1.0203651619520031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368.06524437263352</v>
      </c>
      <c r="L998" s="39">
        <f>[2]Emissions!L2053</f>
        <v>368.06524437263352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7294.3863152211652</v>
      </c>
      <c r="F999" s="39">
        <f>[2]Emissions!F1104</f>
        <v>5183.8612973338713</v>
      </c>
      <c r="G999" s="39">
        <f>[2]Emissions!G1104</f>
        <v>6893.9981005171176</v>
      </c>
      <c r="H999" s="39">
        <f>[2]Emissions!H1104</f>
        <v>3139.7512130641012</v>
      </c>
      <c r="I999" s="39">
        <f>[2]Emissions!I1104</f>
        <v>2131.2296092491988</v>
      </c>
      <c r="J999" s="39">
        <f>[2]Emissions!J1104</f>
        <v>1065.6148046246001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92732.650457999582</v>
      </c>
      <c r="G1001" s="39">
        <f>[2]Emissions!G472</f>
        <v>157936.5292373049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0</v>
      </c>
      <c r="J1002" s="39">
        <f>[2]Emissions!J88</f>
        <v>0</v>
      </c>
      <c r="K1002" s="39">
        <f>[2]Emissions!K88</f>
        <v>0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4106.8595245930101</v>
      </c>
      <c r="F1003" s="39">
        <f>[2]Emissions!F6</f>
        <v>4998.8326445466437</v>
      </c>
      <c r="G1003" s="39">
        <f>[2]Emissions!G6</f>
        <v>4095.0098085681639</v>
      </c>
      <c r="H1003" s="39">
        <f>[2]Emissions!H6</f>
        <v>2305.7270838658851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1928.586428247836</v>
      </c>
      <c r="L1003" s="39">
        <f>[2]Emissions!L6</f>
        <v>1477.241135537324</v>
      </c>
      <c r="M1003" s="39">
        <f>[2]Emissions!M6</f>
        <v>1507.4339842897509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0</v>
      </c>
      <c r="I1005" s="39">
        <f>[2]Emissions!I1781</f>
        <v>0</v>
      </c>
      <c r="J1005" s="39">
        <f>[2]Emissions!J1781</f>
        <v>1083.8733018708249</v>
      </c>
      <c r="K1005" s="39">
        <f>[2]Emissions!K1781</f>
        <v>1083.8733018708249</v>
      </c>
      <c r="L1005" s="39">
        <f>[2]Emissions!L1781</f>
        <v>146.42996638525881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685.84613159999992</v>
      </c>
      <c r="G1006" s="39">
        <f>[2]Emissions!G1532</f>
        <v>516.53416542000002</v>
      </c>
      <c r="H1006" s="39">
        <f>[2]Emissions!H1532</f>
        <v>342.92306580000007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0</v>
      </c>
      <c r="L1007" s="39">
        <f>[2]Emissions!L1134</f>
        <v>0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2.4667257785000061</v>
      </c>
      <c r="F1008" s="39">
        <f>[2]Emissions!F1148</f>
        <v>16.410669862541329</v>
      </c>
      <c r="G1008" s="39">
        <f>[2]Emissions!G1148</f>
        <v>25.462150749192372</v>
      </c>
      <c r="H1008" s="39">
        <f>[2]Emissions!H1148</f>
        <v>44.39244971287205</v>
      </c>
      <c r="I1008" s="39">
        <f>[2]Emissions!I1148</f>
        <v>70.739798728643933</v>
      </c>
      <c r="J1008" s="39">
        <f>[2]Emissions!J1148</f>
        <v>81.6324470526677</v>
      </c>
      <c r="K1008" s="39">
        <f>[2]Emissions!K1148</f>
        <v>101.02549799693389</v>
      </c>
      <c r="L1008" s="39">
        <f>[2]Emissions!L1148</f>
        <v>100.8162923471229</v>
      </c>
      <c r="M1008" s="39">
        <f>[2]Emissions!M1148</f>
        <v>67.422691022096657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677.14941765036667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307.09724156479211</v>
      </c>
      <c r="I1009" s="39">
        <f>[2]Emissions!I528</f>
        <v>307.09724156479211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8.0517440337601887</v>
      </c>
      <c r="I1012" s="39">
        <f>[2]Emissions!I2160</f>
        <v>47.75648218746236</v>
      </c>
      <c r="J1012" s="39">
        <f>[2]Emissions!J2160</f>
        <v>281.16880175261417</v>
      </c>
      <c r="K1012" s="39">
        <f>[2]Emissions!K2160</f>
        <v>1647.1451063656621</v>
      </c>
      <c r="L1012" s="39">
        <f>[2]Emissions!L2160</f>
        <v>1680.3051405176191</v>
      </c>
      <c r="M1012" s="39">
        <f>[2]Emissions!M2160</f>
        <v>19808.633500612199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0.62045804195804211</v>
      </c>
      <c r="F1013" s="39">
        <f>[2]Emissions!F2153</f>
        <v>0.31022902097902111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366.48652647061289</v>
      </c>
      <c r="I1014" s="39">
        <f>[2]Emissions!I2146</f>
        <v>238.48098516521321</v>
      </c>
      <c r="J1014" s="39">
        <f>[2]Emissions!J2146</f>
        <v>127.8642351652139</v>
      </c>
      <c r="K1014" s="39">
        <f>[2]Emissions!K2146</f>
        <v>0</v>
      </c>
      <c r="L1014" s="39">
        <f>[2]Emissions!L2146</f>
        <v>0</v>
      </c>
      <c r="M1014" s="39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2155.3408066669608</v>
      </c>
      <c r="G1017" s="39">
        <f>[2]Emissions!G146</f>
        <v>1436.8938711113069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22234.794056304469</v>
      </c>
      <c r="F1020" s="39">
        <f>[2]Emissions!F433</f>
        <v>23512.71912619998</v>
      </c>
      <c r="G1020" s="39">
        <f>[2]Emissions!G433</f>
        <v>17035.95614903768</v>
      </c>
      <c r="H1020" s="39">
        <f>[2]Emissions!H433</f>
        <v>3108.0652906892401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391.02026494444442</v>
      </c>
      <c r="F1021" s="39">
        <f>[2]Emissions!F1456</f>
        <v>325.85022078703702</v>
      </c>
      <c r="G1021" s="39">
        <f>[2]Emissions!G1456</f>
        <v>260.68017662962961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589.41823825136612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0.35270555502761841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1.923272954206575</v>
      </c>
      <c r="F1025" s="39">
        <f>[2]Emissions!F1384</f>
        <v>34.751990390254349</v>
      </c>
      <c r="G1025" s="39">
        <f>[2]Emissions!G1384</f>
        <v>34.751990390254349</v>
      </c>
      <c r="H1025" s="39">
        <f>[2]Emissions!H1384</f>
        <v>37.482667049970061</v>
      </c>
      <c r="I1025" s="39">
        <f>[2]Emissions!I1384</f>
        <v>37.482667049970061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1517.1404055555549</v>
      </c>
      <c r="I1027" s="39">
        <f>[2]Emissions!I1443</f>
        <v>1011.426937037037</v>
      </c>
      <c r="J1027" s="39">
        <f>[2]Emissions!J1443</f>
        <v>505.71346851851831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0</v>
      </c>
      <c r="K1034" s="39">
        <f>[2]Emissions!K2319</f>
        <v>0</v>
      </c>
      <c r="L1034" s="39">
        <f>[2]Emissions!L2319</f>
        <v>0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58.435446495619523</v>
      </c>
      <c r="H1037" s="39">
        <f>[2]Emissions!H2306</f>
        <v>58.435446495619523</v>
      </c>
      <c r="I1037" s="39">
        <f>[2]Emissions!I2306</f>
        <v>58.435446495619523</v>
      </c>
      <c r="J1037" s="39">
        <f>[2]Emissions!J2306</f>
        <v>0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19.918590502857139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4371.8330378880046</v>
      </c>
      <c r="F1042" s="39">
        <f>[2]Emissions!F1602</f>
        <v>4364.9881910698159</v>
      </c>
      <c r="G1042" s="39">
        <f>[2]Emissions!G1602</f>
        <v>4364.9881910698168</v>
      </c>
      <c r="H1042" s="39">
        <f>[2]Emissions!H1602</f>
        <v>6121.8004742277617</v>
      </c>
      <c r="I1042" s="39">
        <f>[2]Emissions!I1602</f>
        <v>7450.1012432789012</v>
      </c>
      <c r="J1042" s="39">
        <f>[2]Emissions!J1602</f>
        <v>7709.9106533189924</v>
      </c>
      <c r="K1042" s="39">
        <f>[2]Emissions!K1602</f>
        <v>7966.9251608603336</v>
      </c>
      <c r="L1042" s="39">
        <f>[2]Emissions!L1602</f>
        <v>8304.9102553370012</v>
      </c>
      <c r="M1042" s="39">
        <f>[2]Emissions!M1602</f>
        <v>8641.0179515793898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512.64923257600003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128.16230814400001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8.4539011764705879E-3</v>
      </c>
      <c r="G1044" s="39">
        <f>[2]Emissions!G1518</f>
        <v>6.3404258823529418E-3</v>
      </c>
      <c r="H1044" s="39">
        <f>[2]Emissions!H1518</f>
        <v>4.226950588235294E-3</v>
      </c>
      <c r="I1044" s="39">
        <f>[2]Emissions!I1518</f>
        <v>2.1134752941175338E-3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14.203561036235101</v>
      </c>
      <c r="F1045" s="39">
        <f>[2]Emissions!F1253</f>
        <v>11.836300863529241</v>
      </c>
      <c r="G1045" s="39">
        <f>[2]Emissions!G1253</f>
        <v>9.4690406908233928</v>
      </c>
      <c r="H1045" s="39">
        <f>[2]Emissions!H1253</f>
        <v>7.1017805181175477</v>
      </c>
      <c r="I1045" s="39">
        <f>[2]Emissions!I1253</f>
        <v>8.5803686901605563</v>
      </c>
      <c r="J1045" s="39">
        <f>[2]Emissions!J1253</f>
        <v>2.3672601727058469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0.16447017796249541</v>
      </c>
      <c r="K1046" s="39">
        <f>[2]Emissions!K632</f>
        <v>1.0221310494844349</v>
      </c>
      <c r="L1046" s="39">
        <f>[2]Emissions!L632</f>
        <v>6.365088808153069</v>
      </c>
      <c r="M1046" s="39">
        <f>[2]Emissions!M632</f>
        <v>6.282853719171821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7478.0068311838222</v>
      </c>
      <c r="F1050" s="39">
        <f>[2]Emissions!F680</f>
        <v>5982.4054649470563</v>
      </c>
      <c r="G1050" s="39">
        <f>[2]Emissions!G680</f>
        <v>4486.8040987102941</v>
      </c>
      <c r="H1050" s="39">
        <f>[2]Emissions!H680</f>
        <v>2991.20273247353</v>
      </c>
      <c r="I1050" s="39">
        <f>[2]Emissions!I680</f>
        <v>1495.6013662367641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60075.601260751508</v>
      </c>
      <c r="F1051" s="39">
        <f>[2]Emissions!F439</f>
        <v>60075.601260751508</v>
      </c>
      <c r="G1051" s="39">
        <f>[2]Emissions!G439</f>
        <v>26694.622160336839</v>
      </c>
      <c r="H1051" s="39">
        <f>[2]Emissions!H439</f>
        <v>17796.414773557899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3499.9151689472542</v>
      </c>
      <c r="F1052" s="39">
        <f>[2]Emissions!F1154</f>
        <v>2916.5959741227111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1560.472066947108</v>
      </c>
      <c r="J1052" s="39">
        <f>[2]Emissions!J1154</f>
        <v>583.31919482454248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1703.8975677107819</v>
      </c>
      <c r="F1053" s="39">
        <f>[2]Emissions!F687</f>
        <v>1425.7875820264039</v>
      </c>
      <c r="G1053" s="39">
        <f>[2]Emissions!G687</f>
        <v>6029.9399824025468</v>
      </c>
      <c r="H1053" s="39">
        <f>[2]Emissions!H687</f>
        <v>6325.6435363990058</v>
      </c>
      <c r="I1053" s="39">
        <f>[2]Emissions!I687</f>
        <v>7380.6210958138336</v>
      </c>
      <c r="J1053" s="39">
        <f>[2]Emissions!J687</f>
        <v>5899.4841624964083</v>
      </c>
      <c r="K1053" s="39">
        <f>[2]Emissions!K687</f>
        <v>5899.4841624964283</v>
      </c>
      <c r="L1053" s="39">
        <f>[2]Emissions!L687</f>
        <v>0</v>
      </c>
      <c r="M1053" s="39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31.870661993104179</v>
      </c>
      <c r="K1055" s="39">
        <f>[2]Emissions!K1979</f>
        <v>198.06626097409369</v>
      </c>
      <c r="L1055" s="39">
        <f>[2]Emissions!L1979</f>
        <v>1233.4126251568559</v>
      </c>
      <c r="M1055" s="39">
        <f>[2]Emissions!M1979</f>
        <v>1233.4126251568559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369.39556278650099</v>
      </c>
      <c r="L1060" s="39">
        <f>[2]Emissions!L2051</f>
        <v>369.39556278650099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368.06524437263352</v>
      </c>
      <c r="L1066" s="39">
        <f>[2]Emissions!L2050</f>
        <v>368.06524437263352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731.72167008547012</v>
      </c>
      <c r="G1067" s="39">
        <f>[2]Emissions!G1974</f>
        <v>788.66422733086847</v>
      </c>
      <c r="H1067" s="39">
        <f>[2]Emissions!H1974</f>
        <v>953.85453504273494</v>
      </c>
      <c r="I1067" s="39">
        <f>[2]Emissions!I1974</f>
        <v>991.42876048440428</v>
      </c>
      <c r="J1067" s="39">
        <f>[2]Emissions!J1974</f>
        <v>377.15979198841057</v>
      </c>
      <c r="K1067" s="39">
        <f>[2]Emissions!K1974</f>
        <v>0</v>
      </c>
      <c r="L1067" s="39">
        <f>[2]Emissions!L1974</f>
        <v>0</v>
      </c>
      <c r="M1067" s="39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59.055503485970149</v>
      </c>
      <c r="K1069" s="39">
        <f>[2]Emissions!K1835</f>
        <v>276.45858004043441</v>
      </c>
      <c r="L1069" s="39">
        <f>[2]Emissions!L1835</f>
        <v>473.45635192638889</v>
      </c>
      <c r="M1069" s="39">
        <f>[2]Emissions!M1835</f>
        <v>369.62178875242421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1.336053343949044E-2</v>
      </c>
      <c r="H1070" s="39">
        <f>[2]Emissions!H2060</f>
        <v>0.49340802994699051</v>
      </c>
      <c r="I1070" s="39">
        <f>[2]Emissions!I2060</f>
        <v>2.9399334551755691</v>
      </c>
      <c r="J1070" s="39">
        <f>[2]Emissions!J2060</f>
        <v>12.50791141658393</v>
      </c>
      <c r="K1070" s="39">
        <f>[2]Emissions!K2060</f>
        <v>12.02786392007652</v>
      </c>
      <c r="L1070" s="39">
        <f>[2]Emissions!L2060</f>
        <v>9.5679779614089249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1002.958990259801</v>
      </c>
      <c r="H1073" s="39">
        <f>[2]Emissions!H1614</f>
        <v>0</v>
      </c>
      <c r="I1073" s="39">
        <f>[2]Emissions!I1614</f>
        <v>0</v>
      </c>
      <c r="J1073" s="39">
        <f>[2]Emissions!J1614</f>
        <v>0</v>
      </c>
      <c r="K1073" s="39">
        <f>[2]Emissions!K1614</f>
        <v>0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754.76401663479749</v>
      </c>
      <c r="G1074" s="39">
        <f>[2]Emissions!G1544</f>
        <v>566.07301247609814</v>
      </c>
      <c r="H1074" s="39">
        <f>[2]Emissions!H1544</f>
        <v>377.3820083173988</v>
      </c>
      <c r="I1074" s="39">
        <f>[2]Emissions!I1544</f>
        <v>188.69100415869929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1497.1185587897669</v>
      </c>
      <c r="F1075" s="39">
        <f>[2]Emissions!F1415</f>
        <v>11072.777466070729</v>
      </c>
      <c r="G1075" s="39">
        <f>[2]Emissions!G1415</f>
        <v>11072.777466070729</v>
      </c>
      <c r="H1075" s="39">
        <f>[2]Emissions!H1415</f>
        <v>14042.334478020661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29.5111073986401</v>
      </c>
      <c r="F1076" s="39">
        <f>[2]Emissions!F1272</f>
        <v>125.53475177043261</v>
      </c>
      <c r="G1076" s="39">
        <f>[2]Emissions!G1272</f>
        <v>195.70033276875779</v>
      </c>
      <c r="H1076" s="39">
        <f>[2]Emissions!H1272</f>
        <v>307.30006464455943</v>
      </c>
      <c r="I1076" s="39">
        <f>[2]Emissions!I1272</f>
        <v>390.45299694239361</v>
      </c>
      <c r="J1076" s="39">
        <f>[2]Emissions!J1272</f>
        <v>471.62719438678232</v>
      </c>
      <c r="K1076" s="39">
        <f>[2]Emissions!K1272</f>
        <v>546.36526857097192</v>
      </c>
      <c r="L1076" s="39">
        <f>[2]Emissions!L1272</f>
        <v>549.7639998415151</v>
      </c>
      <c r="M1076" s="39">
        <f>[2]Emissions!M1272</f>
        <v>552.65778419941239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269.42892747756599</v>
      </c>
      <c r="F1077" s="39">
        <f>[2]Emissions!F1167</f>
        <v>248.34469225693269</v>
      </c>
      <c r="G1077" s="39">
        <f>[2]Emissions!G1167</f>
        <v>345.09782382584621</v>
      </c>
      <c r="H1077" s="39">
        <f>[2]Emissions!H1167</f>
        <v>330.90469321593542</v>
      </c>
      <c r="I1077" s="39">
        <f>[2]Emissions!I1167</f>
        <v>364.1647890521279</v>
      </c>
      <c r="J1077" s="39">
        <f>[2]Emissions!J1167</f>
        <v>401.7645856745566</v>
      </c>
      <c r="K1077" s="39">
        <f>[2]Emissions!K1167</f>
        <v>378.66639259689453</v>
      </c>
      <c r="L1077" s="39">
        <f>[2]Emissions!L1167</f>
        <v>375.03240698895291</v>
      </c>
      <c r="M1077" s="39">
        <f>[2]Emissions!M1167</f>
        <v>372.3470986144016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75.356617864053732</v>
      </c>
      <c r="G1078" s="39">
        <f>[2]Emissions!G1409</f>
        <v>58.548686746987947</v>
      </c>
      <c r="H1078" s="39">
        <f>[2]Emissions!H1409</f>
        <v>75.356617864053732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5795.932694027144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33920.860048602277</v>
      </c>
      <c r="F1081" s="39">
        <f>[2]Emissions!F1403</f>
        <v>39268.131160101897</v>
      </c>
      <c r="G1081" s="39">
        <f>[2]Emissions!G1403</f>
        <v>42418.85721728162</v>
      </c>
      <c r="H1081" s="39">
        <f>[2]Emissions!H1403</f>
        <v>51955.240475178143</v>
      </c>
      <c r="I1081" s="39">
        <f>[2]Emissions!I1403</f>
        <v>73927.189995882625</v>
      </c>
      <c r="J1081" s="39">
        <f>[2]Emissions!J1403</f>
        <v>10327.48097129171</v>
      </c>
      <c r="K1081" s="39">
        <f>[2]Emissions!K1403</f>
        <v>0</v>
      </c>
      <c r="L1081" s="39">
        <f>[2]Emissions!L1403</f>
        <v>0</v>
      </c>
      <c r="M1081" s="39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533.56242798400126</v>
      </c>
      <c r="G1082" s="39">
        <f>[2]Emissions!G1719</f>
        <v>533.56242798400126</v>
      </c>
      <c r="H1082" s="39">
        <f>[2]Emissions!H1719</f>
        <v>1157.4103791661189</v>
      </c>
      <c r="I1082" s="39">
        <f>[2]Emissions!I1719</f>
        <v>1257.7888967375479</v>
      </c>
      <c r="J1082" s="39">
        <f>[2]Emissions!J1719</f>
        <v>1257.7879438127011</v>
      </c>
      <c r="K1082" s="39">
        <f>[2]Emissions!K1719</f>
        <v>1257.7879438127011</v>
      </c>
      <c r="L1082" s="39">
        <f>[2]Emissions!L1719</f>
        <v>1257.786829640896</v>
      </c>
      <c r="M1082" s="39">
        <f>[2]Emissions!M1719</f>
        <v>1257.6861537950299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68.516099258053529</v>
      </c>
      <c r="F1084" s="39">
        <f>[2]Emissions!F1462</f>
        <v>62.165896707818924</v>
      </c>
      <c r="G1084" s="39">
        <f>[2]Emissions!G1462</f>
        <v>74.58077710986278</v>
      </c>
      <c r="H1084" s="39">
        <f>[2]Emissions!H1462</f>
        <v>100.91397276375091</v>
      </c>
      <c r="I1084" s="39">
        <f>[2]Emissions!I1462</f>
        <v>182.68510045981171</v>
      </c>
      <c r="J1084" s="39">
        <f>[2]Emissions!J1462</f>
        <v>11.20113024717093</v>
      </c>
      <c r="K1084" s="39">
        <f>[2]Emissions!K1462</f>
        <v>0</v>
      </c>
      <c r="L1084" s="39">
        <f>[2]Emissions!L1462</f>
        <v>0</v>
      </c>
      <c r="M1084" s="39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4415.3377463486022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96.637801796342103</v>
      </c>
      <c r="G1086" s="39">
        <f>[2]Emissions!G698</f>
        <v>90.80802867910586</v>
      </c>
      <c r="H1086" s="39">
        <f>[2]Emissions!H698</f>
        <v>84.973767668784731</v>
      </c>
      <c r="I1086" s="39">
        <f>[2]Emissions!I698</f>
        <v>79.148482444633331</v>
      </c>
      <c r="J1086" s="39">
        <f>[2]Emissions!J698</f>
        <v>79.148482444633331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7.9807956608264936</v>
      </c>
      <c r="M1087" s="39">
        <f>[2]Emissions!M734</f>
        <v>541.83714271529709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901.37677496372999</v>
      </c>
      <c r="G1090" s="39">
        <f>[2]Emissions!G1656</f>
        <v>1201.83569995164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1581.3787413555281</v>
      </c>
      <c r="G1091" s="39">
        <f>[2]Emissions!G1632</f>
        <v>2168.0584059791609</v>
      </c>
      <c r="H1091" s="39">
        <f>[2]Emissions!H1632</f>
        <v>2669.9196858020541</v>
      </c>
      <c r="I1091" s="39">
        <f>[2]Emissions!I1632</f>
        <v>3093.2676823114411</v>
      </c>
      <c r="J1091" s="39">
        <f>[2]Emissions!J1632</f>
        <v>1511.888940955906</v>
      </c>
      <c r="K1091" s="39">
        <f>[2]Emissions!K1632</f>
        <v>877.46711223436546</v>
      </c>
      <c r="L1091" s="39">
        <f>[2]Emissions!L1632</f>
        <v>207.31630537724939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0</v>
      </c>
      <c r="F1092" s="39">
        <f>[2]Emissions!F1562</f>
        <v>0</v>
      </c>
      <c r="G1092" s="39">
        <f>[2]Emissions!G1562</f>
        <v>0</v>
      </c>
      <c r="H1092" s="39">
        <f>[2]Emissions!H1562</f>
        <v>0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55.11651150769088</v>
      </c>
      <c r="F1093" s="39">
        <f>[2]Emissions!F1492</f>
        <v>86.074285036012014</v>
      </c>
      <c r="G1093" s="39">
        <f>[2]Emissions!G1492</f>
        <v>98.477060397368987</v>
      </c>
      <c r="H1093" s="39">
        <f>[2]Emissions!H1492</f>
        <v>108.0428353891037</v>
      </c>
      <c r="I1093" s="39">
        <f>[2]Emissions!I1492</f>
        <v>68.133192833001601</v>
      </c>
      <c r="J1093" s="39">
        <f>[2]Emissions!J1492</f>
        <v>34.910377285493468</v>
      </c>
      <c r="K1093" s="39">
        <f>[2]Emissions!K1492</f>
        <v>0</v>
      </c>
      <c r="L1093" s="39">
        <f>[2]Emissions!L1492</f>
        <v>0</v>
      </c>
      <c r="M1093" s="39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2.3234376522418561E-2</v>
      </c>
      <c r="F1095" s="39">
        <f>[2]Emissions!F991</f>
        <v>4.4116064100119833E-2</v>
      </c>
      <c r="G1095" s="39">
        <f>[2]Emissions!G991</f>
        <v>4.78903694485866E-2</v>
      </c>
      <c r="H1095" s="39">
        <f>[2]Emissions!H991</f>
        <v>6.0104510771759927E-2</v>
      </c>
      <c r="I1095" s="39">
        <f>[2]Emissions!I991</f>
        <v>6.6780384715590696E-2</v>
      </c>
      <c r="J1095" s="39">
        <f>[2]Emissions!J991</f>
        <v>7.4315966500793459E-2</v>
      </c>
      <c r="K1095" s="39">
        <f>[2]Emissions!K991</f>
        <v>7.3878941927109212E-2</v>
      </c>
      <c r="L1095" s="39">
        <f>[2]Emissions!L991</f>
        <v>7.3754217350706308E-2</v>
      </c>
      <c r="M1095" s="39">
        <f>[2]Emissions!M991</f>
        <v>7.3594927092146961E-2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0</v>
      </c>
      <c r="I1097" s="39">
        <f>[2]Emissions!I1626</f>
        <v>0</v>
      </c>
      <c r="J1097" s="39">
        <f>[2]Emissions!J1626</f>
        <v>0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0</v>
      </c>
      <c r="F1098" s="39">
        <f>[2]Emissions!F1556</f>
        <v>0</v>
      </c>
      <c r="G1098" s="39">
        <f>[2]Emissions!G1556</f>
        <v>0</v>
      </c>
      <c r="H1098" s="39">
        <f>[2]Emissions!H1556</f>
        <v>0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159.7363385916276</v>
      </c>
      <c r="F1100" s="39">
        <f>[2]Emissions!F985</f>
        <v>303.29794068832382</v>
      </c>
      <c r="G1100" s="39">
        <f>[2]Emissions!G985</f>
        <v>329.24628995903288</v>
      </c>
      <c r="H1100" s="39">
        <f>[2]Emissions!H985</f>
        <v>413.21851155584937</v>
      </c>
      <c r="I1100" s="39">
        <f>[2]Emissions!I985</f>
        <v>459.11514491968592</v>
      </c>
      <c r="J1100" s="39">
        <f>[2]Emissions!J985</f>
        <v>510.92226969295501</v>
      </c>
      <c r="K1100" s="39">
        <f>[2]Emissions!K985</f>
        <v>507.9177257488758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564.3101937947423</v>
      </c>
      <c r="F1101" s="39">
        <f>[2]Emissions!F776</f>
        <v>509.93145153853737</v>
      </c>
      <c r="G1101" s="39">
        <f>[2]Emissions!G776</f>
        <v>3033.8278628818521</v>
      </c>
      <c r="H1101" s="39">
        <f>[2]Emissions!H776</f>
        <v>3335.564880611445</v>
      </c>
      <c r="I1101" s="39">
        <f>[2]Emissions!I776</f>
        <v>4014.5846670679662</v>
      </c>
      <c r="J1101" s="39">
        <f>[2]Emissions!J776</f>
        <v>3349.4360471450618</v>
      </c>
      <c r="K1101" s="39">
        <f>[2]Emissions!K776</f>
        <v>3349.43604714504</v>
      </c>
      <c r="L1101" s="39">
        <f>[2]Emissions!L776</f>
        <v>742.38603370911437</v>
      </c>
      <c r="M1101" s="39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7264.1023629166684</v>
      </c>
      <c r="F1104" s="39">
        <f>[2]Emissions!F1620</f>
        <v>4200.7530779344752</v>
      </c>
      <c r="G1104" s="39">
        <f>[2]Emissions!G1620</f>
        <v>3165.4473882063171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2.9980271966214058</v>
      </c>
      <c r="F1105" s="39">
        <f>[2]Emissions!F1550</f>
        <v>9.2512686249999998</v>
      </c>
      <c r="G1105" s="39">
        <f>[2]Emissions!G1550</f>
        <v>9.2512686249999998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0</v>
      </c>
      <c r="J1106" s="39">
        <f>[2]Emissions!J1029</f>
        <v>0</v>
      </c>
      <c r="K1106" s="39">
        <f>[2]Emissions!K1029</f>
        <v>0</v>
      </c>
      <c r="L1106" s="39">
        <f>[2]Emissions!L1029</f>
        <v>0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222.08420568292689</v>
      </c>
      <c r="G1107" s="39">
        <f>[2]Emissions!G1480</f>
        <v>166.5631542621951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1794.1832433425559</v>
      </c>
      <c r="I1108" s="39">
        <f>[2]Emissions!I1421</f>
        <v>5247.5275522764459</v>
      </c>
      <c r="J1108" s="39">
        <f>[2]Emissions!J1421</f>
        <v>22996.4511705357</v>
      </c>
      <c r="K1108" s="39">
        <f>[2]Emissions!K1421</f>
        <v>32115.104135117639</v>
      </c>
      <c r="L1108" s="39">
        <f>[2]Emissions!L1421</f>
        <v>31856.78402235264</v>
      </c>
      <c r="M1108" s="39">
        <f>[2]Emissions!M1421</f>
        <v>32857.88905290221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10600.695587790089</v>
      </c>
      <c r="F1109" s="39">
        <f>[2]Emissions!F979</f>
        <v>5895.5929514352438</v>
      </c>
      <c r="G1109" s="39">
        <f>[2]Emissions!G979</f>
        <v>1163.808369102765</v>
      </c>
      <c r="H1109" s="39">
        <f>[2]Emissions!H979</f>
        <v>3218.5713175392102</v>
      </c>
      <c r="I1109" s="39">
        <f>[2]Emissions!I979</f>
        <v>3234.904737801904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72.055755922909327</v>
      </c>
      <c r="F1110" s="39">
        <f>[2]Emissions!F857</f>
        <v>741.23388054144368</v>
      </c>
      <c r="G1110" s="39">
        <f>[2]Emissions!G857</f>
        <v>1261.924641342343</v>
      </c>
      <c r="H1110" s="39">
        <f>[2]Emissions!H857</f>
        <v>1261.924641342343</v>
      </c>
      <c r="I1110" s="39">
        <f>[2]Emissions!I857</f>
        <v>0</v>
      </c>
      <c r="J1110" s="39">
        <f>[2]Emissions!J857</f>
        <v>338.22130096408898</v>
      </c>
      <c r="K1110" s="39">
        <f>[2]Emissions!K857</f>
        <v>0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555.70575343918642</v>
      </c>
      <c r="F1114" s="39">
        <f>[2]Emissions!F1644</f>
        <v>0</v>
      </c>
      <c r="G1114" s="39">
        <f>[2]Emissions!G1644</f>
        <v>0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15.14812649364106</v>
      </c>
      <c r="H1115" s="39">
        <f>[2]Emissions!H1474</f>
        <v>54.938225855507277</v>
      </c>
      <c r="I1115" s="39">
        <f>[2]Emissions!I1474</f>
        <v>19.869883404200021</v>
      </c>
      <c r="J1115" s="39">
        <f>[2]Emissions!J1474</f>
        <v>0</v>
      </c>
      <c r="K1115" s="39">
        <f>[2]Emissions!K1474</f>
        <v>0</v>
      </c>
      <c r="L1115" s="39">
        <f>[2]Emissions!L1474</f>
        <v>0</v>
      </c>
      <c r="M1115" s="39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9907.9248498761208</v>
      </c>
      <c r="F1116" s="39">
        <f>[2]Emissions!F1265</f>
        <v>8256.6040415634361</v>
      </c>
      <c r="G1116" s="39">
        <f>[2]Emissions!G1265</f>
        <v>6605.2832332507496</v>
      </c>
      <c r="H1116" s="39">
        <f>[2]Emissions!H1265</f>
        <v>4953.9624249380604</v>
      </c>
      <c r="I1116" s="39">
        <f>[2]Emissions!I1265</f>
        <v>3302.6416166253748</v>
      </c>
      <c r="J1116" s="39">
        <f>[2]Emissions!J1265</f>
        <v>1651.320808312686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798.53939960434298</v>
      </c>
      <c r="F1117" s="39">
        <f>[2]Emissions!F1160</f>
        <v>638.83151968347431</v>
      </c>
      <c r="G1117" s="39">
        <f>[2]Emissions!G1160</f>
        <v>479.12363976260548</v>
      </c>
      <c r="H1117" s="39">
        <f>[2]Emissions!H1160</f>
        <v>319.41575984173699</v>
      </c>
      <c r="I1117" s="39">
        <f>[2]Emissions!I1160</f>
        <v>218.33731376702221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102.42611042383299</v>
      </c>
      <c r="F1118" s="39">
        <f>[2]Emissions!F973</f>
        <v>0</v>
      </c>
      <c r="G1118" s="39">
        <f>[2]Emissions!G973</f>
        <v>102.42611042383299</v>
      </c>
      <c r="H1118" s="39">
        <f>[2]Emissions!H973</f>
        <v>17.22925377723594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63.79202080705695</v>
      </c>
      <c r="H1120" s="39">
        <f>[2]Emissions!H722</f>
        <v>582.65906659571397</v>
      </c>
      <c r="I1120" s="39">
        <f>[2]Emissions!I722</f>
        <v>595.96767544941383</v>
      </c>
      <c r="J1120" s="39">
        <f>[2]Emissions!J722</f>
        <v>283.14124063611217</v>
      </c>
      <c r="K1120" s="39">
        <f>[2]Emissions!K722</f>
        <v>0</v>
      </c>
      <c r="L1120" s="39">
        <f>[2]Emissions!L722</f>
        <v>0</v>
      </c>
      <c r="M1120" s="39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28.738845217082801</v>
      </c>
      <c r="F1123" s="39">
        <f>[2]Emissions!F1580</f>
        <v>696.90817930147023</v>
      </c>
      <c r="G1123" s="39">
        <f>[2]Emissions!G1580</f>
        <v>725.14073184208303</v>
      </c>
      <c r="H1123" s="39">
        <f>[2]Emissions!H1580</f>
        <v>853.25263651708053</v>
      </c>
      <c r="I1123" s="39">
        <f>[2]Emissions!I1580</f>
        <v>862.97000537236738</v>
      </c>
      <c r="J1123" s="39">
        <f>[2]Emissions!J1580</f>
        <v>1209.6937628138801</v>
      </c>
      <c r="K1123" s="39">
        <f>[2]Emissions!K1580</f>
        <v>1215.8563536810441</v>
      </c>
      <c r="L1123" s="39">
        <f>[2]Emissions!L1580</f>
        <v>1217.615003049762</v>
      </c>
      <c r="M1123" s="39">
        <f>[2]Emissions!M1580</f>
        <v>1219.3730567974831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3.2741180483968102</v>
      </c>
      <c r="F1124" s="39">
        <f>[2]Emissions!F1259</f>
        <v>0</v>
      </c>
      <c r="G1124" s="39">
        <f>[2]Emissions!G1259</f>
        <v>3.2741180483968102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57166.349447100009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0</v>
      </c>
      <c r="F1127" s="39">
        <f>[2]Emissions!F1574</f>
        <v>0</v>
      </c>
      <c r="G1127" s="39">
        <f>[2]Emissions!G1574</f>
        <v>0</v>
      </c>
      <c r="H1127" s="39">
        <f>[2]Emissions!H1574</f>
        <v>0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8728.5212697530878</v>
      </c>
      <c r="F1128" s="39">
        <f>[2]Emissions!F1468</f>
        <v>7273.7677247942383</v>
      </c>
      <c r="G1128" s="39">
        <f>[2]Emissions!G1468</f>
        <v>5819.0141798353916</v>
      </c>
      <c r="H1128" s="39">
        <f>[2]Emissions!H1468</f>
        <v>4364.260634876543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0</v>
      </c>
      <c r="J1129" s="39">
        <f>[2]Emissions!J1003</f>
        <v>0</v>
      </c>
      <c r="K1129" s="39">
        <f>[2]Emissions!K1003</f>
        <v>0</v>
      </c>
      <c r="L1129" s="39">
        <f>[2]Emissions!L1003</f>
        <v>0</v>
      </c>
      <c r="M1129" s="39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55856.256742804908</v>
      </c>
      <c r="F1131" s="39">
        <f>[2]Emissions!F770</f>
        <v>47318.620357540327</v>
      </c>
      <c r="G1131" s="39">
        <f>[2]Emissions!G770</f>
        <v>43579.9062124099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59.647932656331491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2.5495833333333339E-2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0</v>
      </c>
      <c r="F1136" s="39">
        <f>[2]Emissions!F1568</f>
        <v>0</v>
      </c>
      <c r="G1136" s="39">
        <f>[2]Emissions!G1568</f>
        <v>0</v>
      </c>
      <c r="H1136" s="39">
        <f>[2]Emissions!H1568</f>
        <v>0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845.85628536585386</v>
      </c>
      <c r="F1137" s="39">
        <f>[2]Emissions!F1498</f>
        <v>676.68502829268311</v>
      </c>
      <c r="G1137" s="39">
        <f>[2]Emissions!G1498</f>
        <v>507.51377121951231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3520.3025926698601</v>
      </c>
      <c r="F1138" s="39">
        <f>[2]Emissions!F1396</f>
        <v>4004.1464800682629</v>
      </c>
      <c r="G1138" s="39">
        <f>[2]Emissions!G1396</f>
        <v>3338.3887479766968</v>
      </c>
      <c r="H1138" s="39">
        <f>[2]Emissions!H1396</f>
        <v>2067.527279664504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0</v>
      </c>
      <c r="J1139" s="39">
        <f>[2]Emissions!J997</f>
        <v>0</v>
      </c>
      <c r="K1139" s="39">
        <f>[2]Emissions!K997</f>
        <v>0</v>
      </c>
      <c r="L1139" s="39">
        <f>[2]Emissions!L997</f>
        <v>0</v>
      </c>
      <c r="M1139" s="39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752.34103561317443</v>
      </c>
      <c r="F1141" s="39">
        <f>[2]Emissions!F788</f>
        <v>3935.5932503407771</v>
      </c>
      <c r="G1141" s="39">
        <f>[2]Emissions!G788</f>
        <v>6063.6965295463597</v>
      </c>
      <c r="H1141" s="39">
        <f>[2]Emissions!H788</f>
        <v>10611.305754711249</v>
      </c>
      <c r="I1141" s="39">
        <f>[2]Emissions!I788</f>
        <v>13611.819830521899</v>
      </c>
      <c r="J1141" s="39">
        <f>[2]Emissions!J788</f>
        <v>15747.4763778089</v>
      </c>
      <c r="K1141" s="39">
        <f>[2]Emissions!K788</f>
        <v>15982.777175722729</v>
      </c>
      <c r="L1141" s="39">
        <f>[2]Emissions!L788</f>
        <v>15982.777175722729</v>
      </c>
      <c r="M1141" s="39">
        <f>[2]Emissions!M788</f>
        <v>5019.947968861401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0.49712414563942159</v>
      </c>
      <c r="F1142" s="39">
        <f>[2]Emissions!F764</f>
        <v>5.1033909711243286</v>
      </c>
      <c r="G1142" s="39">
        <f>[2]Emissions!G764</f>
        <v>8.6848345989706637</v>
      </c>
      <c r="H1142" s="39">
        <f>[2]Emissions!H764</f>
        <v>203.11783772679939</v>
      </c>
      <c r="I1142" s="39">
        <f>[2]Emissions!I764</f>
        <v>316.6299651455351</v>
      </c>
      <c r="J1142" s="39">
        <f>[2]Emissions!J764</f>
        <v>331.93911085107788</v>
      </c>
      <c r="K1142" s="39">
        <f>[2]Emissions!K764</f>
        <v>329.61273862723328</v>
      </c>
      <c r="L1142" s="39">
        <f>[2]Emissions!L764</f>
        <v>283.34074357955552</v>
      </c>
      <c r="M1142" s="39">
        <f>[2]Emissions!M764</f>
        <v>134.43409581874769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1574.411069407839</v>
      </c>
      <c r="F1143" s="39">
        <f>[2]Emissions!F746</f>
        <v>7671.2163796058621</v>
      </c>
      <c r="G1143" s="39">
        <f>[2]Emissions!G746</f>
        <v>11555.18309131742</v>
      </c>
      <c r="H1143" s="39">
        <f>[2]Emissions!H746</f>
        <v>20432.61744927277</v>
      </c>
      <c r="I1143" s="39">
        <f>[2]Emissions!I746</f>
        <v>27855.254159010259</v>
      </c>
      <c r="J1143" s="39">
        <f>[2]Emissions!J746</f>
        <v>32322.263543040481</v>
      </c>
      <c r="K1143" s="39">
        <f>[2]Emissions!K746</f>
        <v>32789.845054509642</v>
      </c>
      <c r="L1143" s="39">
        <f>[2]Emissions!L746</f>
        <v>32789.845054509642</v>
      </c>
      <c r="M1143" s="39">
        <f>[2]Emissions!M746</f>
        <v>10511.92141398145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0</v>
      </c>
      <c r="M1144" s="39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9720.2209938018805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177532.42102355749</v>
      </c>
      <c r="F1146" s="39">
        <f>[2]Emissions!F1742</f>
        <v>75792.427510759604</v>
      </c>
      <c r="G1146" s="39">
        <f>[2]Emissions!G1742</f>
        <v>50528.285007173079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2114.8478978812059</v>
      </c>
      <c r="F1147" s="39">
        <f>[2]Emissions!F704</f>
        <v>1691.8783183049679</v>
      </c>
      <c r="G1147" s="39">
        <f>[2]Emissions!G704</f>
        <v>1268.9087387287241</v>
      </c>
      <c r="H1147" s="39">
        <f>[2]Emissions!H704</f>
        <v>845.93915915248306</v>
      </c>
      <c r="I1147" s="39">
        <f>[2]Emissions!I704</f>
        <v>422.96957957624181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169.49059352021311</v>
      </c>
      <c r="F1148" s="39">
        <f>[2]Emissions!F1321</f>
        <v>0</v>
      </c>
      <c r="G1148" s="39">
        <f>[2]Emissions!G1321</f>
        <v>1243.0371337255619</v>
      </c>
      <c r="H1148" s="39">
        <f>[2]Emissions!H1321</f>
        <v>1755.3096277076941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0</v>
      </c>
      <c r="I1149" s="39">
        <f>[2]Emissions!I1035</f>
        <v>9.7842544137409142</v>
      </c>
      <c r="J1149" s="39">
        <f>[2]Emissions!J1035</f>
        <v>78.163285847665833</v>
      </c>
      <c r="K1149" s="39">
        <f>[2]Emissions!K1035</f>
        <v>454.34102152135131</v>
      </c>
      <c r="L1149" s="39">
        <f>[2]Emissions!L1035</f>
        <v>2818.8227981572468</v>
      </c>
      <c r="M1149" s="39">
        <f>[2]Emissions!M1035</f>
        <v>11397.612577893929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1030.174040608963</v>
      </c>
      <c r="F1151" s="39">
        <f>[2]Emissions!F1113</f>
        <v>5895.5583028999408</v>
      </c>
      <c r="G1151" s="39">
        <f>[2]Emissions!G1113</f>
        <v>9470.7041337504688</v>
      </c>
      <c r="H1151" s="39">
        <f>[2]Emissions!H1113</f>
        <v>14771.455484274849</v>
      </c>
      <c r="I1151" s="39">
        <f>[2]Emissions!I1113</f>
        <v>15946.389500678169</v>
      </c>
      <c r="J1151" s="39">
        <f>[2]Emissions!J1113</f>
        <v>19449.693258764619</v>
      </c>
      <c r="K1151" s="39">
        <f>[2]Emissions!K1113</f>
        <v>22366.92413776106</v>
      </c>
      <c r="L1151" s="39">
        <f>[2]Emissions!L1113</f>
        <v>22725.561745290412</v>
      </c>
      <c r="M1151" s="39">
        <f>[2]Emissions!M1113</f>
        <v>23724.303756272919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1.9401363168724279E-2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13.873918297690031</v>
      </c>
      <c r="F1155" s="39">
        <f>[2]Emissions!F1074</f>
        <v>13.41890819672135</v>
      </c>
      <c r="G1155" s="39">
        <f>[2]Emissions!G1074</f>
        <v>3.5646107302534822</v>
      </c>
      <c r="H1155" s="39">
        <f>[2]Emissions!H1074</f>
        <v>6.0934364309944407</v>
      </c>
      <c r="I1155" s="39">
        <f>[2]Emissions!I1074</f>
        <v>3.263733063338158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1.400266578182207E-3</v>
      </c>
      <c r="K1157" s="39">
        <f>[2]Emissions!K635</f>
        <v>8.7022216723188009E-3</v>
      </c>
      <c r="L1157" s="39">
        <f>[2]Emissions!L635</f>
        <v>5.4191107686712522E-2</v>
      </c>
      <c r="M1157" s="39">
        <f>[2]Emissions!M635</f>
        <v>5.3490974397621398E-2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0</v>
      </c>
      <c r="L1159" s="39">
        <f>[2]Emissions!L630</f>
        <v>0</v>
      </c>
      <c r="M1159" s="39">
        <f>[2]Emissions!M630</f>
        <v>0.26532678323369469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0</v>
      </c>
      <c r="J1163" s="39">
        <f>[2]Emissions!J326</f>
        <v>0</v>
      </c>
      <c r="K1163" s="39">
        <f>[2]Emissions!K326</f>
        <v>0</v>
      </c>
      <c r="L1163" s="39">
        <f>[2]Emissions!L326</f>
        <v>0</v>
      </c>
      <c r="M1163" s="39">
        <f>[2]Emissions!M326</f>
        <v>0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307.13554004267331</v>
      </c>
      <c r="F1165" s="39">
        <f>[2]Emissions!F555</f>
        <v>159.2297377184874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217.85354259241609</v>
      </c>
      <c r="J1165" s="39">
        <f>[2]Emissions!J555</f>
        <v>0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17507.003476636139</v>
      </c>
      <c r="F1169" s="39">
        <f>[2]Emissions!F392</f>
        <v>11411.890007060931</v>
      </c>
      <c r="G1169" s="39">
        <f>[2]Emissions!G392</f>
        <v>8293.388759999998</v>
      </c>
      <c r="H1169" s="39">
        <f>[2]Emissions!H392</f>
        <v>5528.9258399999999</v>
      </c>
      <c r="I1169" s="39">
        <f>[2]Emissions!I392</f>
        <v>2764.4629199999999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52873.050839100491</v>
      </c>
      <c r="F1170" s="39">
        <f>[2]Emissions!F538</f>
        <v>46380.924730399493</v>
      </c>
      <c r="G1170" s="39">
        <f>[2]Emissions!G538</f>
        <v>38061.741531331543</v>
      </c>
      <c r="H1170" s="39">
        <f>[2]Emissions!H538</f>
        <v>52873.050839100499</v>
      </c>
      <c r="I1170" s="39">
        <f>[2]Emissions!I538</f>
        <v>52873.050839100491</v>
      </c>
      <c r="J1170" s="39">
        <f>[2]Emissions!J538</f>
        <v>0</v>
      </c>
      <c r="K1170" s="39">
        <f>[2]Emissions!K538</f>
        <v>0</v>
      </c>
      <c r="L1170" s="39">
        <f>[2]Emissions!L538</f>
        <v>0</v>
      </c>
      <c r="M1170" s="39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13798.606127782219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163579.12086545519</v>
      </c>
      <c r="F1173" s="39">
        <f>[2]Emissions!F408</f>
        <v>84260.771439000004</v>
      </c>
      <c r="G1173" s="39">
        <f>[2]Emissions!G408</f>
        <v>86437.759543237946</v>
      </c>
      <c r="H1173" s="39">
        <f>[2]Emissions!H408</f>
        <v>42130.385719500002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18410.93596903903</v>
      </c>
      <c r="G1177" s="39">
        <f>[2]Emissions!G241</f>
        <v>17987.976084275739</v>
      </c>
      <c r="H1177" s="39">
        <f>[2]Emissions!H241</f>
        <v>23186.856029844141</v>
      </c>
      <c r="I1177" s="39">
        <f>[2]Emissions!I241</f>
        <v>23900.908981188259</v>
      </c>
      <c r="J1177" s="39">
        <f>[2]Emissions!J241</f>
        <v>23900.90898118827</v>
      </c>
      <c r="K1177" s="39">
        <f>[2]Emissions!K241</f>
        <v>19882.056583045669</v>
      </c>
      <c r="L1177" s="39">
        <f>[2]Emissions!L241</f>
        <v>10716.399183701271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40497.309573723927</v>
      </c>
      <c r="F1178" s="39">
        <f>[2]Emissions!F55</f>
        <v>42368.25173887275</v>
      </c>
      <c r="G1178" s="39">
        <f>[2]Emissions!G55</f>
        <v>48194.382084282479</v>
      </c>
      <c r="H1178" s="39">
        <f>[2]Emissions!H55</f>
        <v>48657.603998788669</v>
      </c>
      <c r="I1178" s="39">
        <f>[2]Emissions!I55</f>
        <v>50376.74080227768</v>
      </c>
      <c r="J1178" s="39">
        <f>[2]Emissions!J55</f>
        <v>51805.670474946754</v>
      </c>
      <c r="K1178" s="39">
        <f>[2]Emissions!K55</f>
        <v>52902.53525043722</v>
      </c>
      <c r="L1178" s="39">
        <f>[2]Emissions!L55</f>
        <v>53815.037205973022</v>
      </c>
      <c r="M1178" s="39">
        <f>[2]Emissions!M55</f>
        <v>54471.638252719269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0</v>
      </c>
      <c r="K1181" s="39">
        <f>[2]Emissions!K2318</f>
        <v>0</v>
      </c>
      <c r="L1181" s="39">
        <f>[2]Emissions!L2318</f>
        <v>0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1206.960773188423</v>
      </c>
      <c r="H1184" s="39">
        <f>[2]Emissions!H2305</f>
        <v>1206.960773188423</v>
      </c>
      <c r="I1184" s="39">
        <f>[2]Emissions!I2305</f>
        <v>1206.960773188423</v>
      </c>
      <c r="J1184" s="39">
        <f>[2]Emissions!J2305</f>
        <v>0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6.5413917665476057E-5</v>
      </c>
      <c r="J1188" s="39">
        <f>[2]Emissions!J618</f>
        <v>4.2104803858512239E-4</v>
      </c>
      <c r="K1188" s="39">
        <f>[2]Emissions!K618</f>
        <v>2.7446537021193862E-3</v>
      </c>
      <c r="L1188" s="39">
        <f>[2]Emissions!L618</f>
        <v>1.7099453225742949E-2</v>
      </c>
      <c r="M1188" s="39">
        <f>[2]Emissions!M618</f>
        <v>1.6851954638166619E-2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3.4069066092715241</v>
      </c>
      <c r="F1189" s="39">
        <f>[2]Emissions!F2105</f>
        <v>1.7034533046357621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80048.193737245107</v>
      </c>
      <c r="K1198" s="39">
        <f>[2]Emissions!K2357</f>
        <v>98537.0451329551</v>
      </c>
      <c r="L1198" s="39">
        <f>[2]Emissions!L2357</f>
        <v>63541.79453112284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</v>
      </c>
      <c r="L1203" s="39">
        <f>[2]Emissions!L391</f>
        <v>3.429431064242539</v>
      </c>
      <c r="M1203" s="39">
        <f>[2]Emissions!M391</f>
        <v>4.3443673474273439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63.731038599500813</v>
      </c>
      <c r="F1207" s="39">
        <f>[2]Emissions!F1073</f>
        <v>2520.173989164166</v>
      </c>
      <c r="G1207" s="39">
        <f>[2]Emissions!G1073</f>
        <v>4648.3625925447104</v>
      </c>
      <c r="H1207" s="39">
        <f>[2]Emissions!H1073</f>
        <v>7240.934864392897</v>
      </c>
      <c r="I1207" s="39">
        <f>[2]Emissions!I1073</f>
        <v>9422.7274609607775</v>
      </c>
      <c r="J1207" s="39">
        <f>[2]Emissions!J1073</f>
        <v>9853.1241881200549</v>
      </c>
      <c r="K1207" s="39">
        <f>[2]Emissions!K1073</f>
        <v>10231.59253796572</v>
      </c>
      <c r="L1207" s="39">
        <f>[2]Emissions!L1073</f>
        <v>10821.660574990359</v>
      </c>
      <c r="M1207" s="39">
        <f>[2]Emissions!M1073</f>
        <v>9744.9742309569174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1.357372612281472</v>
      </c>
      <c r="F1208" s="39">
        <f>[2]Emissions!F1320</f>
        <v>0</v>
      </c>
      <c r="G1208" s="39">
        <f>[2]Emissions!G1320</f>
        <v>9.9549156464940936</v>
      </c>
      <c r="H1208" s="39">
        <f>[2]Emissions!H1320</f>
        <v>14.05747165809685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1264.870572178361</v>
      </c>
      <c r="F1209" s="39">
        <f>[2]Emissions!F385</f>
        <v>721.90683070756836</v>
      </c>
      <c r="G1209" s="39">
        <f>[2]Emissions!G385</f>
        <v>958.83095798001398</v>
      </c>
      <c r="H1209" s="39">
        <f>[2]Emissions!H385</f>
        <v>360.95341535378509</v>
      </c>
      <c r="I1209" s="39">
        <f>[2]Emissions!I385</f>
        <v>180.4767076768926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382.90535898317142</v>
      </c>
      <c r="J1213" s="39">
        <f>[2]Emissions!J2227</f>
        <v>268.82867523556899</v>
      </c>
      <c r="K1213" s="39">
        <f>[2]Emissions!K2227</f>
        <v>119.11656813370401</v>
      </c>
      <c r="L1213" s="39">
        <f>[2]Emissions!L2227</f>
        <v>85.698871924880123</v>
      </c>
      <c r="M1213" s="39">
        <f>[2]Emissions!M2227</f>
        <v>26.821506649305562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0</v>
      </c>
      <c r="J1215" s="39">
        <f>[2]Emissions!J2213</f>
        <v>14.86492801118912</v>
      </c>
      <c r="K1215" s="39">
        <f>[2]Emissions!K2213</f>
        <v>21.50132094613484</v>
      </c>
      <c r="L1215" s="39">
        <f>[2]Emissions!L2213</f>
        <v>21.501320946134829</v>
      </c>
      <c r="M1215" s="39">
        <f>[2]Emissions!M2213</f>
        <v>3.3181964674728568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5488.5347974468532</v>
      </c>
      <c r="F1217" s="39">
        <f>[2]Emissions!F2140</f>
        <v>2744.267398723427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30231.03990523309</v>
      </c>
      <c r="F1218" s="39">
        <f>[2]Emissions!F2133</f>
        <v>121382.8806816643</v>
      </c>
      <c r="G1218" s="39">
        <f>[2]Emissions!G2133</f>
        <v>214188.80625445911</v>
      </c>
      <c r="H1218" s="39">
        <f>[2]Emissions!H2133</f>
        <v>240877.77522679811</v>
      </c>
      <c r="I1218" s="39">
        <f>[2]Emissions!I2133</f>
        <v>164628.63293015939</v>
      </c>
      <c r="J1218" s="39">
        <f>[2]Emissions!J2133</f>
        <v>109987.53822371431</v>
      </c>
      <c r="K1218" s="39">
        <f>[2]Emissions!K2133</f>
        <v>53067.52934614219</v>
      </c>
      <c r="L1218" s="39">
        <f>[2]Emissions!L2133</f>
        <v>38164.83086634973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9.2117949511494288</v>
      </c>
      <c r="F1219" s="39">
        <f>[2]Emissions!F2126</f>
        <v>4.6058974755747126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6477.8103997706421</v>
      </c>
      <c r="I1220" s="39">
        <f>[2]Emissions!I2119</f>
        <v>37128.303459277362</v>
      </c>
      <c r="J1220" s="39">
        <f>[2]Emissions!J2119</f>
        <v>84790.818212177954</v>
      </c>
      <c r="K1220" s="39">
        <f>[2]Emissions!K2119</f>
        <v>122350.224517632</v>
      </c>
      <c r="L1220" s="39">
        <f>[2]Emissions!L2119</f>
        <v>163178.29495984959</v>
      </c>
      <c r="M1220" s="39">
        <f>[2]Emissions!M2119</f>
        <v>179303.87652535681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0.46604368932038831</v>
      </c>
      <c r="F1221" s="39">
        <f>[2]Emissions!F2098</f>
        <v>0.2330218446601941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1.2915309071032981</v>
      </c>
      <c r="F1222" s="39">
        <f>[2]Emissions!F1112</f>
        <v>7.3912712441518362</v>
      </c>
      <c r="G1222" s="39">
        <f>[2]Emissions!G1112</f>
        <v>11.87343751502339</v>
      </c>
      <c r="H1222" s="39">
        <f>[2]Emissions!H1112</f>
        <v>18.51899829427278</v>
      </c>
      <c r="I1222" s="39">
        <f>[2]Emissions!I1112</f>
        <v>19.992015023654631</v>
      </c>
      <c r="J1222" s="39">
        <f>[2]Emissions!J1112</f>
        <v>24.384112768483408</v>
      </c>
      <c r="K1222" s="39">
        <f>[2]Emissions!K1112</f>
        <v>28.041449970605921</v>
      </c>
      <c r="L1222" s="39">
        <f>[2]Emissions!L1112</f>
        <v>28.491074535305611</v>
      </c>
      <c r="M1222" s="39">
        <f>[2]Emissions!M1112</f>
        <v>29.743199054618788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91367.645871339046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123796.40455915259</v>
      </c>
      <c r="J1224" s="39">
        <f>[2]Emissions!J1973</f>
        <v>47094.686026286217</v>
      </c>
      <c r="K1224" s="39">
        <f>[2]Emissions!K1973</f>
        <v>0</v>
      </c>
      <c r="L1224" s="39">
        <f>[2]Emissions!L1973</f>
        <v>0</v>
      </c>
      <c r="M1224" s="39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3152.0537273993432</v>
      </c>
      <c r="G1229" s="39">
        <f>[2]Emissions!G2345</f>
        <v>3152.0537273993432</v>
      </c>
      <c r="H1229" s="39">
        <f>[2]Emissions!H2345</f>
        <v>6011.6359002520312</v>
      </c>
      <c r="I1229" s="39">
        <f>[2]Emissions!I2345</f>
        <v>12726.058947725171</v>
      </c>
      <c r="J1229" s="39">
        <f>[2]Emissions!J2345</f>
        <v>19599.080371314551</v>
      </c>
      <c r="K1229" s="39">
        <f>[2]Emissions!K2345</f>
        <v>19599.080371314551</v>
      </c>
      <c r="L1229" s="39">
        <f>[2]Emissions!L2345</f>
        <v>23355.708506787341</v>
      </c>
      <c r="M1229" s="39">
        <f>[2]Emissions!M2345</f>
        <v>11628.74788381984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30.44556840808815</v>
      </c>
      <c r="I1231" s="39">
        <f>[2]Emissions!I2271</f>
        <v>182.62793998659569</v>
      </c>
      <c r="J1231" s="39">
        <f>[2]Emissions!J2271</f>
        <v>1080.2996111826781</v>
      </c>
      <c r="K1231" s="39">
        <f>[2]Emissions!K2271</f>
        <v>6055.4814140903936</v>
      </c>
      <c r="L1231" s="39">
        <f>[2]Emissions!L2271</f>
        <v>5903.299042511886</v>
      </c>
      <c r="M1231" s="39">
        <f>[2]Emissions!M2271</f>
        <v>11321.485221837869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</v>
      </c>
      <c r="G1232" s="39">
        <f>[2]Emissions!G2059</f>
        <v>1.6310984574044589</v>
      </c>
      <c r="H1232" s="39">
        <f>[2]Emissions!H2059</f>
        <v>60.236896989361753</v>
      </c>
      <c r="I1232" s="39">
        <f>[2]Emissions!I2059</f>
        <v>358.91687598601737</v>
      </c>
      <c r="J1232" s="39">
        <f>[2]Emissions!J2059</f>
        <v>1527.0075187746211</v>
      </c>
      <c r="K1232" s="39">
        <f>[2]Emissions!K2059</f>
        <v>1468.4017202426751</v>
      </c>
      <c r="L1232" s="39">
        <f>[2]Emissions!L2059</f>
        <v>1168.090642788673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2.82201646090535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0.16783174141935481</v>
      </c>
      <c r="F1237" s="39">
        <f>[2]Emissions!F59</f>
        <v>0.12587380606451609</v>
      </c>
      <c r="G1237" s="39">
        <f>[2]Emissions!G59</f>
        <v>8.3915870709677404E-2</v>
      </c>
      <c r="H1237" s="39">
        <f>[2]Emissions!H59</f>
        <v>4.1957935354838709E-2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256.32943475884178</v>
      </c>
      <c r="H1241" s="39">
        <f>[2]Emissions!H819</f>
        <v>256.329434758812</v>
      </c>
      <c r="I1241" s="39">
        <f>[2]Emissions!I819</f>
        <v>256.32943475884178</v>
      </c>
      <c r="J1241" s="39">
        <f>[2]Emissions!J819</f>
        <v>256.32943475884178</v>
      </c>
      <c r="K1241" s="39">
        <f>[2]Emissions!K819</f>
        <v>256.32943475884173</v>
      </c>
      <c r="L1241" s="39">
        <f>[2]Emissions!L819</f>
        <v>256.32943475884178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783.41263821052632</v>
      </c>
      <c r="F1242" s="39">
        <f>[2]Emissions!F380</f>
        <v>933.67020252631562</v>
      </c>
      <c r="G1242" s="39">
        <f>[2]Emissions!G380</f>
        <v>1060.802455578947</v>
      </c>
      <c r="H1242" s="39">
        <f>[2]Emissions!H380</f>
        <v>326.3611901237345</v>
      </c>
      <c r="I1242" s="39">
        <f>[2]Emissions!I380</f>
        <v>358.17757536521913</v>
      </c>
      <c r="J1242" s="39">
        <f>[2]Emissions!J380</f>
        <v>185.96430078748639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83105.252221700168</v>
      </c>
      <c r="G1245" s="39">
        <f>[2]Emissions!G2281</f>
        <v>136092.70385870119</v>
      </c>
      <c r="H1245" s="39">
        <f>[2]Emissions!H2281</f>
        <v>146143.48380284809</v>
      </c>
      <c r="I1245" s="39">
        <f>[2]Emissions!I2281</f>
        <v>137056.62264192279</v>
      </c>
      <c r="J1245" s="39">
        <f>[2]Emissions!J2281</f>
        <v>133841.7201174607</v>
      </c>
      <c r="K1245" s="39">
        <f>[2]Emissions!K2281</f>
        <v>94690.260426934736</v>
      </c>
      <c r="L1245" s="39">
        <f>[2]Emissions!L2281</f>
        <v>84639.480482787883</v>
      </c>
      <c r="M1245" s="39">
        <f>[2]Emissions!M2281</f>
        <v>17162.244160900729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408040.74454706552</v>
      </c>
      <c r="I1246" s="39">
        <f>[2]Emissions!I2173</f>
        <v>384986.04605822108</v>
      </c>
      <c r="J1246" s="39">
        <f>[2]Emissions!J2173</f>
        <v>381854.12171964988</v>
      </c>
      <c r="K1246" s="39">
        <f>[2]Emissions!K2173</f>
        <v>365275.51766425319</v>
      </c>
      <c r="L1246" s="39">
        <f>[2]Emissions!L2173</f>
        <v>338647.81801784312</v>
      </c>
      <c r="M1246" s="39">
        <f>[2]Emissions!M2173</f>
        <v>109955.30586036151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0</v>
      </c>
      <c r="F1248" s="39">
        <f>[2]Emissions!F1746</f>
        <v>249.31806263501821</v>
      </c>
      <c r="G1248" s="39">
        <f>[2]Emissions!G1746</f>
        <v>310.31395083992737</v>
      </c>
      <c r="H1248" s="39">
        <f>[2]Emissions!H1746</f>
        <v>373.75576942466779</v>
      </c>
      <c r="I1248" s="39">
        <f>[2]Emissions!I1746</f>
        <v>400.53220496771689</v>
      </c>
      <c r="J1248" s="39">
        <f>[2]Emissions!J1746</f>
        <v>409.81135050906641</v>
      </c>
      <c r="K1248" s="39">
        <f>[2]Emissions!K1746</f>
        <v>390.55274312619071</v>
      </c>
      <c r="L1248" s="39">
        <f>[2]Emissions!L1746</f>
        <v>375.9670544119686</v>
      </c>
      <c r="M1248" s="39">
        <f>[2]Emissions!M1746</f>
        <v>379.3939310830803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5.1075618984026194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</v>
      </c>
      <c r="F1250" s="39">
        <f>[2]Emissions!F1239</f>
        <v>302.16300346365358</v>
      </c>
      <c r="G1250" s="39">
        <f>[2]Emissions!G1239</f>
        <v>338.25371601519481</v>
      </c>
      <c r="H1250" s="39">
        <f>[2]Emissions!H1239</f>
        <v>412.08892249334173</v>
      </c>
      <c r="I1250" s="39">
        <f>[2]Emissions!I1239</f>
        <v>436.34004563348748</v>
      </c>
      <c r="J1250" s="39">
        <f>[2]Emissions!J1239</f>
        <v>481.46116278529479</v>
      </c>
      <c r="K1250" s="39">
        <f>[2]Emissions!K1239</f>
        <v>485.02547833943999</v>
      </c>
      <c r="L1250" s="39">
        <f>[2]Emissions!L1239</f>
        <v>489.20045732157178</v>
      </c>
      <c r="M1250" s="39">
        <f>[2]Emissions!M1239</f>
        <v>494.36763715203068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6315.4454092405986</v>
      </c>
      <c r="F1251" s="39">
        <f>[2]Emissions!F658</f>
        <v>5638.0748577315817</v>
      </c>
      <c r="G1251" s="39">
        <f>[2]Emissions!G658</f>
        <v>0</v>
      </c>
      <c r="H1251" s="39">
        <f>[2]Emissions!H658</f>
        <v>5808.0764196747168</v>
      </c>
      <c r="I1251" s="39">
        <f>[2]Emissions!I658</f>
        <v>11847.15035118533</v>
      </c>
      <c r="J1251" s="39">
        <f>[2]Emissions!J658</f>
        <v>4860.8553408690723</v>
      </c>
      <c r="K1251" s="39">
        <f>[2]Emissions!K658</f>
        <v>4415.875259503573</v>
      </c>
      <c r="L1251" s="39">
        <f>[2]Emissions!L658</f>
        <v>4705.9240642010454</v>
      </c>
      <c r="M1251" s="39">
        <f>[2]Emissions!M658</f>
        <v>4215.1572449583482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1.7263277262444161</v>
      </c>
      <c r="F1252" s="39">
        <f>[2]Emissions!F54</f>
        <v>1.8821974873931411</v>
      </c>
      <c r="G1252" s="39">
        <f>[2]Emissions!G54</f>
        <v>1.993094302401079</v>
      </c>
      <c r="H1252" s="39">
        <f>[2]Emissions!H54</f>
        <v>2.299908403727871</v>
      </c>
      <c r="I1252" s="39">
        <f>[2]Emissions!I54</f>
        <v>2.4451790114317111</v>
      </c>
      <c r="J1252" s="39">
        <f>[2]Emissions!J54</f>
        <v>2.5838267043765599</v>
      </c>
      <c r="K1252" s="39">
        <f>[2]Emissions!K54</f>
        <v>2.7131408106841262</v>
      </c>
      <c r="L1252" s="39">
        <f>[2]Emissions!L54</f>
        <v>2.8401565041579779</v>
      </c>
      <c r="M1252" s="39">
        <f>[2]Emissions!M54</f>
        <v>2.960764466869291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1963.566</v>
      </c>
      <c r="J1255" s="39">
        <f>[2]Emissions!J666</f>
        <v>2369.9520000000002</v>
      </c>
      <c r="K1255" s="39">
        <f>[2]Emissions!K666</f>
        <v>2359.3703842606601</v>
      </c>
      <c r="L1255" s="39">
        <f>[2]Emissions!L666</f>
        <v>3123.855</v>
      </c>
      <c r="M1255" s="39">
        <f>[2]Emissions!M666</f>
        <v>3471.3719999999998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250.38816722798191</v>
      </c>
      <c r="F1256" s="39">
        <f>[2]Emissions!F375</f>
        <v>100.11447928490109</v>
      </c>
      <c r="G1256" s="39">
        <f>[2]Emissions!G375</f>
        <v>0</v>
      </c>
      <c r="H1256" s="39">
        <f>[2]Emissions!H375</f>
        <v>75.831844931903092</v>
      </c>
      <c r="I1256" s="39">
        <f>[2]Emissions!I375</f>
        <v>90.13974020207344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4.6851291691132886</v>
      </c>
      <c r="F1257" s="39">
        <f>[2]Emissions!F132</f>
        <v>5.3220744187702831</v>
      </c>
      <c r="G1257" s="39">
        <f>[2]Emissions!G132</f>
        <v>5.4642158677074706</v>
      </c>
      <c r="H1257" s="39">
        <f>[2]Emissions!H132</f>
        <v>0.78035606999999996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1595.711305541947</v>
      </c>
      <c r="G1258" s="39">
        <f>[2]Emissions!G518</f>
        <v>1595.7113055419461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20524.30873122891</v>
      </c>
      <c r="F1259" s="39">
        <f>[2]Emissions!F2112</f>
        <v>51803.493525527592</v>
      </c>
      <c r="G1259" s="39">
        <f>[2]Emissions!G2112</f>
        <v>71608.764421690285</v>
      </c>
      <c r="H1259" s="39">
        <f>[2]Emissions!H2112</f>
        <v>53805.817866177582</v>
      </c>
      <c r="I1259" s="39">
        <f>[2]Emissions!I2112</f>
        <v>23057.760829565341</v>
      </c>
      <c r="J1259" s="39">
        <f>[2]Emissions!J2112</f>
        <v>3252.4899334026718</v>
      </c>
      <c r="K1259" s="39">
        <f>[2]Emissions!K2112</f>
        <v>0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0.85546461679368269</v>
      </c>
      <c r="H1260" s="39">
        <f>[2]Emissions!H1776</f>
        <v>0.4277323083968414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2230.4340170961059</v>
      </c>
      <c r="F1262" s="39">
        <f>[2]Emissions!F1363</f>
        <v>2230.4340170961059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28.174275086614159</v>
      </c>
      <c r="L1263" s="39">
        <f>[2]Emissions!L1049</f>
        <v>175.04017713385821</v>
      </c>
      <c r="M1263" s="39">
        <f>[2]Emissions!M1049</f>
        <v>224.09328111242431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975.60109115006617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2577.069339506173</v>
      </c>
      <c r="I1266" s="39">
        <f>[2]Emissions!I1429</f>
        <v>904.23485596707803</v>
      </c>
      <c r="J1266" s="39">
        <f>[2]Emissions!J1429</f>
        <v>452.11742798353919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1074.587037394444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537.29351869722211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42045.026302771221</v>
      </c>
      <c r="F1268" s="39">
        <f>[2]Emissions!F1201</f>
        <v>48269.807418913369</v>
      </c>
      <c r="G1268" s="39">
        <f>[2]Emissions!G1201</f>
        <v>59605.101408361668</v>
      </c>
      <c r="H1268" s="39">
        <f>[2]Emissions!H1201</f>
        <v>93634.76435300392</v>
      </c>
      <c r="I1268" s="39">
        <f>[2]Emissions!I1201</f>
        <v>100759.63223694819</v>
      </c>
      <c r="J1268" s="39">
        <f>[2]Emissions!J1201</f>
        <v>107994.9542866071</v>
      </c>
      <c r="K1268" s="39">
        <f>[2]Emissions!K1201</f>
        <v>85490.573177994534</v>
      </c>
      <c r="L1268" s="39">
        <f>[2]Emissions!L1201</f>
        <v>83386.796141271567</v>
      </c>
      <c r="M1268" s="39">
        <f>[2]Emissions!M1201</f>
        <v>75757.299733834589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8166.4154133442653</v>
      </c>
      <c r="H1269" s="39">
        <f>[2]Emissions!H1194</f>
        <v>5312.8237541797644</v>
      </c>
      <c r="I1269" s="39">
        <f>[2]Emissions!I1194</f>
        <v>2685.526027958852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5106.8398457129679</v>
      </c>
      <c r="F1270" s="39">
        <f>[2]Emissions!F885</f>
        <v>8812.1190588933205</v>
      </c>
      <c r="G1270" s="39">
        <f>[2]Emissions!G885</f>
        <v>8695.8981842003086</v>
      </c>
      <c r="H1270" s="39">
        <f>[2]Emissions!H885</f>
        <v>6144.7574705213456</v>
      </c>
      <c r="I1270" s="39">
        <f>[2]Emissions!I885</f>
        <v>5962.2612210011612</v>
      </c>
      <c r="J1270" s="39">
        <f>[2]Emissions!J885</f>
        <v>8892.2619040324298</v>
      </c>
      <c r="K1270" s="39">
        <f>[2]Emissions!K885</f>
        <v>8848.5133505320882</v>
      </c>
      <c r="L1270" s="39">
        <f>[2]Emissions!L885</f>
        <v>9593.3778370512664</v>
      </c>
      <c r="M1270" s="39">
        <f>[2]Emissions!M885</f>
        <v>11022.77967738707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7342.8620248369798</v>
      </c>
      <c r="F1271" s="39">
        <f>[2]Emissions!F878</f>
        <v>4464.8432815786709</v>
      </c>
      <c r="G1271" s="39">
        <f>[2]Emissions!G878</f>
        <v>4539.232067320665</v>
      </c>
      <c r="H1271" s="39">
        <f>[2]Emissions!H878</f>
        <v>4241.601117499742</v>
      </c>
      <c r="I1271" s="39">
        <f>[2]Emissions!I878</f>
        <v>2123.8065478110721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6951.0509230791586</v>
      </c>
      <c r="H1273" s="39">
        <f>[2]Emissions!H1849</f>
        <v>13674.202839579541</v>
      </c>
      <c r="I1273" s="39">
        <f>[2]Emissions!I1849</f>
        <v>13674.202839579541</v>
      </c>
      <c r="J1273" s="39">
        <f>[2]Emissions!J1849</f>
        <v>16436.86386721997</v>
      </c>
      <c r="K1273" s="39">
        <f>[2]Emissions!K1849</f>
        <v>17634.697038238461</v>
      </c>
      <c r="L1273" s="39">
        <f>[2]Emissions!L1849</f>
        <v>17634.63588965598</v>
      </c>
      <c r="M1273" s="39">
        <f>[2]Emissions!M1849</f>
        <v>17634.1212752668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7.7521424851111096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38953.396393109128</v>
      </c>
      <c r="F1277" s="39">
        <f>[2]Emissions!F1223</f>
        <v>38953.396393109128</v>
      </c>
      <c r="G1277" s="39">
        <f>[2]Emissions!G1223</f>
        <v>31771.536837900599</v>
      </c>
      <c r="H1277" s="39">
        <f>[2]Emissions!H1223</f>
        <v>8653.4034660291345</v>
      </c>
      <c r="I1277" s="39">
        <f>[2]Emissions!I1223</f>
        <v>4326.7017330145691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900.85799867022399</v>
      </c>
      <c r="F1280" s="39">
        <f>[2]Emissions!F225</f>
        <v>11.10322315787891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0.6662743232142857</v>
      </c>
      <c r="G1281" s="39">
        <f>[2]Emissions!G1594</f>
        <v>0.44418288214285812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8840.7894082156272</v>
      </c>
      <c r="F1282" s="39">
        <f>[2]Emissions!F1017</f>
        <v>10418.56540392681</v>
      </c>
      <c r="G1282" s="39">
        <f>[2]Emissions!G1017</f>
        <v>5563.6190943836127</v>
      </c>
      <c r="H1282" s="39">
        <f>[2]Emissions!H1017</f>
        <v>17143.542332769699</v>
      </c>
      <c r="I1282" s="39">
        <f>[2]Emissions!I1017</f>
        <v>18903.365849950711</v>
      </c>
      <c r="J1282" s="39">
        <f>[2]Emissions!J1017</f>
        <v>34944.812938281902</v>
      </c>
      <c r="K1282" s="39">
        <f>[2]Emissions!K1017</f>
        <v>48970.359753919824</v>
      </c>
      <c r="L1282" s="39">
        <f>[2]Emissions!L1017</f>
        <v>27584.536544641789</v>
      </c>
      <c r="M1282" s="39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564.3740883789726</v>
      </c>
      <c r="F1286" s="39">
        <f>[2]Emissions!F1141</f>
        <v>659.88354116805715</v>
      </c>
      <c r="G1286" s="39">
        <f>[2]Emissions!G1141</f>
        <v>705.43605501954187</v>
      </c>
      <c r="H1286" s="39">
        <f>[2]Emissions!H1141</f>
        <v>780.75140041962266</v>
      </c>
      <c r="I1286" s="39">
        <f>[2]Emissions!I1141</f>
        <v>712.20280565468727</v>
      </c>
      <c r="J1286" s="39">
        <f>[2]Emissions!J1141</f>
        <v>701.2020046868605</v>
      </c>
      <c r="K1286" s="39">
        <f>[2]Emissions!K1141</f>
        <v>694.6757948282426</v>
      </c>
      <c r="L1286" s="39">
        <f>[2]Emissions!L1141</f>
        <v>691.45580668855803</v>
      </c>
      <c r="M1286" s="39">
        <f>[2]Emissions!M1141</f>
        <v>689.96157479944191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705.57950440720629</v>
      </c>
      <c r="F1290" s="39">
        <f>[2]Emissions!F1096</f>
        <v>591.59850840000001</v>
      </c>
      <c r="G1290" s="39">
        <f>[2]Emissions!G1096</f>
        <v>486.22926510000002</v>
      </c>
      <c r="H1290" s="39">
        <f>[2]Emissions!H1096</f>
        <v>324.15284339999999</v>
      </c>
      <c r="I1290" s="39">
        <f>[2]Emissions!I1096</f>
        <v>162.07642169999991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47.386024096385547</v>
      </c>
      <c r="J1291" s="39">
        <f>[2]Emissions!J922</f>
        <v>23.693012048192781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4.7487095541401267E-4</v>
      </c>
      <c r="F1292" s="39">
        <f>[2]Emissions!F235</f>
        <v>2.9142365017671272E-3</v>
      </c>
      <c r="G1292" s="39">
        <f>[2]Emissions!G235</f>
        <v>1.794071713055383E-2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2.7509124999999999E-2</v>
      </c>
      <c r="I1296" s="39">
        <f>[2]Emissions!I2199</f>
        <v>2.7509124999999999E-2</v>
      </c>
      <c r="J1296" s="39">
        <f>[2]Emissions!J2199</f>
        <v>2.7509124999999999E-2</v>
      </c>
      <c r="K1296" s="39">
        <f>[2]Emissions!K2199</f>
        <v>2.7509124999999999E-2</v>
      </c>
      <c r="L1296" s="39">
        <f>[2]Emissions!L2199</f>
        <v>0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2.5665066618911232E-3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7.7524719193068874</v>
      </c>
      <c r="F1298" s="39">
        <f>[2]Emissions!F1449</f>
        <v>0</v>
      </c>
      <c r="G1298" s="39">
        <f>[2]Emissions!G1449</f>
        <v>25.855519930453021</v>
      </c>
      <c r="H1298" s="39">
        <f>[2]Emissions!H1449</f>
        <v>32.883995296674563</v>
      </c>
      <c r="I1298" s="39">
        <f>[2]Emissions!I1449</f>
        <v>31.198689545895139</v>
      </c>
      <c r="J1298" s="39">
        <f>[2]Emissions!J1449</f>
        <v>0</v>
      </c>
      <c r="K1298" s="39">
        <f>[2]Emissions!K1449</f>
        <v>0</v>
      </c>
      <c r="L1298" s="39">
        <f>[2]Emissions!L1449</f>
        <v>0</v>
      </c>
      <c r="M1298" s="39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2103.8279127095411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</v>
      </c>
      <c r="G1303" s="39">
        <f>[2]Emissions!G870</f>
        <v>0</v>
      </c>
      <c r="H1303" s="39">
        <f>[2]Emissions!H870</f>
        <v>1.3136784269083199</v>
      </c>
      <c r="I1303" s="39">
        <f>[2]Emissions!I870</f>
        <v>1.313734108339939</v>
      </c>
      <c r="J1303" s="39">
        <f>[2]Emissions!J870</f>
        <v>1.3136366658346059</v>
      </c>
      <c r="K1303" s="39">
        <f>[2]Emissions!K870</f>
        <v>0</v>
      </c>
      <c r="L1303" s="39">
        <f>[2]Emissions!L870</f>
        <v>0</v>
      </c>
      <c r="M1303" s="39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3635.7275825415959</v>
      </c>
      <c r="F1304" s="39">
        <f>[2]Emissions!F1126</f>
        <v>2908.582066033277</v>
      </c>
      <c r="G1304" s="39">
        <f>[2]Emissions!G1126</f>
        <v>2181.4365495249572</v>
      </c>
      <c r="H1304" s="39">
        <f>[2]Emissions!H1126</f>
        <v>1780.924800018923</v>
      </c>
      <c r="I1304" s="39">
        <f>[2]Emissions!I1126</f>
        <v>849.66949416638965</v>
      </c>
      <c r="J1304" s="39">
        <f>[2]Emissions!J1126</f>
        <v>718.08028674433967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0</v>
      </c>
      <c r="J1306" s="39">
        <f>[2]Emissions!J1208</f>
        <v>0</v>
      </c>
      <c r="K1306" s="39">
        <f>[2]Emissions!K1208</f>
        <v>0</v>
      </c>
      <c r="L1306" s="39">
        <f>[2]Emissions!L1208</f>
        <v>0</v>
      </c>
      <c r="M1306" s="39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7269.1768116050735</v>
      </c>
      <c r="I1307" s="39">
        <f>[2]Emissions!I892</f>
        <v>11589.250603883471</v>
      </c>
      <c r="J1307" s="39">
        <f>[2]Emissions!J892</f>
        <v>12063.60124947688</v>
      </c>
      <c r="K1307" s="39">
        <f>[2]Emissions!K892</f>
        <v>12063.60124947688</v>
      </c>
      <c r="L1307" s="39">
        <f>[2]Emissions!L892</f>
        <v>10368.08936748911</v>
      </c>
      <c r="M1307" s="39">
        <f>[2]Emissions!M892</f>
        <v>4911.8087311069694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0</v>
      </c>
      <c r="J1308" s="39">
        <f>[2]Emissions!J2324</f>
        <v>0</v>
      </c>
      <c r="K1308" s="39">
        <f>[2]Emissions!K2324</f>
        <v>0</v>
      </c>
      <c r="L1308" s="39">
        <f>[2]Emissions!L2324</f>
        <v>0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1272.472626742617</v>
      </c>
      <c r="F1311" s="39">
        <f>[2]Emissions!F1103</f>
        <v>2278.9590785340311</v>
      </c>
      <c r="G1311" s="39">
        <f>[2]Emissions!G1103</f>
        <v>218.30143278292391</v>
      </c>
      <c r="H1311" s="39">
        <f>[2]Emissions!H1103</f>
        <v>1321.208441450136</v>
      </c>
      <c r="I1311" s="39">
        <f>[2]Emissions!I1103</f>
        <v>877.88144898268217</v>
      </c>
      <c r="J1311" s="39">
        <f>[2]Emissions!J1103</f>
        <v>438.94072449134131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116214.21292750719</v>
      </c>
      <c r="F1312" s="39">
        <f>[2]Emissions!F1023</f>
        <v>98934.455285260527</v>
      </c>
      <c r="G1312" s="39">
        <f>[2]Emissions!G1023</f>
        <v>79147.564228208445</v>
      </c>
      <c r="H1312" s="39">
        <f>[2]Emissions!H1023</f>
        <v>55551.244919673547</v>
      </c>
      <c r="I1312" s="39">
        <f>[2]Emissions!I1023</f>
        <v>38149.330471200199</v>
      </c>
      <c r="J1312" s="39">
        <f>[2]Emissions!J1023</f>
        <v>18611.93841784617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0.1160083626344818</v>
      </c>
      <c r="F1313" s="39">
        <f>[2]Emissions!F5</f>
        <v>0.13466790921170141</v>
      </c>
      <c r="G1313" s="39">
        <f>[2]Emissions!G5</f>
        <v>0.11518658950308359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3.2976426076833539E-4</v>
      </c>
      <c r="I1316" s="39">
        <f>[2]Emissions!I2159</f>
        <v>1.9558968813977759E-3</v>
      </c>
      <c r="J1316" s="39">
        <f>[2]Emissions!J2159</f>
        <v>1.151544580556782E-2</v>
      </c>
      <c r="K1316" s="39">
        <f>[2]Emissions!K2159</f>
        <v>6.7459867837501519E-2</v>
      </c>
      <c r="L1316" s="39">
        <f>[2]Emissions!L2159</f>
        <v>6.8817957973417845E-2</v>
      </c>
      <c r="M1316" s="39">
        <f>[2]Emissions!M2159</f>
        <v>0.81127509217524352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9168.7646780860432</v>
      </c>
      <c r="H1318" s="39">
        <f>[2]Emissions!H2145</f>
        <v>7569.6326096399207</v>
      </c>
      <c r="I1318" s="39">
        <f>[2]Emissions!I2145</f>
        <v>4925.729356193413</v>
      </c>
      <c r="J1318" s="39">
        <f>[2]Emissions!J2145</f>
        <v>2640.9846316434268</v>
      </c>
      <c r="K1318" s="39">
        <f>[2]Emissions!K2145</f>
        <v>0</v>
      </c>
      <c r="L1318" s="39">
        <f>[2]Emissions!L2145</f>
        <v>0</v>
      </c>
      <c r="M1318" s="39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65.317359069318613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61536.824100646147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15.7248039464241</v>
      </c>
      <c r="L1325" s="39">
        <f>[2]Emissions!L2052</f>
        <v>15.7248039464241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3541.8475063552251</v>
      </c>
      <c r="G1326" s="39">
        <f>[2]Emissions!G1961</f>
        <v>0</v>
      </c>
      <c r="H1326" s="39">
        <f>[2]Emissions!H1961</f>
        <v>8588.04510803835</v>
      </c>
      <c r="I1326" s="39">
        <f>[2]Emissions!I1961</f>
        <v>22261.64261684829</v>
      </c>
      <c r="J1326" s="39">
        <f>[2]Emissions!J1961</f>
        <v>114763.8927679403</v>
      </c>
      <c r="K1326" s="39">
        <f>[2]Emissions!K1961</f>
        <v>158670.67983826471</v>
      </c>
      <c r="L1326" s="39">
        <f>[2]Emissions!L1961</f>
        <v>158670.67983826471</v>
      </c>
      <c r="M1326" s="39">
        <f>[2]Emissions!M1961</f>
        <v>134914.54904367661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</v>
      </c>
      <c r="G1328" s="39">
        <f>[2]Emissions!G1808</f>
        <v>13.4034840992647</v>
      </c>
      <c r="H1328" s="39">
        <f>[2]Emissions!H1808</f>
        <v>4.4678280330882361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60.750416666666673</v>
      </c>
      <c r="I1330" s="39">
        <f>[2]Emissions!I1442</f>
        <v>40.500277777777768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7.3184984906902338E-3</v>
      </c>
      <c r="F1331" s="39">
        <f>[2]Emissions!F1186</f>
        <v>5.2781021351911879E-3</v>
      </c>
      <c r="G1331" s="39">
        <f>[2]Emissions!G1186</f>
        <v>4.8789989937934927E-3</v>
      </c>
      <c r="H1331" s="39">
        <f>[2]Emissions!H1186</f>
        <v>3.6592492453451191E-3</v>
      </c>
      <c r="I1331" s="39">
        <f>[2]Emissions!I1186</f>
        <v>2.4394994968967429E-3</v>
      </c>
      <c r="J1331" s="39">
        <f>[2]Emissions!J1186</f>
        <v>1.2197497484483729E-3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8.2394139424953003</v>
      </c>
      <c r="F1333" s="39">
        <f>[2]Emissions!F1601</f>
        <v>8.2265137411794509</v>
      </c>
      <c r="G1333" s="39">
        <f>[2]Emissions!G1601</f>
        <v>8.2265137411794509</v>
      </c>
      <c r="H1333" s="39">
        <f>[2]Emissions!H1601</f>
        <v>11.53750560540475</v>
      </c>
      <c r="I1333" s="39">
        <f>[2]Emissions!I1601</f>
        <v>14.040899440781949</v>
      </c>
      <c r="J1333" s="39">
        <f>[2]Emissions!J1601</f>
        <v>14.530551551675449</v>
      </c>
      <c r="K1333" s="39">
        <f>[2]Emissions!K1601</f>
        <v>15.01493622476505</v>
      </c>
      <c r="L1333" s="39">
        <f>[2]Emissions!L1601</f>
        <v>15.651922833277419</v>
      </c>
      <c r="M1333" s="39">
        <f>[2]Emissions!M1601</f>
        <v>16.285371186542388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30.6989175</v>
      </c>
      <c r="F1334" s="39">
        <f>[2]Emissions!F1531</f>
        <v>12.92586</v>
      </c>
      <c r="G1334" s="39">
        <f>[2]Emissions!G1531</f>
        <v>9.7349070000000033</v>
      </c>
      <c r="H1334" s="39">
        <f>[2]Emissions!H1531</f>
        <v>6.4629300000000001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638.64804800000013</v>
      </c>
      <c r="F1335" s="39">
        <f>[2]Emissions!F1524</f>
        <v>510.91843840000001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75.149848619999233</v>
      </c>
      <c r="F1337" s="39">
        <f>[2]Emissions!F686</f>
        <v>62.88389806055887</v>
      </c>
      <c r="G1337" s="39">
        <f>[2]Emissions!G686</f>
        <v>265.94854376959188</v>
      </c>
      <c r="H1337" s="39">
        <f>[2]Emissions!H686</f>
        <v>278.9904529432082</v>
      </c>
      <c r="I1337" s="39">
        <f>[2]Emissions!I686</f>
        <v>325.51989543430608</v>
      </c>
      <c r="J1337" s="39">
        <f>[2]Emissions!J686</f>
        <v>260.19483221830677</v>
      </c>
      <c r="K1337" s="39">
        <f>[2]Emissions!K686</f>
        <v>260.19483221830768</v>
      </c>
      <c r="L1337" s="39">
        <f>[2]Emissions!L686</f>
        <v>0</v>
      </c>
      <c r="M1337" s="39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1231.9476480390481</v>
      </c>
      <c r="F1341" s="39">
        <f>[2]Emissions!F1271</f>
        <v>5240.4757334818478</v>
      </c>
      <c r="G1341" s="39">
        <f>[2]Emissions!G1271</f>
        <v>8169.5532945686664</v>
      </c>
      <c r="H1341" s="39">
        <f>[2]Emissions!H1271</f>
        <v>12828.308567592319</v>
      </c>
      <c r="I1341" s="39">
        <f>[2]Emissions!I1271</f>
        <v>16299.54595587778</v>
      </c>
      <c r="J1341" s="39">
        <f>[2]Emissions!J1271</f>
        <v>19688.180623910601</v>
      </c>
      <c r="K1341" s="39">
        <f>[2]Emissions!K1271</f>
        <v>22808.137915463241</v>
      </c>
      <c r="L1341" s="39">
        <f>[2]Emissions!L1271</f>
        <v>22950.01869745164</v>
      </c>
      <c r="M1341" s="39">
        <f>[2]Emissions!M1271</f>
        <v>23070.820359872749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8.3674460838499183</v>
      </c>
      <c r="F1342" s="39">
        <f>[2]Emissions!F1166</f>
        <v>51.678858891668298</v>
      </c>
      <c r="G1342" s="39">
        <f>[2]Emissions!G1166</f>
        <v>10.717436548297661</v>
      </c>
      <c r="H1342" s="39">
        <f>[2]Emissions!H1166</f>
        <v>68.859039393541678</v>
      </c>
      <c r="I1342" s="39">
        <f>[2]Emissions!I1166</f>
        <v>75.78024146885592</v>
      </c>
      <c r="J1342" s="39">
        <f>[2]Emissions!J1166</f>
        <v>83.604506067978548</v>
      </c>
      <c r="K1342" s="39">
        <f>[2]Emissions!K1166</f>
        <v>78.797927558629794</v>
      </c>
      <c r="L1342" s="39">
        <f>[2]Emissions!L1166</f>
        <v>78.041719613372521</v>
      </c>
      <c r="M1342" s="39">
        <f>[2]Emissions!M1166</f>
        <v>77.482925014994422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639.29249997365787</v>
      </c>
      <c r="F1344" s="39">
        <f>[2]Emissions!F1402</f>
        <v>740.07031964006592</v>
      </c>
      <c r="G1344" s="39">
        <f>[2]Emissions!G1402</f>
        <v>799.45075795856803</v>
      </c>
      <c r="H1344" s="39">
        <f>[2]Emissions!H1402</f>
        <v>979.17905154877747</v>
      </c>
      <c r="I1344" s="39">
        <f>[2]Emissions!I1402</f>
        <v>1393.2753485842941</v>
      </c>
      <c r="J1344" s="39">
        <f>[2]Emissions!J1402</f>
        <v>194.6377868694255</v>
      </c>
      <c r="K1344" s="39">
        <f>[2]Emissions!K1402</f>
        <v>0</v>
      </c>
      <c r="L1344" s="39">
        <f>[2]Emissions!L1402</f>
        <v>0</v>
      </c>
      <c r="M1344" s="39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3.5029536180315661</v>
      </c>
      <c r="F1346" s="39">
        <f>[2]Emissions!F856</f>
        <v>36.034704936385218</v>
      </c>
      <c r="G1346" s="39">
        <f>[2]Emissions!G856</f>
        <v>61.347819219365221</v>
      </c>
      <c r="H1346" s="39">
        <f>[2]Emissions!H856</f>
        <v>61.347819219365228</v>
      </c>
      <c r="I1346" s="39">
        <f>[2]Emissions!I856</f>
        <v>0</v>
      </c>
      <c r="J1346" s="39">
        <f>[2]Emissions!J856</f>
        <v>16.442455078468111</v>
      </c>
      <c r="K1346" s="39">
        <f>[2]Emissions!K856</f>
        <v>0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37.869515215428223</v>
      </c>
      <c r="F1347" s="39">
        <f>[2]Emissions!F787</f>
        <v>198.1003313929921</v>
      </c>
      <c r="G1347" s="39">
        <f>[2]Emissions!G787</f>
        <v>305.21962397045428</v>
      </c>
      <c r="H1347" s="39">
        <f>[2]Emissions!H787</f>
        <v>534.12612859284798</v>
      </c>
      <c r="I1347" s="39">
        <f>[2]Emissions!I787</f>
        <v>685.15871630143783</v>
      </c>
      <c r="J1347" s="39">
        <f>[2]Emissions!J787</f>
        <v>792.65820693668957</v>
      </c>
      <c r="K1347" s="39">
        <f>[2]Emissions!K787</f>
        <v>804.50220683168106</v>
      </c>
      <c r="L1347" s="39">
        <f>[2]Emissions!L787</f>
        <v>804.50220683168118</v>
      </c>
      <c r="M1347" s="39">
        <f>[2]Emissions!M787</f>
        <v>252.68194474134569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1526.458015936309</v>
      </c>
      <c r="F1348" s="39">
        <f>[2]Emissions!F1584</f>
        <v>37016.138561961729</v>
      </c>
      <c r="G1348" s="39">
        <f>[2]Emissions!G1584</f>
        <v>38515.704943645869</v>
      </c>
      <c r="H1348" s="39">
        <f>[2]Emissions!H1584</f>
        <v>45320.343138077427</v>
      </c>
      <c r="I1348" s="39">
        <f>[2]Emissions!I1584</f>
        <v>45836.479241352223</v>
      </c>
      <c r="J1348" s="39">
        <f>[2]Emissions!J1584</f>
        <v>64252.64227310667</v>
      </c>
      <c r="K1348" s="39">
        <f>[2]Emissions!K1584</f>
        <v>64579.967054497953</v>
      </c>
      <c r="L1348" s="39">
        <f>[2]Emissions!L1584</f>
        <v>64673.377363987493</v>
      </c>
      <c r="M1348" s="39">
        <f>[2]Emissions!M1584</f>
        <v>64766.756037186933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210.13168724279831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52.532921810699591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3057.3948002500001</v>
      </c>
      <c r="J1351" s="39">
        <f>[2]Emissions!J780</f>
        <v>1528.6974001250001</v>
      </c>
      <c r="K1351" s="39">
        <f>[2]Emissions!K780</f>
        <v>0</v>
      </c>
      <c r="L1351" s="39">
        <f>[2]Emissions!L780</f>
        <v>0</v>
      </c>
      <c r="M1351" s="39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10.191831188811181</v>
      </c>
      <c r="H1352" s="39">
        <f>[2]Emissions!H849</f>
        <v>6.7945541258741242</v>
      </c>
      <c r="I1352" s="39">
        <f>[2]Emissions!I849</f>
        <v>3.3972770629370612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192880.37013471581</v>
      </c>
      <c r="F1355" s="39">
        <f>[2]Emissions!F438</f>
        <v>203965.998356039</v>
      </c>
      <c r="G1355" s="39">
        <f>[2]Emissions!G438</f>
        <v>147781.9636783858</v>
      </c>
      <c r="H1355" s="39">
        <f>[2]Emissions!H438</f>
        <v>26961.562232280961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973.75928510948722</v>
      </c>
      <c r="F1358" s="39">
        <f>[2]Emissions!F527</f>
        <v>1508.758946023097</v>
      </c>
      <c r="G1358" s="39">
        <f>[2]Emissions!G527</f>
        <v>1785.0955661809651</v>
      </c>
      <c r="H1358" s="39">
        <f>[2]Emissions!H527</f>
        <v>1785.0955661809651</v>
      </c>
      <c r="I1358" s="39">
        <f>[2]Emissions!I527</f>
        <v>1785.0955661809651</v>
      </c>
      <c r="J1358" s="39">
        <f>[2]Emissions!J527</f>
        <v>1785.0955661809651</v>
      </c>
      <c r="K1358" s="39">
        <f>[2]Emissions!K527</f>
        <v>811.33628107147752</v>
      </c>
      <c r="L1358" s="39">
        <f>[2]Emissions!L527</f>
        <v>276.33662015786717</v>
      </c>
      <c r="M1358" s="39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0</v>
      </c>
      <c r="J1360" s="39">
        <f>[2]Emissions!J331</f>
        <v>0</v>
      </c>
      <c r="K1360" s="39">
        <f>[2]Emissions!K331</f>
        <v>0</v>
      </c>
      <c r="L1360" s="39">
        <f>[2]Emissions!L331</f>
        <v>0</v>
      </c>
      <c r="M1360" s="39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2680.0250330370991</v>
      </c>
      <c r="G1364" s="39">
        <f>[2]Emissions!G349</f>
        <v>2846.0086856448902</v>
      </c>
      <c r="H1364" s="39">
        <f>[2]Emissions!H349</f>
        <v>2370.725235142193</v>
      </c>
      <c r="I1364" s="39">
        <f>[2]Emissions!I349</f>
        <v>1865.9149551713081</v>
      </c>
      <c r="J1364" s="39">
        <f>[2]Emissions!J349</f>
        <v>865.04089186601175</v>
      </c>
      <c r="K1364" s="39">
        <f>[2]Emissions!K349</f>
        <v>0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521138.36439847067</v>
      </c>
      <c r="F1368" s="39">
        <f>[2]Emissions!F444</f>
        <v>521138.36439847067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151868.1622133526</v>
      </c>
      <c r="F1371" s="39">
        <f>[2]Emissions!F397</f>
        <v>98994.825988706056</v>
      </c>
      <c r="G1371" s="39">
        <f>[2]Emissions!G397</f>
        <v>71942.734870815257</v>
      </c>
      <c r="H1371" s="39">
        <f>[2]Emissions!H397</f>
        <v>47961.823247210181</v>
      </c>
      <c r="I1371" s="39">
        <f>[2]Emissions!I397</f>
        <v>23980.91162360509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0</v>
      </c>
      <c r="J1372" s="39">
        <f>[2]Emissions!J325</f>
        <v>0</v>
      </c>
      <c r="K1372" s="39">
        <f>[2]Emissions!K325</f>
        <v>0</v>
      </c>
      <c r="L1372" s="39">
        <f>[2]Emissions!L325</f>
        <v>0</v>
      </c>
      <c r="M1372" s="39">
        <f>[2]Emissions!M325</f>
        <v>0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4.1250109915966378E-4</v>
      </c>
      <c r="F1373" s="39">
        <f>[2]Emissions!F229</f>
        <v>2.3064520538772469E-3</v>
      </c>
      <c r="G1373" s="39">
        <f>[2]Emissions!G229</f>
        <v>1.5577760965466441E-2</v>
      </c>
      <c r="H1373" s="39">
        <f>[2]Emissions!H229</f>
        <v>1.4195786999308589E-2</v>
      </c>
      <c r="I1373" s="39">
        <f>[2]Emissions!I229</f>
        <v>0</v>
      </c>
      <c r="J1373" s="39">
        <f>[2]Emissions!J229</f>
        <v>0</v>
      </c>
      <c r="K1373" s="39">
        <f>[2]Emissions!K229</f>
        <v>0</v>
      </c>
      <c r="L1373" s="39">
        <f>[2]Emissions!L229</f>
        <v>0</v>
      </c>
      <c r="M1373" s="39">
        <f>[2]Emissions!M229</f>
        <v>1.7732937724375571E-2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2138.359517082692</v>
      </c>
      <c r="G1374" s="39">
        <f>[2]Emissions!G145</f>
        <v>1425.5730113884611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0.26654364000000003</v>
      </c>
      <c r="F1375" s="39">
        <f>[2]Emissions!F136</f>
        <v>1.5140713474601659</v>
      </c>
      <c r="G1375" s="39">
        <f>[2]Emissions!G136</f>
        <v>13.955425341221449</v>
      </c>
      <c r="H1375" s="39">
        <f>[2]Emissions!H136</f>
        <v>14.19477809135401</v>
      </c>
      <c r="I1375" s="39">
        <f>[2]Emissions!I136</f>
        <v>16.664674267467081</v>
      </c>
      <c r="J1375" s="39">
        <f>[2]Emissions!J136</f>
        <v>16.664674267467081</v>
      </c>
      <c r="K1375" s="39">
        <f>[2]Emissions!K136</f>
        <v>16.664674267467081</v>
      </c>
      <c r="L1375" s="39">
        <f>[2]Emissions!L136</f>
        <v>16.66437585022911</v>
      </c>
      <c r="M1375" s="39">
        <f>[2]Emissions!M136</f>
        <v>13.572410647533999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46.851913608159677</v>
      </c>
      <c r="I1377" s="39">
        <f>[2]Emissions!I140</f>
        <v>381.83286906349832</v>
      </c>
      <c r="J1377" s="39">
        <f>[2]Emissions!J140</f>
        <v>381.87314912699622</v>
      </c>
      <c r="K1377" s="39">
        <f>[2]Emissions!K140</f>
        <v>381.87803908348332</v>
      </c>
      <c r="L1377" s="39">
        <f>[2]Emissions!L140</f>
        <v>381.96379316207071</v>
      </c>
      <c r="M1377" s="39">
        <f>[2]Emissions!M140</f>
        <v>381.88903342266588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</v>
      </c>
      <c r="L1379" s="39">
        <f>[2]Emissions!L629</f>
        <v>0</v>
      </c>
      <c r="M1379" s="39">
        <f>[2]Emissions!M629</f>
        <v>31.052077864450069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0</v>
      </c>
      <c r="J1380" s="39">
        <f>[2]Emissions!J623</f>
        <v>0</v>
      </c>
      <c r="K1380" s="39">
        <f>[2]Emissions!K623</f>
        <v>0</v>
      </c>
      <c r="L1380" s="39">
        <f>[2]Emissions!L623</f>
        <v>0</v>
      </c>
      <c r="M1380" s="39">
        <f>[2]Emissions!M623</f>
        <v>8.4140610728292334E-2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9873.0205487970907</v>
      </c>
      <c r="H1385" s="39">
        <f>[2]Emissions!H418</f>
        <v>6582.0136991980607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200.4866319444445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1030.174040608963</v>
      </c>
      <c r="F1390" s="39">
        <f>[2]Emissions!F1111</f>
        <v>5895.5583028999408</v>
      </c>
      <c r="G1390" s="39">
        <f>[2]Emissions!G1111</f>
        <v>9470.7041337504688</v>
      </c>
      <c r="H1390" s="39">
        <f>[2]Emissions!H1111</f>
        <v>14771.455484274849</v>
      </c>
      <c r="I1390" s="39">
        <f>[2]Emissions!I1111</f>
        <v>15946.389500678169</v>
      </c>
      <c r="J1390" s="39">
        <f>[2]Emissions!J1111</f>
        <v>19449.693258764619</v>
      </c>
      <c r="K1390" s="39">
        <f>[2]Emissions!K1111</f>
        <v>22366.92413776106</v>
      </c>
      <c r="L1390" s="39">
        <f>[2]Emissions!L1111</f>
        <v>22725.561745290412</v>
      </c>
      <c r="M1390" s="39">
        <f>[2]Emissions!M1111</f>
        <v>23724.303756272919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38.178152052096003</v>
      </c>
      <c r="F1391" s="39">
        <f>[2]Emissions!F1294</f>
        <v>57.143914317072984</v>
      </c>
      <c r="G1391" s="39">
        <f>[2]Emissions!G1294</f>
        <v>68.291226069927063</v>
      </c>
      <c r="H1391" s="39">
        <f>[2]Emissions!H1294</f>
        <v>68.291226069927063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1298.103002836518</v>
      </c>
      <c r="H1392" s="39">
        <f>[2]Emissions!H673</f>
        <v>11272.812172346759</v>
      </c>
      <c r="I1392" s="39">
        <f>[2]Emissions!I673</f>
        <v>10997.2936221126</v>
      </c>
      <c r="J1392" s="39">
        <f>[2]Emissions!J673</f>
        <v>5222.6672164496304</v>
      </c>
      <c r="K1392" s="39">
        <f>[2]Emissions!K673</f>
        <v>0</v>
      </c>
      <c r="L1392" s="39">
        <f>[2]Emissions!L673</f>
        <v>0</v>
      </c>
      <c r="M1392" s="39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11.198085681465519</v>
      </c>
      <c r="F1394" s="39">
        <f>[2]Emissions!F1140</f>
        <v>13.093146170145991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13.91297065223557</v>
      </c>
      <c r="K1394" s="39">
        <f>[2]Emissions!K1140</f>
        <v>13.78348019780678</v>
      </c>
      <c r="L1394" s="39">
        <f>[2]Emissions!L1140</f>
        <v>13.71959047674418</v>
      </c>
      <c r="M1394" s="39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1.423874460773342</v>
      </c>
      <c r="H1397" s="39">
        <f>[2]Emissions!H337</f>
        <v>2.5897105367340481</v>
      </c>
      <c r="I1397" s="39">
        <f>[2]Emissions!I337</f>
        <v>0.97930230380699301</v>
      </c>
      <c r="J1397" s="39">
        <f>[2]Emissions!J337</f>
        <v>1.367914329127228</v>
      </c>
      <c r="K1397" s="39">
        <f>[2]Emissions!K337</f>
        <v>0.97930230380699301</v>
      </c>
      <c r="L1397" s="39">
        <f>[2]Emissions!L337</f>
        <v>1.3337164708990481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</v>
      </c>
      <c r="G1403" s="39">
        <f>[2]Emissions!G1824</f>
        <v>1236.6711967575</v>
      </c>
      <c r="H1403" s="39">
        <f>[2]Emissions!H1824</f>
        <v>618.33559837874986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3.1546887324260871E-2</v>
      </c>
      <c r="F1406" s="39">
        <f>[2]Emissions!F1993</f>
        <v>4.0505858218105331E-2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3658.6083504273511</v>
      </c>
      <c r="G1407" s="39">
        <f>[2]Emissions!G1972</f>
        <v>3943.3211366543419</v>
      </c>
      <c r="H1407" s="39">
        <f>[2]Emissions!H1972</f>
        <v>4769.272675213675</v>
      </c>
      <c r="I1407" s="39">
        <f>[2]Emissions!I1972</f>
        <v>4957.1438024220224</v>
      </c>
      <c r="J1407" s="39">
        <f>[2]Emissions!J1972</f>
        <v>1885.7989599420539</v>
      </c>
      <c r="K1407" s="39">
        <f>[2]Emissions!K1972</f>
        <v>0</v>
      </c>
      <c r="L1407" s="39">
        <f>[2]Emissions!L1972</f>
        <v>0</v>
      </c>
      <c r="M1407" s="39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3.1310641896006512E-2</v>
      </c>
      <c r="G1408" s="39">
        <f>[2]Emissions!G1937</f>
        <v>5.232053645641685E-2</v>
      </c>
      <c r="H1408" s="39">
        <f>[2]Emissions!H1937</f>
        <v>5.6528469124214158E-2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3136.7212565566069</v>
      </c>
      <c r="K1410" s="39">
        <f>[2]Emissions!K1839</f>
        <v>14684.042187131659</v>
      </c>
      <c r="L1410" s="39">
        <f>[2]Emissions!L1839</f>
        <v>25147.539441299759</v>
      </c>
      <c r="M1410" s="39">
        <f>[2]Emissions!M1839</f>
        <v>19632.387385227259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316.58593921346193</v>
      </c>
      <c r="L1411" s="39">
        <f>[2]Emissions!L2043</f>
        <v>318.28740460592809</v>
      </c>
      <c r="M1411" s="39">
        <f>[2]Emissions!M2043</f>
        <v>635.71557294656975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6.2989968721783294</v>
      </c>
      <c r="F1412" s="39">
        <f>[2]Emissions!F2008</f>
        <v>4.7305044977426638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0.75962652975691536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1.916365120836055</v>
      </c>
      <c r="L1413" s="39">
        <f>[2]Emissions!L1952</f>
        <v>1.916365120836055</v>
      </c>
      <c r="M1413" s="39">
        <f>[2]Emissions!M1952</f>
        <v>1.916365120836055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</v>
      </c>
      <c r="J1414" s="39">
        <f>[2]Emissions!J1917</f>
        <v>0</v>
      </c>
      <c r="K1414" s="39">
        <f>[2]Emissions!K1917</f>
        <v>0</v>
      </c>
      <c r="L1414" s="39">
        <f>[2]Emissions!L1917</f>
        <v>0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0</v>
      </c>
      <c r="I1415" s="39">
        <f>[2]Emissions!I1882</f>
        <v>0</v>
      </c>
      <c r="J1415" s="39">
        <f>[2]Emissions!J1882</f>
        <v>0</v>
      </c>
      <c r="K1415" s="39">
        <f>[2]Emissions!K1882</f>
        <v>-49600.090588125</v>
      </c>
      <c r="L1415" s="39">
        <f>[2]Emissions!L1882</f>
        <v>0</v>
      </c>
      <c r="M1415" s="39">
        <f>[2]Emissions!M1882</f>
        <v>-62956.799044562489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-28.82489093081676</v>
      </c>
      <c r="F1419" s="39">
        <f>[2]Emissions!F1897</f>
        <v>-36.031113663520948</v>
      </c>
      <c r="G1419" s="39">
        <f>[2]Emissions!G1897</f>
        <v>0</v>
      </c>
      <c r="H1419" s="39">
        <f>[2]Emissions!H1897</f>
        <v>-486.5447241666667</v>
      </c>
      <c r="I1419" s="39">
        <f>[2]Emissions!I1897</f>
        <v>-459.78476433750012</v>
      </c>
      <c r="J1419" s="39">
        <f>[2]Emissions!J1897</f>
        <v>-459.78476433750012</v>
      </c>
      <c r="K1419" s="39">
        <f>[2]Emissions!K1897</f>
        <v>-1070.3983931666669</v>
      </c>
      <c r="L1419" s="39">
        <f>[2]Emissions!L1897</f>
        <v>0</v>
      </c>
      <c r="M1419" s="39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1649.8647289943699</v>
      </c>
      <c r="M1421" s="39">
        <f>[2]Emissions!M2038</f>
        <v>1636.8236138861521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0</v>
      </c>
      <c r="I1423" s="39">
        <f>[2]Emissions!I1947</f>
        <v>0</v>
      </c>
      <c r="J1423" s="39">
        <f>[2]Emissions!J1947</f>
        <v>0</v>
      </c>
      <c r="K1423" s="39">
        <f>[2]Emissions!K1947</f>
        <v>0</v>
      </c>
      <c r="L1423" s="39">
        <f>[2]Emissions!L1947</f>
        <v>0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32.411831483769959</v>
      </c>
      <c r="H1424" s="39">
        <f>[2]Emissions!H1912</f>
        <v>53.757748434589288</v>
      </c>
      <c r="I1424" s="39">
        <f>[2]Emissions!I1912</f>
        <v>126.5517943634112</v>
      </c>
      <c r="J1424" s="39">
        <f>[2]Emissions!J1912</f>
        <v>142.23360500403521</v>
      </c>
      <c r="K1424" s="39">
        <f>[2]Emissions!K1912</f>
        <v>143.86188854556841</v>
      </c>
      <c r="L1424" s="39">
        <f>[2]Emissions!L1912</f>
        <v>142.20937089871131</v>
      </c>
      <c r="M1424" s="39">
        <f>[2]Emissions!M1912</f>
        <v>120.9126109705883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-681.43246053781979</v>
      </c>
      <c r="F1425" s="39">
        <f>[2]Emissions!F1877</f>
        <v>0</v>
      </c>
      <c r="G1425" s="39">
        <f>[2]Emissions!G1877</f>
        <v>0</v>
      </c>
      <c r="H1425" s="39">
        <f>[2]Emissions!H1877</f>
        <v>-1169.4671834999999</v>
      </c>
      <c r="I1425" s="39">
        <f>[2]Emissions!I1877</f>
        <v>-1484.3827844999989</v>
      </c>
      <c r="J1425" s="39">
        <f>[2]Emissions!J1877</f>
        <v>-1757.892906</v>
      </c>
      <c r="K1425" s="39">
        <f>[2]Emissions!K1877</f>
        <v>0</v>
      </c>
      <c r="L1425" s="39">
        <f>[2]Emissions!L1877</f>
        <v>-2304.9192416249998</v>
      </c>
      <c r="M1425" s="39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0</v>
      </c>
      <c r="J1428" s="39">
        <f>[2]Emissions!J1892</f>
        <v>0</v>
      </c>
      <c r="K1428" s="39">
        <f>[2]Emissions!K1892</f>
        <v>0</v>
      </c>
      <c r="L1428" s="39">
        <f>[2]Emissions!L1892</f>
        <v>0</v>
      </c>
      <c r="M1428" s="39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1.975163084234659</v>
      </c>
      <c r="H1429" s="39">
        <f>[2]Emissions!H1766</f>
        <v>3.981846898824879</v>
      </c>
      <c r="I1429" s="39">
        <f>[2]Emissions!I1766</f>
        <v>3.9818468988248781</v>
      </c>
      <c r="J1429" s="39">
        <f>[2]Emissions!J1766</f>
        <v>3.981577700367791</v>
      </c>
      <c r="K1429" s="39">
        <f>[2]Emissions!K1766</f>
        <v>3.9818086434023692</v>
      </c>
      <c r="L1429" s="39">
        <f>[2]Emissions!L1766</f>
        <v>3.9818086434023692</v>
      </c>
      <c r="M1429" s="39">
        <f>[2]Emissions!M1766</f>
        <v>3.9810728971051961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0</v>
      </c>
      <c r="F1430" s="39">
        <f>[2]Emissions!F1745</f>
        <v>132288.1640341407</v>
      </c>
      <c r="G1430" s="39">
        <f>[2]Emissions!G1745</f>
        <v>164652.5823156655</v>
      </c>
      <c r="H1430" s="39">
        <f>[2]Emissions!H1745</f>
        <v>198314.8112567288</v>
      </c>
      <c r="I1430" s="39">
        <f>[2]Emissions!I1745</f>
        <v>212522.3879558706</v>
      </c>
      <c r="J1430" s="39">
        <f>[2]Emissions!J1745</f>
        <v>217445.90258011059</v>
      </c>
      <c r="K1430" s="39">
        <f>[2]Emissions!K1745</f>
        <v>207227.28550275671</v>
      </c>
      <c r="L1430" s="39">
        <f>[2]Emissions!L1745</f>
        <v>199488.11907099051</v>
      </c>
      <c r="M1430" s="39">
        <f>[2]Emissions!M1745</f>
        <v>201306.41983268241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0</v>
      </c>
      <c r="I1433" s="39">
        <f>[2]Emissions!I1942</f>
        <v>0</v>
      </c>
      <c r="J1433" s="39">
        <f>[2]Emissions!J1942</f>
        <v>0</v>
      </c>
      <c r="K1433" s="39">
        <f>[2]Emissions!K1942</f>
        <v>0</v>
      </c>
      <c r="L1433" s="39">
        <f>[2]Emissions!L1942</f>
        <v>0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3956.9444269769169</v>
      </c>
      <c r="H1434" s="39">
        <f>[2]Emissions!H1907</f>
        <v>6562.925121389444</v>
      </c>
      <c r="I1434" s="39">
        <f>[2]Emissions!I1907</f>
        <v>15449.864895199789</v>
      </c>
      <c r="J1434" s="39">
        <f>[2]Emissions!J1907</f>
        <v>17364.352610909289</v>
      </c>
      <c r="K1434" s="39">
        <f>[2]Emissions!K1907</f>
        <v>17563.138893271469</v>
      </c>
      <c r="L1434" s="39">
        <f>[2]Emissions!L1907</f>
        <v>17361.394030551</v>
      </c>
      <c r="M1434" s="39">
        <f>[2]Emissions!M1907</f>
        <v>14761.41458932599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47943.842657402478</v>
      </c>
      <c r="F1435" s="39">
        <f>[2]Emissions!F1844</f>
        <v>40681.408038605652</v>
      </c>
      <c r="G1435" s="39">
        <f>[2]Emissions!G1844</f>
        <v>25452.186496145408</v>
      </c>
      <c r="H1435" s="39">
        <f>[2]Emissions!H1844</f>
        <v>6767.7971578888664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933.9745744820118</v>
      </c>
      <c r="G1437" s="39">
        <f>[2]Emissions!G2013</f>
        <v>700.48093086150868</v>
      </c>
      <c r="H1437" s="39">
        <f>[2]Emissions!H2013</f>
        <v>466.98728724100579</v>
      </c>
      <c r="I1437" s="39">
        <f>[2]Emissions!I2013</f>
        <v>233.49364362050289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-18141.542836347471</v>
      </c>
      <c r="F1439" s="39">
        <f>[2]Emissions!F1887</f>
        <v>-16195.750246912539</v>
      </c>
      <c r="G1439" s="39">
        <f>[2]Emissions!G1887</f>
        <v>-14436.983504056259</v>
      </c>
      <c r="H1439" s="39">
        <f>[2]Emissions!H1887</f>
        <v>-16684.091198086739</v>
      </c>
      <c r="I1439" s="39">
        <f>[2]Emissions!I1887</f>
        <v>-21646.015131272499</v>
      </c>
      <c r="J1439" s="39">
        <f>[2]Emissions!J1887</f>
        <v>-13963.13477092794</v>
      </c>
      <c r="K1439" s="39">
        <f>[2]Emissions!K1887</f>
        <v>-12684.899478829309</v>
      </c>
      <c r="L1439" s="39">
        <f>[2]Emissions!L1887</f>
        <v>-13518.08423050991</v>
      </c>
      <c r="M1439" s="39">
        <f>[2]Emissions!M1887</f>
        <v>-12108.323446112619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612.27218892857127</v>
      </c>
      <c r="F1440" s="39">
        <f>[2]Emissions!F1790</f>
        <v>459.20414169642851</v>
      </c>
      <c r="G1440" s="39">
        <f>[2]Emissions!G1790</f>
        <v>306.13609446428558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4.548789712556732E-2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16.635829097540469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6943.8793326639689</v>
      </c>
      <c r="H1445" s="39">
        <f>[2]Emissions!H1848</f>
        <v>13660.094788422261</v>
      </c>
      <c r="I1445" s="39">
        <f>[2]Emissions!I1848</f>
        <v>13660.094788422261</v>
      </c>
      <c r="J1445" s="39">
        <f>[2]Emissions!J1848</f>
        <v>16419.905502697769</v>
      </c>
      <c r="K1445" s="39">
        <f>[2]Emissions!K1848</f>
        <v>17616.50283628919</v>
      </c>
      <c r="L1445" s="39">
        <f>[2]Emissions!L1848</f>
        <v>17616.44175079538</v>
      </c>
      <c r="M1445" s="39">
        <f>[2]Emissions!M1848</f>
        <v>17615.92766734802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0</v>
      </c>
      <c r="I1448" s="39">
        <f>[2]Emissions!I1780</f>
        <v>0</v>
      </c>
      <c r="J1448" s="39">
        <f>[2]Emissions!J1780</f>
        <v>64131.428430069369</v>
      </c>
      <c r="K1448" s="39">
        <f>[2]Emissions!K1780</f>
        <v>64131.428430069362</v>
      </c>
      <c r="L1448" s="39">
        <f>[2]Emissions!L1780</f>
        <v>8664.078073557781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62.215608494086013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145.0586009428761</v>
      </c>
      <c r="G1451" s="39">
        <f>[2]Emissions!G1960</f>
        <v>0</v>
      </c>
      <c r="H1451" s="39">
        <f>[2]Emissions!H1960</f>
        <v>351.72880988552981</v>
      </c>
      <c r="I1451" s="39">
        <f>[2]Emissions!I1960</f>
        <v>911.73962935897464</v>
      </c>
      <c r="J1451" s="39">
        <f>[2]Emissions!J1960</f>
        <v>4700.2276901545529</v>
      </c>
      <c r="K1451" s="39">
        <f>[2]Emissions!K1960</f>
        <v>6498.4578773350713</v>
      </c>
      <c r="L1451" s="39">
        <f>[2]Emissions!L1960</f>
        <v>6498.4578773350713</v>
      </c>
      <c r="M1451" s="39">
        <f>[2]Emissions!M1960</f>
        <v>5525.5105410379483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115.9759217878744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8.3604205384615362</v>
      </c>
      <c r="G1456" s="39">
        <f>[2]Emissions!G1812</f>
        <v>8.360420538461538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0.1073423713235294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4113.2868025999542</v>
      </c>
      <c r="F1461" s="39">
        <f>[2]Emissions!F1750</f>
        <v>2790.067862927915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334.58805319177827</v>
      </c>
      <c r="F1462" s="39">
        <f>[2]Emissions!F1741</f>
        <v>142.84287129807689</v>
      </c>
      <c r="G1462" s="39">
        <f>[2]Emissions!G1741</f>
        <v>95.2285808653846</v>
      </c>
      <c r="H1462" s="39">
        <f>[2]Emissions!H1741</f>
        <v>47.614290432692279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0.56500756429652033</v>
      </c>
      <c r="K1463" s="39">
        <f>[2]Emissions!K1982</f>
        <v>3.5113464447806351</v>
      </c>
      <c r="L1463" s="39">
        <f>[2]Emissions!L1982</f>
        <v>21.866111951588501</v>
      </c>
      <c r="M1463" s="39">
        <f>[2]Emissions!M1982</f>
        <v>21.866111951588501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177532.42102355749</v>
      </c>
      <c r="F1467" s="39">
        <f>[2]Emissions!F1740</f>
        <v>75792.427510759604</v>
      </c>
      <c r="G1467" s="39">
        <f>[2]Emissions!G1740</f>
        <v>50528.285007173079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987.58154211732938</v>
      </c>
      <c r="H1470" s="39">
        <f>[2]Emissions!H1765</f>
        <v>1990.9234494124389</v>
      </c>
      <c r="I1470" s="39">
        <f>[2]Emissions!I1765</f>
        <v>1990.9234494124389</v>
      </c>
      <c r="J1470" s="39">
        <f>[2]Emissions!J1765</f>
        <v>1990.7888501838961</v>
      </c>
      <c r="K1470" s="39">
        <f>[2]Emissions!K1765</f>
        <v>1990.904321701184</v>
      </c>
      <c r="L1470" s="39">
        <f>[2]Emissions!L1765</f>
        <v>1990.904321701184</v>
      </c>
      <c r="M1470" s="39">
        <f>[2]Emissions!M1765</f>
        <v>1990.5364485525979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615.80293293750003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3864.693494175011</v>
      </c>
      <c r="F1473" s="39">
        <f>[2]Emissions!F1992</f>
        <v>4962.224168819952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3133.4850149655772</v>
      </c>
      <c r="K1474" s="39">
        <f>[2]Emissions!K1838</f>
        <v>14668.892256945441</v>
      </c>
      <c r="L1474" s="39">
        <f>[2]Emissions!L1838</f>
        <v>25121.594033214202</v>
      </c>
      <c r="M1474" s="39">
        <f>[2]Emissions!M1838</f>
        <v>19612.13211120362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12.96597703263325</v>
      </c>
      <c r="L1475" s="39">
        <f>[2]Emissions!L2042</f>
        <v>13.03566162208579</v>
      </c>
      <c r="M1475" s="39">
        <f>[2]Emissions!M2042</f>
        <v>26.03613268040559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6.8807338148984198E-4</v>
      </c>
      <c r="G1476" s="39">
        <f>[2]Emissions!G2007</f>
        <v>6.0301251805869067E-4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3.8327302416721099E-4</v>
      </c>
      <c r="L1477" s="39">
        <f>[2]Emissions!L1951</f>
        <v>3.8327302416721099E-4</v>
      </c>
      <c r="M1477" s="39">
        <f>[2]Emissions!M1951</f>
        <v>3.8327302416721099E-4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4.9614630960156758E-6</v>
      </c>
      <c r="H1478" s="39">
        <f>[2]Emissions!H1916</f>
        <v>0</v>
      </c>
      <c r="I1478" s="39">
        <f>[2]Emissions!I1916</f>
        <v>0</v>
      </c>
      <c r="J1478" s="39">
        <f>[2]Emissions!J1916</f>
        <v>0</v>
      </c>
      <c r="K1478" s="39">
        <f>[2]Emissions!K1916</f>
        <v>0</v>
      </c>
      <c r="L1478" s="39">
        <f>[2]Emissions!L1916</f>
        <v>0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0</v>
      </c>
      <c r="I1479" s="39">
        <f>[2]Emissions!I1881</f>
        <v>0</v>
      </c>
      <c r="J1479" s="39">
        <f>[2]Emissions!J1881</f>
        <v>0</v>
      </c>
      <c r="K1479" s="39">
        <f>[2]Emissions!K1881</f>
        <v>-2031.4030275</v>
      </c>
      <c r="L1479" s="39">
        <f>[2]Emissions!L1881</f>
        <v>0</v>
      </c>
      <c r="M1479" s="39">
        <f>[2]Emissions!M1881</f>
        <v>-2578.4354557500001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1.1951519044062739</v>
      </c>
      <c r="F1483" s="39">
        <f>[2]Emissions!F1896</f>
        <v>1.4939398805078421</v>
      </c>
      <c r="G1483" s="39">
        <f>[2]Emissions!G1896</f>
        <v>0</v>
      </c>
      <c r="H1483" s="39">
        <f>[2]Emissions!H1896</f>
        <v>20.17335833333334</v>
      </c>
      <c r="I1483" s="39">
        <f>[2]Emissions!I1896</f>
        <v>19.063823625000001</v>
      </c>
      <c r="J1483" s="39">
        <f>[2]Emissions!J1896</f>
        <v>19.063823625000001</v>
      </c>
      <c r="K1483" s="39">
        <f>[2]Emissions!K1896</f>
        <v>44.381388333333341</v>
      </c>
      <c r="L1483" s="39">
        <f>[2]Emissions!L1896</f>
        <v>0</v>
      </c>
      <c r="M1483" s="39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70.486957946213494</v>
      </c>
      <c r="M1485" s="39">
        <f>[2]Emissions!M2037</f>
        <v>69.929804068049776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0</v>
      </c>
      <c r="I1487" s="39">
        <f>[2]Emissions!I1946</f>
        <v>0</v>
      </c>
      <c r="J1487" s="39">
        <f>[2]Emissions!J1946</f>
        <v>0</v>
      </c>
      <c r="K1487" s="39">
        <f>[2]Emissions!K1946</f>
        <v>0</v>
      </c>
      <c r="L1487" s="39">
        <f>[2]Emissions!L1946</f>
        <v>0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3956.9444269769169</v>
      </c>
      <c r="H1488" s="39">
        <f>[2]Emissions!H1911</f>
        <v>6562.925121389444</v>
      </c>
      <c r="I1488" s="39">
        <f>[2]Emissions!I1911</f>
        <v>15449.864895199789</v>
      </c>
      <c r="J1488" s="39">
        <f>[2]Emissions!J1911</f>
        <v>17364.352610909289</v>
      </c>
      <c r="K1488" s="39">
        <f>[2]Emissions!K1911</f>
        <v>17563.138893271469</v>
      </c>
      <c r="L1488" s="39">
        <f>[2]Emissions!L1911</f>
        <v>17361.394030551</v>
      </c>
      <c r="M1488" s="39">
        <f>[2]Emissions!M1911</f>
        <v>14761.41458932599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-16688.5126456078</v>
      </c>
      <c r="F1489" s="39">
        <f>[2]Emissions!F1876</f>
        <v>0</v>
      </c>
      <c r="G1489" s="39">
        <f>[2]Emissions!G1876</f>
        <v>0</v>
      </c>
      <c r="H1489" s="39">
        <f>[2]Emissions!H1876</f>
        <v>-28640.648942757391</v>
      </c>
      <c r="I1489" s="39">
        <f>[2]Emissions!I1876</f>
        <v>-36353.039082551717</v>
      </c>
      <c r="J1489" s="39">
        <f>[2]Emissions!J1876</f>
        <v>-43051.39495152804</v>
      </c>
      <c r="K1489" s="39">
        <f>[2]Emissions!K1876</f>
        <v>0</v>
      </c>
      <c r="L1489" s="39">
        <f>[2]Emissions!L1876</f>
        <v>-56448.255899938398</v>
      </c>
      <c r="M1489" s="39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9.5298601005867543</v>
      </c>
      <c r="F1490" s="39">
        <f>[2]Emissions!F2017</f>
        <v>7.6238880804694036</v>
      </c>
      <c r="G1490" s="39">
        <f>[2]Emissions!G2017</f>
        <v>5.717916060352052</v>
      </c>
      <c r="H1490" s="39">
        <f>[2]Emissions!H2017</f>
        <v>3.8119440402347018</v>
      </c>
      <c r="I1490" s="39">
        <f>[2]Emissions!I2017</f>
        <v>1.9059720201173509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0</v>
      </c>
      <c r="J1492" s="39">
        <f>[2]Emissions!J1891</f>
        <v>0</v>
      </c>
      <c r="K1492" s="39">
        <f>[2]Emissions!K1891</f>
        <v>0</v>
      </c>
      <c r="L1492" s="39">
        <f>[2]Emissions!L1891</f>
        <v>0</v>
      </c>
      <c r="M1492" s="39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0</v>
      </c>
      <c r="I1495" s="39">
        <f>[2]Emissions!I1941</f>
        <v>0</v>
      </c>
      <c r="J1495" s="39">
        <f>[2]Emissions!J1941</f>
        <v>0</v>
      </c>
      <c r="K1495" s="39">
        <f>[2]Emissions!K1941</f>
        <v>0</v>
      </c>
      <c r="L1495" s="39">
        <f>[2]Emissions!L1941</f>
        <v>0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0.16205915741884991</v>
      </c>
      <c r="H1496" s="39">
        <f>[2]Emissions!H1906</f>
        <v>0.26878874217294652</v>
      </c>
      <c r="I1496" s="39">
        <f>[2]Emissions!I1906</f>
        <v>0.63275897181705631</v>
      </c>
      <c r="J1496" s="39">
        <f>[2]Emissions!J1906</f>
        <v>0.71116802502017584</v>
      </c>
      <c r="K1496" s="39">
        <f>[2]Emissions!K1906</f>
        <v>0.71930944272784192</v>
      </c>
      <c r="L1496" s="39">
        <f>[2]Emissions!L1906</f>
        <v>0.71104685449355653</v>
      </c>
      <c r="M1496" s="39">
        <f>[2]Emissions!M1906</f>
        <v>0.60456305485294159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47894.377676311968</v>
      </c>
      <c r="F1498" s="39">
        <f>[2]Emissions!F1843</f>
        <v>40639.435911053341</v>
      </c>
      <c r="G1498" s="39">
        <f>[2]Emissions!G1843</f>
        <v>25425.926775314521</v>
      </c>
      <c r="H1498" s="39">
        <f>[2]Emissions!H1843</f>
        <v>6760.8146354233331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7500.7220867613196</v>
      </c>
      <c r="H1499" s="39">
        <f>[2]Emissions!H1794</f>
        <v>3750.3610433806589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1163.437087279967</v>
      </c>
      <c r="F1500" s="39">
        <f>[2]Emissions!F2012</f>
        <v>930.74966982397325</v>
      </c>
      <c r="G1500" s="39">
        <f>[2]Emissions!G2012</f>
        <v>698.0622523679798</v>
      </c>
      <c r="H1500" s="39">
        <f>[2]Emissions!H2012</f>
        <v>465.37483491198651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-775.05879391971519</v>
      </c>
      <c r="F1502" s="39">
        <f>[2]Emissions!F1886</f>
        <v>-691.92894817342108</v>
      </c>
      <c r="G1502" s="39">
        <f>[2]Emissions!G1886</f>
        <v>-616.78938353985734</v>
      </c>
      <c r="H1502" s="39">
        <f>[2]Emissions!H1886</f>
        <v>-712.79227562318749</v>
      </c>
      <c r="I1502" s="39">
        <f>[2]Emissions!I1886</f>
        <v>-924.77991161802197</v>
      </c>
      <c r="J1502" s="39">
        <f>[2]Emissions!J1886</f>
        <v>-596.54520525183443</v>
      </c>
      <c r="K1502" s="39">
        <f>[2]Emissions!K1886</f>
        <v>-541.93532378934663</v>
      </c>
      <c r="L1502" s="39">
        <f>[2]Emissions!L1886</f>
        <v>-577.53136843534253</v>
      </c>
      <c r="M1502" s="39">
        <f>[2]Emissions!M1886</f>
        <v>-517.30234033520139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124215.7789248375</v>
      </c>
      <c r="J1504" s="39">
        <f>[2]Emissions!J1971</f>
        <v>47254.224618297318</v>
      </c>
      <c r="K1504" s="39">
        <f>[2]Emissions!K1971</f>
        <v>0</v>
      </c>
      <c r="L1504" s="39">
        <f>[2]Emissions!L1971</f>
        <v>0</v>
      </c>
      <c r="M1504" s="39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3922.8998862700241</v>
      </c>
      <c r="G1505" s="39">
        <f>[2]Emissions!G1936</f>
        <v>6555.2225724456484</v>
      </c>
      <c r="H1505" s="39">
        <f>[2]Emissions!H1936</f>
        <v>7082.4330537497508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5.6799220877458394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2077.260526646221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0</v>
      </c>
      <c r="I1509" s="39">
        <f>[2]Emissions!I1784</f>
        <v>0</v>
      </c>
      <c r="J1509" s="39">
        <f>[2]Emissions!J1784</f>
        <v>64640.713397785919</v>
      </c>
      <c r="K1509" s="39">
        <f>[2]Emissions!K1784</f>
        <v>64640.713397785912</v>
      </c>
      <c r="L1509" s="39">
        <f>[2]Emissions!L1784</f>
        <v>8732.8818540130542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0</v>
      </c>
      <c r="I1510" s="39">
        <f>[2]Emissions!I1779</f>
        <v>0</v>
      </c>
      <c r="J1510" s="39">
        <f>[2]Emissions!J1779</f>
        <v>7451.6289503619209</v>
      </c>
      <c r="K1510" s="39">
        <f>[2]Emissions!K1779</f>
        <v>7451.62895036192</v>
      </c>
      <c r="L1510" s="39">
        <f>[2]Emissions!L1779</f>
        <v>1006.706018898654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77.521424851111092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31.631663793406741</v>
      </c>
      <c r="K1517" s="39">
        <f>[2]Emissions!K1981</f>
        <v>196.58096142795151</v>
      </c>
      <c r="L1517" s="39">
        <f>[2]Emissions!L1981</f>
        <v>1224.1632598013341</v>
      </c>
      <c r="M1517" s="39">
        <f>[2]Emissions!M1981</f>
        <v>1224.1632598013341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</v>
      </c>
      <c r="G1519" s="39">
        <f>[2]Emissions!G1806</f>
        <v>13.4034840992647</v>
      </c>
      <c r="H1519" s="39">
        <f>[2]Emissions!H1806</f>
        <v>4.4678280330882361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3345.8805319177818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476.1429043269228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55.736136923076913</v>
      </c>
      <c r="F1523" s="39">
        <f>[2]Emissions!F1810</f>
        <v>41.802102692307678</v>
      </c>
      <c r="G1523" s="39">
        <f>[2]Emissions!G1810</f>
        <v>41.802102692307699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1975.163084234659</v>
      </c>
      <c r="H1528" s="39">
        <f>[2]Emissions!H1764</f>
        <v>3981.8468988248778</v>
      </c>
      <c r="I1528" s="39">
        <f>[2]Emissions!I1764</f>
        <v>3981.8468988248778</v>
      </c>
      <c r="J1528" s="39">
        <f>[2]Emissions!J1764</f>
        <v>3981.5777003677908</v>
      </c>
      <c r="K1528" s="39">
        <f>[2]Emissions!K1764</f>
        <v>3981.8086434023699</v>
      </c>
      <c r="L1528" s="39">
        <f>[2]Emissions!L1764</f>
        <v>3981.8086434023689</v>
      </c>
      <c r="M1528" s="39">
        <f>[2]Emissions!M1764</f>
        <v>3981.0728971051958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23.949555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5.9873887499999983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3851.3491608368481</v>
      </c>
      <c r="F1531" s="39">
        <f>[2]Emissions!F1991</f>
        <v>4945.0901907936923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5.9055503485970151</v>
      </c>
      <c r="K1532" s="39">
        <f>[2]Emissions!K1837</f>
        <v>27.645858004043429</v>
      </c>
      <c r="L1532" s="39">
        <f>[2]Emissions!L1837</f>
        <v>47.345635192638888</v>
      </c>
      <c r="M1532" s="39">
        <f>[2]Emissions!M1837</f>
        <v>36.962178875242408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-28.811201009002652</v>
      </c>
      <c r="F1535" s="39">
        <f>[2]Emissions!F1895</f>
        <v>-36.014001261253313</v>
      </c>
      <c r="G1535" s="39">
        <f>[2]Emissions!G1895</f>
        <v>0</v>
      </c>
      <c r="H1535" s="39">
        <f>[2]Emissions!H1895</f>
        <v>-486.31364751666672</v>
      </c>
      <c r="I1535" s="39">
        <f>[2]Emissions!I1895</f>
        <v>-459.56639690325011</v>
      </c>
      <c r="J1535" s="39">
        <f>[2]Emissions!J1895</f>
        <v>-459.56639690325011</v>
      </c>
      <c r="K1535" s="39">
        <f>[2]Emissions!K1895</f>
        <v>-1069.8900245366669</v>
      </c>
      <c r="L1535" s="39">
        <f>[2]Emissions!L1895</f>
        <v>0</v>
      </c>
      <c r="M1535" s="39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1655.82792563662</v>
      </c>
      <c r="M1537" s="39">
        <f>[2]Emissions!M2036</f>
        <v>1642.7396753103089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</v>
      </c>
      <c r="I1539" s="39">
        <f>[2]Emissions!I1945</f>
        <v>0</v>
      </c>
      <c r="J1539" s="39">
        <f>[2]Emissions!J1945</f>
        <v>0</v>
      </c>
      <c r="K1539" s="39">
        <f>[2]Emissions!K1945</f>
        <v>0</v>
      </c>
      <c r="L1539" s="39">
        <f>[2]Emissions!L1945</f>
        <v>0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162.05915741884979</v>
      </c>
      <c r="H1540" s="39">
        <f>[2]Emissions!H1910</f>
        <v>268.78874217294651</v>
      </c>
      <c r="I1540" s="39">
        <f>[2]Emissions!I1910</f>
        <v>632.75897181705636</v>
      </c>
      <c r="J1540" s="39">
        <f>[2]Emissions!J1910</f>
        <v>711.16802502017595</v>
      </c>
      <c r="K1540" s="39">
        <f>[2]Emissions!K1910</f>
        <v>719.309442727842</v>
      </c>
      <c r="L1540" s="39">
        <f>[2]Emissions!L1910</f>
        <v>711.04685449355657</v>
      </c>
      <c r="M1540" s="39">
        <f>[2]Emissions!M1910</f>
        <v>604.5630548529416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-16638.309244798431</v>
      </c>
      <c r="F1541" s="39">
        <f>[2]Emissions!F1875</f>
        <v>0</v>
      </c>
      <c r="G1541" s="39">
        <f>[2]Emissions!G1875</f>
        <v>0</v>
      </c>
      <c r="H1541" s="39">
        <f>[2]Emissions!H1875</f>
        <v>-28554.490397124999</v>
      </c>
      <c r="I1541" s="39">
        <f>[2]Emissions!I1875</f>
        <v>-36243.679654874977</v>
      </c>
      <c r="J1541" s="39">
        <f>[2]Emissions!J1875</f>
        <v>-42921.885121500003</v>
      </c>
      <c r="K1541" s="39">
        <f>[2]Emissions!K1875</f>
        <v>0</v>
      </c>
      <c r="L1541" s="39">
        <f>[2]Emissions!L1875</f>
        <v>-56278.444816343748</v>
      </c>
      <c r="M1541" s="39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13.08684382333956</v>
      </c>
      <c r="H1542" s="39">
        <f>[2]Emissions!H1847</f>
        <v>25.744618900155029</v>
      </c>
      <c r="I1542" s="39">
        <f>[2]Emissions!I1847</f>
        <v>25.744618900155029</v>
      </c>
      <c r="J1542" s="39">
        <f>[2]Emissions!J1847</f>
        <v>30.945920660945671</v>
      </c>
      <c r="K1542" s="39">
        <f>[2]Emissions!K1847</f>
        <v>33.201098447586112</v>
      </c>
      <c r="L1542" s="39">
        <f>[2]Emissions!L1847</f>
        <v>33.200983322267959</v>
      </c>
      <c r="M1542" s="39">
        <f>[2]Emissions!M1847</f>
        <v>33.200014450335502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1163.437087279967</v>
      </c>
      <c r="F1544" s="39">
        <f>[2]Emissions!F2016</f>
        <v>930.74966982397325</v>
      </c>
      <c r="G1544" s="39">
        <f>[2]Emissions!G2016</f>
        <v>698.0622523679798</v>
      </c>
      <c r="H1544" s="39">
        <f>[2]Emissions!H2016</f>
        <v>465.37483491198651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0</v>
      </c>
      <c r="J1546" s="39">
        <f>[2]Emissions!J1890</f>
        <v>0</v>
      </c>
      <c r="K1546" s="39">
        <f>[2]Emissions!K1890</f>
        <v>0</v>
      </c>
      <c r="L1546" s="39">
        <f>[2]Emissions!L1890</f>
        <v>0</v>
      </c>
      <c r="M1546" s="39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31.546887324260851</v>
      </c>
      <c r="F1548" s="39">
        <f>[2]Emissions!F1996</f>
        <v>40.505858218105331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31.310641896006508</v>
      </c>
      <c r="G1549" s="39">
        <f>[2]Emissions!G1940</f>
        <v>52.320536456416853</v>
      </c>
      <c r="H1549" s="39">
        <f>[2]Emissions!H1940</f>
        <v>56.528469124214162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90.264564033757978</v>
      </c>
      <c r="F1551" s="39">
        <f>[2]Emissions!F1842</f>
        <v>76.5914736356075</v>
      </c>
      <c r="G1551" s="39">
        <f>[2]Emissions!G1842</f>
        <v>47.919198596521888</v>
      </c>
      <c r="H1551" s="39">
        <f>[2]Emissions!H1842</f>
        <v>12.74182931666666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14949.645946339289</v>
      </c>
      <c r="F1552" s="39">
        <f>[2]Emissions!F1793</f>
        <v>11212.23445975446</v>
      </c>
      <c r="G1552" s="39">
        <f>[2]Emissions!G1793</f>
        <v>7474.8229731696429</v>
      </c>
      <c r="H1552" s="39">
        <f>[2]Emissions!H1793</f>
        <v>3737.4114865848201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4.7649300502933777E-2</v>
      </c>
      <c r="F1553" s="39">
        <f>[2]Emissions!F2011</f>
        <v>3.8119440402347021E-2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9.5298601005867553E-3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-18198.644001224849</v>
      </c>
      <c r="F1556" s="39">
        <f>[2]Emissions!F1885</f>
        <v>-16246.72695895431</v>
      </c>
      <c r="G1556" s="39">
        <f>[2]Emissions!G1885</f>
        <v>-14482.424433906261</v>
      </c>
      <c r="H1556" s="39">
        <f>[2]Emissions!H1885</f>
        <v>-16736.60498100616</v>
      </c>
      <c r="I1556" s="39">
        <f>[2]Emissions!I1885</f>
        <v>-21714.14674996111</v>
      </c>
      <c r="J1556" s="39">
        <f>[2]Emissions!J1885</f>
        <v>-14007.084244682859</v>
      </c>
      <c r="K1556" s="39">
        <f>[2]Emissions!K1885</f>
        <v>-12724.825660583951</v>
      </c>
      <c r="L1556" s="39">
        <f>[2]Emissions!L1885</f>
        <v>-13560.63289152711</v>
      </c>
      <c r="M1556" s="39">
        <f>[2]Emissions!M1885</f>
        <v>-12146.434833866249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3909.6554847480129</v>
      </c>
      <c r="G1559" s="39">
        <f>[2]Emissions!G1935</f>
        <v>6533.0909855245854</v>
      </c>
      <c r="H1559" s="39">
        <f>[2]Emissions!H1935</f>
        <v>7058.5215113102086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11043.65935525336</v>
      </c>
      <c r="G1561" s="39">
        <f>[2]Emissions!G1774</f>
        <v>7362.4395701689027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317.68286087042259</v>
      </c>
      <c r="L1562" s="39">
        <f>[2]Emissions!L2041</f>
        <v>319.3902215791565</v>
      </c>
      <c r="M1562" s="39">
        <f>[2]Emissions!M2041</f>
        <v>637.91822977133211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54.64196543069329</v>
      </c>
      <c r="F1563" s="39">
        <f>[2]Emissions!F2006</f>
        <v>41.035750371154627</v>
      </c>
      <c r="G1563" s="39">
        <f>[2]Emissions!G2006</f>
        <v>35.96283743480798</v>
      </c>
      <c r="H1563" s="39">
        <f>[2]Emissions!H2006</f>
        <v>13.17907832675608</v>
      </c>
      <c r="I1563" s="39">
        <f>[2]Emissions!I2006</f>
        <v>6.5895391633780402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21.61947162515759</v>
      </c>
      <c r="L1564" s="39">
        <f>[2]Emissions!L1950</f>
        <v>21.61947162515759</v>
      </c>
      <c r="M1564" s="39">
        <f>[2]Emissions!M1950</f>
        <v>21.619471625157601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0</v>
      </c>
      <c r="J1565" s="39">
        <f>[2]Emissions!J1915</f>
        <v>0</v>
      </c>
      <c r="K1565" s="39">
        <f>[2]Emissions!K1915</f>
        <v>0</v>
      </c>
      <c r="L1565" s="39">
        <f>[2]Emissions!L1915</f>
        <v>0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0</v>
      </c>
      <c r="I1566" s="39">
        <f>[2]Emissions!I1880</f>
        <v>0</v>
      </c>
      <c r="J1566" s="39">
        <f>[2]Emissions!J1880</f>
        <v>0</v>
      </c>
      <c r="K1566" s="39">
        <f>[2]Emissions!K1880</f>
        <v>-49749.750820504349</v>
      </c>
      <c r="L1566" s="39">
        <f>[2]Emissions!L1880</f>
        <v>0</v>
      </c>
      <c r="M1566" s="39">
        <f>[2]Emissions!M1880</f>
        <v>-63146.760979372462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0</v>
      </c>
      <c r="I1568" s="39">
        <f>[2]Emissions!I1783</f>
        <v>0</v>
      </c>
      <c r="J1568" s="39">
        <f>[2]Emissions!J1783</f>
        <v>64131.428430069369</v>
      </c>
      <c r="K1568" s="39">
        <f>[2]Emissions!K1783</f>
        <v>64131.428430069362</v>
      </c>
      <c r="L1568" s="39">
        <f>[2]Emissions!L1783</f>
        <v>8664.078073557781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3554.1194639949931</v>
      </c>
      <c r="G1569" s="39">
        <f>[2]Emissions!G1959</f>
        <v>0</v>
      </c>
      <c r="H1569" s="39">
        <f>[2]Emissions!H1959</f>
        <v>8617.8013653546659</v>
      </c>
      <c r="I1569" s="39">
        <f>[2]Emissions!I1959</f>
        <v>22338.775789492061</v>
      </c>
      <c r="J1569" s="39">
        <f>[2]Emissions!J1959</f>
        <v>115161.53203052741</v>
      </c>
      <c r="K1569" s="39">
        <f>[2]Emissions!K1959</f>
        <v>159220.44937468719</v>
      </c>
      <c r="L1569" s="39">
        <f>[2]Emissions!L1959</f>
        <v>159220.44937468719</v>
      </c>
      <c r="M1569" s="39">
        <f>[2]Emissions!M1959</f>
        <v>135382.00723544831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7420.9066882512188</v>
      </c>
      <c r="H1570" s="39">
        <f>[2]Emissions!H1778</f>
        <v>3710.4533441256099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61536.824100646147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0.22743948562783661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83.179145487702357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0</v>
      </c>
      <c r="F1576" s="39">
        <f>[2]Emissions!F1744</f>
        <v>2493.1806263501821</v>
      </c>
      <c r="G1576" s="39">
        <f>[2]Emissions!G1744</f>
        <v>3103.1395083992752</v>
      </c>
      <c r="H1576" s="39">
        <f>[2]Emissions!H1744</f>
        <v>3737.5576942466778</v>
      </c>
      <c r="I1576" s="39">
        <f>[2]Emissions!I1744</f>
        <v>4005.3220496771678</v>
      </c>
      <c r="J1576" s="39">
        <f>[2]Emissions!J1744</f>
        <v>4098.1135050906651</v>
      </c>
      <c r="K1576" s="39">
        <f>[2]Emissions!K1744</f>
        <v>3905.5274312619058</v>
      </c>
      <c r="L1576" s="39">
        <f>[2]Emissions!L1744</f>
        <v>3759.670544119685</v>
      </c>
      <c r="M1576" s="39">
        <f>[2]Emissions!M1744</f>
        <v>3793.9393108308018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0</v>
      </c>
      <c r="F1577" s="39">
        <f>[2]Emissions!F1748</f>
        <v>132424.79033246459</v>
      </c>
      <c r="G1577" s="39">
        <f>[2]Emissions!G1748</f>
        <v>164822.63436072579</v>
      </c>
      <c r="H1577" s="39">
        <f>[2]Emissions!H1748</f>
        <v>198519.62941837349</v>
      </c>
      <c r="I1577" s="39">
        <f>[2]Emissions!I1748</f>
        <v>212741.87960419289</v>
      </c>
      <c r="J1577" s="39">
        <f>[2]Emissions!J1748</f>
        <v>217670.47920018961</v>
      </c>
      <c r="K1577" s="39">
        <f>[2]Emissions!K1748</f>
        <v>207441.3084059899</v>
      </c>
      <c r="L1577" s="39">
        <f>[2]Emissions!L1748</f>
        <v>199694.14901680831</v>
      </c>
      <c r="M1577" s="39">
        <f>[2]Emissions!M1748</f>
        <v>201514.32770691591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82.742099528518722</v>
      </c>
      <c r="F1578" s="39">
        <f>[2]Emissions!F703</f>
        <v>66.193679622815097</v>
      </c>
      <c r="G1578" s="39">
        <f>[2]Emissions!G703</f>
        <v>49.645259717111273</v>
      </c>
      <c r="H1578" s="39">
        <f>[2]Emissions!H703</f>
        <v>33.096839811407513</v>
      </c>
      <c r="I1578" s="39">
        <f>[2]Emissions!I703</f>
        <v>16.54841990570376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0</v>
      </c>
      <c r="I1579" s="39">
        <f>[2]Emissions!I1034</f>
        <v>1.121510362407877</v>
      </c>
      <c r="J1579" s="39">
        <f>[2]Emissions!J1034</f>
        <v>8.9454668304668292</v>
      </c>
      <c r="K1579" s="39">
        <f>[2]Emissions!K1034</f>
        <v>52.4628671044226</v>
      </c>
      <c r="L1579" s="39">
        <f>[2]Emissions!L1034</f>
        <v>325.86617076167062</v>
      </c>
      <c r="M1579" s="39">
        <f>[2]Emissions!M1034</f>
        <v>1317.605480206621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1524.8831272184129</v>
      </c>
      <c r="F1580" s="39">
        <f>[2]Emissions!F1583</f>
        <v>36977.947993736008</v>
      </c>
      <c r="G1580" s="39">
        <f>[2]Emissions!G1583</f>
        <v>38475.967231540933</v>
      </c>
      <c r="H1580" s="39">
        <f>[2]Emissions!H1583</f>
        <v>45273.584893596293</v>
      </c>
      <c r="I1580" s="39">
        <f>[2]Emissions!I1583</f>
        <v>45789.188485057814</v>
      </c>
      <c r="J1580" s="39">
        <f>[2]Emissions!J1583</f>
        <v>64186.351054904459</v>
      </c>
      <c r="K1580" s="39">
        <f>[2]Emissions!K1583</f>
        <v>64513.338126316223</v>
      </c>
      <c r="L1580" s="39">
        <f>[2]Emissions!L1583</f>
        <v>64606.652061820372</v>
      </c>
      <c r="M1580" s="39">
        <f>[2]Emissions!M1583</f>
        <v>64699.934393674434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63.359911956106011</v>
      </c>
      <c r="F1582" s="39">
        <f>[2]Emissions!F1072</f>
        <v>2505.6312853801151</v>
      </c>
      <c r="G1582" s="39">
        <f>[2]Emissions!G1072</f>
        <v>4621.5391428325474</v>
      </c>
      <c r="H1582" s="39">
        <f>[2]Emissions!H1072</f>
        <v>7198.4473809673545</v>
      </c>
      <c r="I1582" s="39">
        <f>[2]Emissions!I1072</f>
        <v>9368.00946578207</v>
      </c>
      <c r="J1582" s="39">
        <f>[2]Emissions!J1072</f>
        <v>9796.2665794662862</v>
      </c>
      <c r="K1582" s="39">
        <f>[2]Emissions!K1072</f>
        <v>10171.762855076569</v>
      </c>
      <c r="L1582" s="39">
        <f>[2]Emissions!L1072</f>
        <v>10758.271218033569</v>
      </c>
      <c r="M1582" s="39">
        <f>[2]Emissions!M1072</f>
        <v>9687.8917115246895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115.0295731887996</v>
      </c>
      <c r="I1583" s="39">
        <f>[2]Emissions!I1424</f>
        <v>336.43211019532367</v>
      </c>
      <c r="J1583" s="39">
        <f>[2]Emissions!J1424</f>
        <v>1474.35997567097</v>
      </c>
      <c r="K1583" s="39">
        <f>[2]Emissions!K1424</f>
        <v>2058.9796138627289</v>
      </c>
      <c r="L1583" s="39">
        <f>[2]Emissions!L1424</f>
        <v>2042.4180656330841</v>
      </c>
      <c r="M1583" s="39">
        <f>[2]Emissions!M1424</f>
        <v>2106.6014119041929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5.7621462500000007</v>
      </c>
      <c r="J1584" s="39">
        <f>[2]Emissions!J779</f>
        <v>2.8810731249999999</v>
      </c>
      <c r="K1584" s="39">
        <f>[2]Emissions!K779</f>
        <v>0</v>
      </c>
      <c r="L1584" s="39">
        <f>[2]Emissions!L779</f>
        <v>0</v>
      </c>
      <c r="M1584" s="39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169.49059352021311</v>
      </c>
      <c r="F1585" s="39">
        <f>[2]Emissions!F1319</f>
        <v>0</v>
      </c>
      <c r="G1585" s="39">
        <f>[2]Emissions!G1319</f>
        <v>1243.0371337255619</v>
      </c>
      <c r="H1585" s="39">
        <f>[2]Emissions!H1319</f>
        <v>1755.3096277076941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2095.2831766141421</v>
      </c>
      <c r="F1587" s="39">
        <f>[2]Emissions!F1327</f>
        <v>615.40062691100206</v>
      </c>
      <c r="G1587" s="39">
        <f>[2]Emissions!G1327</f>
        <v>0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1.1305326437467299E-2</v>
      </c>
      <c r="H1595" s="39">
        <f>[2]Emissions!H818</f>
        <v>1.1305326437465979E-2</v>
      </c>
      <c r="I1595" s="39">
        <f>[2]Emissions!I818</f>
        <v>1.1305326437467299E-2</v>
      </c>
      <c r="J1595" s="39">
        <f>[2]Emissions!J818</f>
        <v>1.1305326437467299E-2</v>
      </c>
      <c r="K1595" s="39">
        <f>[2]Emissions!K818</f>
        <v>1.1305326437467299E-2</v>
      </c>
      <c r="L1595" s="39">
        <f>[2]Emissions!L818</f>
        <v>1.1305326437467299E-2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1.2709561887481371E-3</v>
      </c>
      <c r="F1596" s="39">
        <f>[2]Emissions!F1080</f>
        <v>1.3297842622950859E-3</v>
      </c>
      <c r="G1596" s="39">
        <f>[2]Emissions!G1080</f>
        <v>1.167512369597658E-4</v>
      </c>
      <c r="H1596" s="39">
        <f>[2]Emissions!H1080</f>
        <v>5.835444821408642E-4</v>
      </c>
      <c r="I1596" s="39">
        <f>[2]Emissions!I1080</f>
        <v>3.2011784813709498E-4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9933.4184474292615</v>
      </c>
      <c r="H1597" s="39">
        <f>[2]Emissions!H1238</f>
        <v>6622.278964952844</v>
      </c>
      <c r="I1597" s="39">
        <f>[2]Emissions!I1238</f>
        <v>3403.458804624046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474.18038456879992</v>
      </c>
      <c r="G1598" s="39">
        <f>[2]Emissions!G826</f>
        <v>389.59768806660009</v>
      </c>
      <c r="H1598" s="39">
        <f>[2]Emissions!H826</f>
        <v>259.73179204439998</v>
      </c>
      <c r="I1598" s="39">
        <f>[2]Emissions!I826</f>
        <v>129.86589602219999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0</v>
      </c>
      <c r="F1599" s="39">
        <f>[2]Emissions!F1246</f>
        <v>271.26780092329147</v>
      </c>
      <c r="G1599" s="39">
        <f>[2]Emissions!G1246</f>
        <v>357.09938005400062</v>
      </c>
      <c r="H1599" s="39">
        <f>[2]Emissions!H1246</f>
        <v>657.77217507781313</v>
      </c>
      <c r="I1599" s="39">
        <f>[2]Emissions!I1246</f>
        <v>834.96896828621607</v>
      </c>
      <c r="J1599" s="39">
        <f>[2]Emissions!J1246</f>
        <v>1013.985498107386</v>
      </c>
      <c r="K1599" s="39">
        <f>[2]Emissions!K1246</f>
        <v>1167.243853909981</v>
      </c>
      <c r="L1599" s="39">
        <f>[2]Emissions!L1246</f>
        <v>1177.5020983355209</v>
      </c>
      <c r="M1599" s="39">
        <f>[2]Emissions!M1246</f>
        <v>1181.64107671038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39583.599999999991</v>
      </c>
      <c r="I1600" s="39">
        <f>[2]Emissions!I665</f>
        <v>51161.802999999993</v>
      </c>
      <c r="J1600" s="39">
        <f>[2]Emissions!J665</f>
        <v>61750.415999999997</v>
      </c>
      <c r="K1600" s="39">
        <f>[2]Emissions!K665</f>
        <v>61474.706123236057</v>
      </c>
      <c r="L1600" s="39">
        <f>[2]Emissions!L665</f>
        <v>81393.777499999997</v>
      </c>
      <c r="M1600" s="39">
        <f>[2]Emissions!M665</f>
        <v>90448.525999999998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1067.5265425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533.76327124999989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19.401363168724281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1.686108868205711</v>
      </c>
      <c r="F1605" s="39">
        <f>[2]Emissions!F1200</f>
        <v>1.968585657765819</v>
      </c>
      <c r="G1605" s="39">
        <f>[2]Emissions!G1200</f>
        <v>2.565718165437294</v>
      </c>
      <c r="H1605" s="39">
        <f>[2]Emissions!H1200</f>
        <v>4.724565901917213</v>
      </c>
      <c r="I1605" s="39">
        <f>[2]Emissions!I1200</f>
        <v>5.3008970416815746</v>
      </c>
      <c r="J1605" s="39">
        <f>[2]Emissions!J1200</f>
        <v>5.8861628278499021</v>
      </c>
      <c r="K1605" s="39">
        <f>[2]Emissions!K1200</f>
        <v>5.7806983308694972</v>
      </c>
      <c r="L1605" s="39">
        <f>[2]Emissions!L1200</f>
        <v>5.8315698948160399</v>
      </c>
      <c r="M1605" s="39">
        <f>[2]Emissions!M1200</f>
        <v>5.8311068800782007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0.54425364017706568</v>
      </c>
      <c r="F1606" s="39">
        <f>[2]Emissions!F1193</f>
        <v>0.43540291214165272</v>
      </c>
      <c r="G1606" s="39">
        <f>[2]Emissions!G1193</f>
        <v>0.32655218410623948</v>
      </c>
      <c r="H1606" s="39">
        <f>[2]Emissions!H1193</f>
        <v>0.20971038080944349</v>
      </c>
      <c r="I1606" s="39">
        <f>[2]Emissions!I1193</f>
        <v>0.10885072803541319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9.6246510473293759E-2</v>
      </c>
      <c r="F1607" s="39">
        <f>[2]Emissions!F884</f>
        <v>0.1660783840726219</v>
      </c>
      <c r="G1607" s="39">
        <f>[2]Emissions!G884</f>
        <v>0.16388801704109129</v>
      </c>
      <c r="H1607" s="39">
        <f>[2]Emissions!H884</f>
        <v>0.1158077171225282</v>
      </c>
      <c r="I1607" s="39">
        <f>[2]Emissions!I884</f>
        <v>0.1123682853562224</v>
      </c>
      <c r="J1607" s="39">
        <f>[2]Emissions!J884</f>
        <v>0.16758880331761081</v>
      </c>
      <c r="K1607" s="39">
        <f>[2]Emissions!K884</f>
        <v>0.16676429232061979</v>
      </c>
      <c r="L1607" s="39">
        <f>[2]Emissions!L884</f>
        <v>0.18080244698551201</v>
      </c>
      <c r="M1607" s="39">
        <f>[2]Emissions!M884</f>
        <v>0.20774179565373299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0</v>
      </c>
      <c r="J1608" s="39">
        <f>[2]Emissions!J863</f>
        <v>0</v>
      </c>
      <c r="K1608" s="39">
        <f>[2]Emissions!K863</f>
        <v>0</v>
      </c>
      <c r="L1608" s="39">
        <f>[2]Emissions!L863</f>
        <v>0</v>
      </c>
      <c r="M1608" s="39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118.35116422746781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38827.747526339139</v>
      </c>
      <c r="F1610" s="39">
        <f>[2]Emissions!F1222</f>
        <v>38827.747526339139</v>
      </c>
      <c r="G1610" s="39">
        <f>[2]Emissions!G1222</f>
        <v>31669.053923216179</v>
      </c>
      <c r="H1610" s="39">
        <f>[2]Emissions!H1222</f>
        <v>8596.3868813800273</v>
      </c>
      <c r="I1610" s="39">
        <f>[2]Emissions!I1222</f>
        <v>4298.1934406900154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82.813714903566179</v>
      </c>
      <c r="J1613" s="39">
        <f>[2]Emissions!J1133</f>
        <v>82.813714903566179</v>
      </c>
      <c r="K1613" s="39">
        <f>[2]Emissions!K1133</f>
        <v>140.02671656987209</v>
      </c>
      <c r="L1613" s="39">
        <f>[2]Emissions!L1133</f>
        <v>139.78914428664871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6309.8878399975392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5802.9653333174338</v>
      </c>
      <c r="I1616" s="39">
        <f>[2]Emissions!I657</f>
        <v>11836.72490149126</v>
      </c>
      <c r="J1616" s="39">
        <f>[2]Emissions!J657</f>
        <v>4856.577805653923</v>
      </c>
      <c r="K1616" s="39">
        <f>[2]Emissions!K657</f>
        <v>4411.9893051594026</v>
      </c>
      <c r="L1616" s="39">
        <f>[2]Emissions!L657</f>
        <v>4701.7828679520644</v>
      </c>
      <c r="M1616" s="39">
        <f>[2]Emissions!M657</f>
        <v>4211.4479217449834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11.390857245165879</v>
      </c>
      <c r="F1617" s="39">
        <f>[2]Emissions!F1110</f>
        <v>65.188463659197083</v>
      </c>
      <c r="G1617" s="39">
        <f>[2]Emissions!G1110</f>
        <v>104.71962459370801</v>
      </c>
      <c r="H1617" s="39">
        <f>[2]Emissions!H1110</f>
        <v>163.33117909400511</v>
      </c>
      <c r="I1617" s="39">
        <f>[2]Emissions!I1110</f>
        <v>176.32267871034969</v>
      </c>
      <c r="J1617" s="39">
        <f>[2]Emissions!J1110</f>
        <v>215.05946630327591</v>
      </c>
      <c r="K1617" s="39">
        <f>[2]Emissions!K1110</f>
        <v>247.31591927523709</v>
      </c>
      <c r="L1617" s="39">
        <f>[2]Emissions!L1110</f>
        <v>251.28145289293499</v>
      </c>
      <c r="M1617" s="39">
        <f>[2]Emissions!M1110</f>
        <v>262.32475938620172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6.523064999999999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0.59548687154760771</v>
      </c>
      <c r="F1619" s="39">
        <f>[2]Emissions!F1293</f>
        <v>0.89130691077516833</v>
      </c>
      <c r="G1619" s="39">
        <f>[2]Emissions!G1293</f>
        <v>1.0651780240971269</v>
      </c>
      <c r="H1619" s="39">
        <f>[2]Emissions!H1293</f>
        <v>1.0651780240971269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150.83060136475859</v>
      </c>
      <c r="H1621" s="39">
        <f>[2]Emissions!H672</f>
        <v>1309.8228995015779</v>
      </c>
      <c r="I1621" s="39">
        <f>[2]Emissions!I672</f>
        <v>1277.809547303671</v>
      </c>
      <c r="J1621" s="39">
        <f>[2]Emissions!J672</f>
        <v>606.83785128283466</v>
      </c>
      <c r="K1621" s="39">
        <f>[2]Emissions!K672</f>
        <v>0</v>
      </c>
      <c r="L1621" s="39">
        <f>[2]Emissions!L672</f>
        <v>0</v>
      </c>
      <c r="M1621" s="39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0.2591610244856572</v>
      </c>
      <c r="F1622" s="39">
        <f>[2]Emissions!F1362</f>
        <v>0.2591610244856572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3140.5643172739242</v>
      </c>
      <c r="F1623" s="39">
        <f>[2]Emissions!F1334</f>
        <v>4254.817997874281</v>
      </c>
      <c r="G1623" s="39">
        <f>[2]Emissions!G1334</f>
        <v>4863.5324910349191</v>
      </c>
      <c r="H1623" s="39">
        <f>[2]Emissions!H1334</f>
        <v>5963.3955728281044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3624.1589519550739</v>
      </c>
      <c r="F1625" s="39">
        <f>[2]Emissions!F1125</f>
        <v>2899.3271615640601</v>
      </c>
      <c r="G1625" s="39">
        <f>[2]Emissions!G1125</f>
        <v>2174.4953711730441</v>
      </c>
      <c r="H1625" s="39">
        <f>[2]Emissions!H1125</f>
        <v>1775.2580220092821</v>
      </c>
      <c r="I1625" s="39">
        <f>[2]Emissions!I1125</f>
        <v>845.96279151414353</v>
      </c>
      <c r="J1625" s="39">
        <f>[2]Emissions!J1125</f>
        <v>715.79540555337837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0.53098897637795262</v>
      </c>
      <c r="L1627" s="39">
        <f>[2]Emissions!L1048</f>
        <v>3.2989102362204719</v>
      </c>
      <c r="M1627" s="39">
        <f>[2]Emissions!M1048</f>
        <v>4.2233939146706421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0.11335810713690429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240.15268288192769</v>
      </c>
      <c r="F1629" s="39">
        <f>[2]Emissions!F1383</f>
        <v>4339.3652000630927</v>
      </c>
      <c r="G1629" s="39">
        <f>[2]Emissions!G1383</f>
        <v>4339.3652000630927</v>
      </c>
      <c r="H1629" s="39">
        <f>[2]Emissions!H1383</f>
        <v>4680.3356923062611</v>
      </c>
      <c r="I1629" s="39">
        <f>[2]Emissions!I1383</f>
        <v>4680.3356923062611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2895.767279677988</v>
      </c>
      <c r="F1630" s="39">
        <f>[2]Emissions!F942</f>
        <v>2895.767279677988</v>
      </c>
      <c r="G1630" s="39">
        <f>[2]Emissions!G942</f>
        <v>1371.2768022139701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21.17947563130409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0</v>
      </c>
      <c r="G1633" s="39">
        <f>[2]Emissions!G869</f>
        <v>0</v>
      </c>
      <c r="H1633" s="39">
        <f>[2]Emissions!H869</f>
        <v>697.03777331755475</v>
      </c>
      <c r="I1633" s="39">
        <f>[2]Emissions!I869</f>
        <v>697.06731788517197</v>
      </c>
      <c r="J1633" s="39">
        <f>[2]Emissions!J869</f>
        <v>697.01561489184189</v>
      </c>
      <c r="K1633" s="39">
        <f>[2]Emissions!K869</f>
        <v>0</v>
      </c>
      <c r="L1633" s="39">
        <f>[2]Emissions!L869</f>
        <v>0</v>
      </c>
      <c r="M1633" s="39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0.31519753086419738</v>
      </c>
      <c r="F1634" s="39">
        <f>[2]Emissions!F1428</f>
        <v>0.26266460905349792</v>
      </c>
      <c r="G1634" s="39">
        <f>[2]Emissions!G1428</f>
        <v>0.2101316872427984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5.2532921810699587E-2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0</v>
      </c>
      <c r="J1636" s="39">
        <f>[2]Emissions!J1207</f>
        <v>0</v>
      </c>
      <c r="K1636" s="39">
        <f>[2]Emissions!K1207</f>
        <v>0</v>
      </c>
      <c r="L1636" s="39">
        <f>[2]Emissions!L1207</f>
        <v>0</v>
      </c>
      <c r="M1636" s="39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7239.4027003532556</v>
      </c>
      <c r="I1637" s="39">
        <f>[2]Emissions!I891</f>
        <v>11541.781730068989</v>
      </c>
      <c r="J1637" s="39">
        <f>[2]Emissions!J891</f>
        <v>12014.18946393246</v>
      </c>
      <c r="K1637" s="39">
        <f>[2]Emissions!K891</f>
        <v>12014.18946393246</v>
      </c>
      <c r="L1637" s="39">
        <f>[2]Emissions!L891</f>
        <v>10325.62229669183</v>
      </c>
      <c r="M1637" s="39">
        <f>[2]Emissions!M891</f>
        <v>4891.6902578055424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0.26418523606214028</v>
      </c>
      <c r="F1638" s="39">
        <f>[2]Emissions!F877</f>
        <v>0.24989635546262459</v>
      </c>
      <c r="G1638" s="39">
        <f>[2]Emissions!G877</f>
        <v>0.1591893132934169</v>
      </c>
      <c r="H1638" s="39">
        <f>[2]Emissions!H877</f>
        <v>0.15107370580240481</v>
      </c>
      <c r="I1638" s="39">
        <f>[2]Emissions!I877</f>
        <v>7.5593505540878153E-2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4.0940471980484121</v>
      </c>
      <c r="F1639" s="39">
        <f>[2]Emissions!F1022</f>
        <v>3.5238997800010461</v>
      </c>
      <c r="G1639" s="39">
        <f>[2]Emissions!G1022</f>
        <v>2.8191198240008379</v>
      </c>
      <c r="H1639" s="39">
        <f>[2]Emissions!H1022</f>
        <v>1.909469178807691</v>
      </c>
      <c r="I1639" s="39">
        <f>[2]Emissions!I1022</f>
        <v>1.454264239248235</v>
      </c>
      <c r="J1639" s="39">
        <f>[2]Emissions!J1022</f>
        <v>0.65176456974024399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1505.182738647369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430.12770312000009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19.898039945205479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0</v>
      </c>
      <c r="J1642" s="39">
        <f>[2]Emissions!J1593</f>
        <v>0</v>
      </c>
      <c r="K1642" s="39">
        <f>[2]Emissions!K1593</f>
        <v>0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0</v>
      </c>
      <c r="L1644" s="39">
        <f>[2]Emissions!L1139</f>
        <v>0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71.900078084132474</v>
      </c>
      <c r="F1645" s="39">
        <f>[2]Emissions!F1153</f>
        <v>59.916731736777088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59.999051093432129</v>
      </c>
      <c r="J1645" s="39">
        <f>[2]Emissions!J1153</f>
        <v>11.98334634735542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0.88964567925948224</v>
      </c>
      <c r="F1646" s="39">
        <f>[2]Emissions!F1016</f>
        <v>1.0484167496482171</v>
      </c>
      <c r="G1646" s="39">
        <f>[2]Emissions!G1016</f>
        <v>0.55986512740189154</v>
      </c>
      <c r="H1646" s="39">
        <f>[2]Emissions!H1016</f>
        <v>1.72514892724143</v>
      </c>
      <c r="I1646" s="39">
        <f>[2]Emissions!I1016</f>
        <v>1.9022393787869001</v>
      </c>
      <c r="J1646" s="39">
        <f>[2]Emissions!J1016</f>
        <v>3.5164848304364331</v>
      </c>
      <c r="K1646" s="39">
        <f>[2]Emissions!K1016</f>
        <v>4.9278709123386264</v>
      </c>
      <c r="L1646" s="39">
        <f>[2]Emissions!L1016</f>
        <v>2.7758226803265709</v>
      </c>
      <c r="M1646" s="39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1.229658352941176</v>
      </c>
      <c r="G1649" s="39">
        <f>[2]Emissions!G1517</f>
        <v>0.92224376470588243</v>
      </c>
      <c r="H1649" s="39">
        <f>[2]Emissions!H1517</f>
        <v>0.61482917647058821</v>
      </c>
      <c r="I1649" s="39">
        <f>[2]Emissions!I1517</f>
        <v>0.30741458823527767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5029.1538506160696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2179.8020298788492</v>
      </c>
      <c r="J1650" s="39">
        <f>[2]Emissions!J1252</f>
        <v>1005.8307701232141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1230.8558690799639</v>
      </c>
      <c r="G1651" s="39">
        <f>[2]Emissions!G1147</f>
        <v>1909.7476185648491</v>
      </c>
      <c r="H1651" s="39">
        <f>[2]Emissions!H1147</f>
        <v>3329.584211345787</v>
      </c>
      <c r="I1651" s="39">
        <f>[2]Emissions!I1147</f>
        <v>5305.7247005761874</v>
      </c>
      <c r="J1651" s="39">
        <f>[2]Emissions!J1147</f>
        <v>6122.7102491095793</v>
      </c>
      <c r="K1651" s="39">
        <f>[2]Emissions!K1147</f>
        <v>7577.2548090852824</v>
      </c>
      <c r="L1651" s="39">
        <f>[2]Emissions!L1147</f>
        <v>7561.5636761777696</v>
      </c>
      <c r="M1651" s="39">
        <f>[2]Emissions!M1147</f>
        <v>5056.9303781522403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3864.7464894327459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239.20268406862729</v>
      </c>
      <c r="F1654" s="39">
        <f>[2]Emissions!F679</f>
        <v>191.362147254902</v>
      </c>
      <c r="G1654" s="39">
        <f>[2]Emissions!G679</f>
        <v>143.52161044117651</v>
      </c>
      <c r="H1654" s="39">
        <f>[2]Emissions!H679</f>
        <v>95.681073627450985</v>
      </c>
      <c r="I1654" s="39">
        <f>[2]Emissions!I679</f>
        <v>47.840536813725471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389.41866944444428</v>
      </c>
      <c r="F1656" s="39">
        <f>[2]Emissions!F1455</f>
        <v>324.51555787037029</v>
      </c>
      <c r="G1656" s="39">
        <f>[2]Emissions!G1455</f>
        <v>259.6124462962963</v>
      </c>
      <c r="H1656" s="39">
        <f>[2]Emissions!H1455</f>
        <v>369.94773597222218</v>
      </c>
      <c r="I1656" s="39">
        <f>[2]Emissions!I1455</f>
        <v>129.80622314814809</v>
      </c>
      <c r="J1656" s="39">
        <f>[2]Emissions!J1455</f>
        <v>64.903111574074089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968.02532699078677</v>
      </c>
      <c r="F1657" s="39">
        <f>[2]Emissions!F1448</f>
        <v>0</v>
      </c>
      <c r="G1657" s="39">
        <f>[2]Emissions!G1448</f>
        <v>3228.4925886492319</v>
      </c>
      <c r="H1657" s="39">
        <f>[2]Emissions!H1448</f>
        <v>4106.1148793780976</v>
      </c>
      <c r="I1657" s="39">
        <f>[2]Emissions!I1448</f>
        <v>3895.6763679641058</v>
      </c>
      <c r="J1657" s="39">
        <f>[2]Emissions!J1448</f>
        <v>0</v>
      </c>
      <c r="K1657" s="39">
        <f>[2]Emissions!K1448</f>
        <v>0</v>
      </c>
      <c r="L1657" s="39">
        <f>[2]Emissions!L1448</f>
        <v>0</v>
      </c>
      <c r="M1657" s="39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</v>
      </c>
      <c r="F1658" s="39">
        <f>[2]Emissions!F1185</f>
        <v>0.86100883993062927</v>
      </c>
      <c r="G1658" s="39">
        <f>[2]Emissions!G1185</f>
        <v>0.79590374647357531</v>
      </c>
      <c r="H1658" s="39">
        <f>[2]Emissions!H1185</f>
        <v>0.59692780985518146</v>
      </c>
      <c r="I1658" s="39">
        <f>[2]Emissions!I1185</f>
        <v>0.39795187323678699</v>
      </c>
      <c r="J1658" s="39">
        <f>[2]Emissions!J1185</f>
        <v>0.1989759366183938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7.091056003262642E-4</v>
      </c>
      <c r="F1660" s="39">
        <f>[2]Emissions!F1172</f>
        <v>6.4989546233123856E-3</v>
      </c>
      <c r="G1660" s="39">
        <f>[2]Emissions!G1172</f>
        <v>9.1073881715705829E-4</v>
      </c>
      <c r="H1660" s="39">
        <f>[2]Emissions!H1172</f>
        <v>8.6665421265597273E-3</v>
      </c>
      <c r="I1660" s="39">
        <f>[2]Emissions!I1172</f>
        <v>9.5412664991369987E-3</v>
      </c>
      <c r="J1660" s="39">
        <f>[2]Emissions!J1172</f>
        <v>1.053012289544953E-2</v>
      </c>
      <c r="K1660" s="39">
        <f>[2]Emissions!K1172</f>
        <v>9.9509695846239088E-3</v>
      </c>
      <c r="L1660" s="39">
        <f>[2]Emissions!L1172</f>
        <v>9.8594697852678256E-3</v>
      </c>
      <c r="M1660" s="39">
        <f>[2]Emissions!M1172</f>
        <v>9.7913973650103989E-3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3980.0761200000011</v>
      </c>
      <c r="F1661" s="39">
        <f>[2]Emissions!F1613</f>
        <v>3980.0761200000011</v>
      </c>
      <c r="G1661" s="39">
        <f>[2]Emissions!G1613</f>
        <v>2005.917980519602</v>
      </c>
      <c r="H1661" s="39">
        <f>[2]Emissions!H1613</f>
        <v>0</v>
      </c>
      <c r="I1661" s="39">
        <f>[2]Emissions!I1613</f>
        <v>0</v>
      </c>
      <c r="J1661" s="39">
        <f>[2]Emissions!J1613</f>
        <v>0</v>
      </c>
      <c r="K1661" s="39">
        <f>[2]Emissions!K1613</f>
        <v>0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11.77249392294479</v>
      </c>
      <c r="G1662" s="39">
        <f>[2]Emissions!G1543</f>
        <v>8.8293704422085888</v>
      </c>
      <c r="H1662" s="39">
        <f>[2]Emissions!H1543</f>
        <v>5.8862469614723922</v>
      </c>
      <c r="I1662" s="39">
        <f>[2]Emissions!I1543</f>
        <v>2.9431234807361948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12.050860414191851</v>
      </c>
      <c r="F1663" s="39">
        <f>[2]Emissions!F1414</f>
        <v>89.128876839850264</v>
      </c>
      <c r="G1663" s="39">
        <f>[2]Emissions!G1414</f>
        <v>89.128876839850264</v>
      </c>
      <c r="H1663" s="39">
        <f>[2]Emissions!H1414</f>
        <v>113.0319383795599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5.1146399999999996</v>
      </c>
      <c r="F1665" s="39">
        <f>[2]Emissions!F1523</f>
        <v>4.0917120000000002</v>
      </c>
      <c r="G1665" s="39">
        <f>[2]Emissions!G1523</f>
        <v>3.0687840000000008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9361.8038259776113</v>
      </c>
      <c r="G1666" s="39">
        <f>[2]Emissions!G1408</f>
        <v>7273.698516867471</v>
      </c>
      <c r="H1666" s="39">
        <f>[2]Emissions!H1408</f>
        <v>9361.8038259776113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70.441573821428591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5.1598928721176476</v>
      </c>
      <c r="F1668" s="39">
        <f>[2]Emissions!F1510</f>
        <v>2.2899244760470632</v>
      </c>
      <c r="G1668" s="39">
        <f>[2]Emissions!G1510</f>
        <v>1.6294398543529409</v>
      </c>
      <c r="H1668" s="39">
        <f>[2]Emissions!H1510</f>
        <v>1.1449622380235489</v>
      </c>
      <c r="I1668" s="39">
        <f>[2]Emissions!I1510</f>
        <v>0.5431466181176472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1.8610996421568628E-2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7.4443985686274521E-3</v>
      </c>
      <c r="I1669" s="39">
        <f>[2]Emissions!I685</f>
        <v>3.722199284313723E-3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5226.2323853456783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2613.11619267284</v>
      </c>
      <c r="I1670" s="39">
        <f>[2]Emissions!I1461</f>
        <v>2267.3138165091341</v>
      </c>
      <c r="J1670" s="39">
        <f>[2]Emissions!J1461</f>
        <v>871.03873089094645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0</v>
      </c>
      <c r="F1671" s="39">
        <f>[2]Emissions!F1347</f>
        <v>0</v>
      </c>
      <c r="G1671" s="39">
        <f>[2]Emissions!G1347</f>
        <v>0</v>
      </c>
      <c r="H1671" s="39">
        <f>[2]Emissions!H1347</f>
        <v>523.15973825721323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974.32213692590119</v>
      </c>
      <c r="M1674" s="39">
        <f>[2]Emissions!M733</f>
        <v>66149.28450649255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1710.255244904034</v>
      </c>
      <c r="F1675" s="39">
        <f>[2]Emissions!F691</f>
        <v>1431.1075598023281</v>
      </c>
      <c r="G1675" s="39">
        <f>[2]Emissions!G691</f>
        <v>6052.4392292054536</v>
      </c>
      <c r="H1675" s="39">
        <f>[2]Emissions!H691</f>
        <v>6349.2461287180013</v>
      </c>
      <c r="I1675" s="39">
        <f>[2]Emissions!I691</f>
        <v>7408.160078967574</v>
      </c>
      <c r="J1675" s="39">
        <f>[2]Emissions!J691</f>
        <v>5921.4966453020761</v>
      </c>
      <c r="K1675" s="39">
        <f>[2]Emissions!K691</f>
        <v>5921.496645302097</v>
      </c>
      <c r="L1675" s="39">
        <f>[2]Emissions!L691</f>
        <v>0</v>
      </c>
      <c r="M1675" s="39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63013.97480488741</v>
      </c>
      <c r="F1678" s="39">
        <f>[2]Emissions!F1625</f>
        <v>36440.310913822534</v>
      </c>
      <c r="G1678" s="39">
        <f>[2]Emissions!G1625</f>
        <v>27459.335235267779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0</v>
      </c>
      <c r="F1679" s="39">
        <f>[2]Emissions!F1555</f>
        <v>0</v>
      </c>
      <c r="G1679" s="39">
        <f>[2]Emissions!G1555</f>
        <v>0</v>
      </c>
      <c r="H1679" s="39">
        <f>[2]Emissions!H1555</f>
        <v>0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0.1734120409383634</v>
      </c>
      <c r="F1681" s="39">
        <f>[2]Emissions!F984</f>
        <v>9.7219963821694844E-2</v>
      </c>
      <c r="G1681" s="39">
        <f>[2]Emissions!G984</f>
        <v>1.7854043837456621E-2</v>
      </c>
      <c r="H1681" s="39">
        <f>[2]Emissions!H984</f>
        <v>4.6285721442382168E-2</v>
      </c>
      <c r="I1681" s="39">
        <f>[2]Emissions!I984</f>
        <v>4.6024804298666941E-2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562.2124355450901</v>
      </c>
      <c r="F1682" s="39">
        <f>[2]Emissions!F775</f>
        <v>508.03584000965691</v>
      </c>
      <c r="G1682" s="39">
        <f>[2]Emissions!G775</f>
        <v>3022.5499566923709</v>
      </c>
      <c r="H1682" s="39">
        <f>[2]Emissions!H775</f>
        <v>3323.165301758369</v>
      </c>
      <c r="I1682" s="39">
        <f>[2]Emissions!I775</f>
        <v>3999.660910246143</v>
      </c>
      <c r="J1682" s="39">
        <f>[2]Emissions!J775</f>
        <v>3336.9849038255829</v>
      </c>
      <c r="K1682" s="39">
        <f>[2]Emissions!K775</f>
        <v>3336.9849038255611</v>
      </c>
      <c r="L1682" s="39">
        <f>[2]Emissions!L775</f>
        <v>739.62629900333593</v>
      </c>
      <c r="M1682" s="39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2951.5402075759998</v>
      </c>
      <c r="J1685" s="39">
        <f>[2]Emissions!J1619</f>
        <v>2951.5402075759998</v>
      </c>
      <c r="K1685" s="39">
        <f>[2]Emissions!K1619</f>
        <v>2953.0258769839329</v>
      </c>
      <c r="L1685" s="39">
        <f>[2]Emissions!L1619</f>
        <v>2953.0258769839338</v>
      </c>
      <c r="M1685" s="39">
        <f>[2]Emissions!M1619</f>
        <v>2951.5402075759998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</v>
      </c>
      <c r="J1687" s="39">
        <f>[2]Emissions!J1028</f>
        <v>0</v>
      </c>
      <c r="K1687" s="39">
        <f>[2]Emissions!K1028</f>
        <v>0</v>
      </c>
      <c r="L1687" s="39">
        <f>[2]Emissions!L1028</f>
        <v>0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428.04359319851278</v>
      </c>
      <c r="F1689" s="39">
        <f>[2]Emissions!F1420</f>
        <v>369.70282264989709</v>
      </c>
      <c r="G1689" s="39">
        <f>[2]Emissions!G1420</f>
        <v>359.48510733239948</v>
      </c>
      <c r="H1689" s="39">
        <f>[2]Emissions!H1420</f>
        <v>269.92278754691353</v>
      </c>
      <c r="I1689" s="39">
        <f>[2]Emissions!I1420</f>
        <v>179.94852503127569</v>
      </c>
      <c r="J1689" s="39">
        <f>[2]Emissions!J1420</f>
        <v>86.195343489981042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209.68008162266739</v>
      </c>
      <c r="F1690" s="39">
        <f>[2]Emissions!F1270</f>
        <v>891.93999541062817</v>
      </c>
      <c r="G1690" s="39">
        <f>[2]Emissions!G1270</f>
        <v>1390.4751588694101</v>
      </c>
      <c r="H1690" s="39">
        <f>[2]Emissions!H1270</f>
        <v>2183.4051080133781</v>
      </c>
      <c r="I1690" s="39">
        <f>[2]Emissions!I1270</f>
        <v>2774.2170147254069</v>
      </c>
      <c r="J1690" s="39">
        <f>[2]Emissions!J1270</f>
        <v>3350.969764660445</v>
      </c>
      <c r="K1690" s="39">
        <f>[2]Emissions!K1270</f>
        <v>3881.9930598412948</v>
      </c>
      <c r="L1690" s="39">
        <f>[2]Emissions!L1270</f>
        <v>3906.1414674423559</v>
      </c>
      <c r="M1690" s="39">
        <f>[2]Emissions!M1270</f>
        <v>3926.7021645441619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4.1984495767390514E-3</v>
      </c>
      <c r="F1691" s="39">
        <f>[2]Emissions!F1165</f>
        <v>3.358759661391241E-3</v>
      </c>
      <c r="G1691" s="39">
        <f>[2]Emissions!G1165</f>
        <v>2.5190697460434229E-3</v>
      </c>
      <c r="H1691" s="39">
        <f>[2]Emissions!H1165</f>
        <v>1.6793798306956201E-3</v>
      </c>
      <c r="I1691" s="39">
        <f>[2]Emissions!I1165</f>
        <v>2.3874063673168912E-3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1192.2077814512479</v>
      </c>
      <c r="F1692" s="39">
        <f>[2]Emissions!F978</f>
        <v>668.38725127415205</v>
      </c>
      <c r="G1692" s="39">
        <f>[2]Emissions!G978</f>
        <v>122.7465513825142</v>
      </c>
      <c r="H1692" s="39">
        <f>[2]Emissions!H978</f>
        <v>318.21433491637748</v>
      </c>
      <c r="I1692" s="39">
        <f>[2]Emissions!I978</f>
        <v>316.42052955333509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578.16054636697231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</v>
      </c>
      <c r="J1696" s="39">
        <f>[2]Emissions!J1264</f>
        <v>96.360091061161995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36.543305115936683</v>
      </c>
      <c r="F1697" s="39">
        <f>[2]Emissions!F1159</f>
        <v>29.234644092749349</v>
      </c>
      <c r="G1697" s="39">
        <f>[2]Emissions!G1159</f>
        <v>21.925983069561969</v>
      </c>
      <c r="H1697" s="39">
        <f>[2]Emissions!H1159</f>
        <v>14.617322046374669</v>
      </c>
      <c r="I1697" s="39">
        <f>[2]Emissions!I1159</f>
        <v>16.981888847994089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4363.2665774650104</v>
      </c>
      <c r="F1698" s="39">
        <f>[2]Emissions!F972</f>
        <v>2887.7826788333341</v>
      </c>
      <c r="G1698" s="39">
        <f>[2]Emissions!G972</f>
        <v>2310.2261430666672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67842.410732367352</v>
      </c>
      <c r="F1700" s="39">
        <f>[2]Emissions!F1643</f>
        <v>0</v>
      </c>
      <c r="G1700" s="39">
        <f>[2]Emissions!G1643</f>
        <v>0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1881.902248060009</v>
      </c>
      <c r="H1701" s="39">
        <f>[2]Emissions!H1473</f>
        <v>6825.1589254491901</v>
      </c>
      <c r="I1701" s="39">
        <f>[2]Emissions!I1473</f>
        <v>2468.5018482484502</v>
      </c>
      <c r="J1701" s="39">
        <f>[2]Emissions!J1473</f>
        <v>0</v>
      </c>
      <c r="K1701" s="39">
        <f>[2]Emissions!K1473</f>
        <v>0</v>
      </c>
      <c r="L1701" s="39">
        <f>[2]Emissions!L1473</f>
        <v>0</v>
      </c>
      <c r="M1701" s="39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1510.0607349710349</v>
      </c>
      <c r="F1703" s="39">
        <f>[2]Emissions!F721</f>
        <v>1509.5497762540781</v>
      </c>
      <c r="G1703" s="39">
        <f>[2]Emissions!G721</f>
        <v>25.670849745000002</v>
      </c>
      <c r="H1703" s="39">
        <f>[2]Emissions!H721</f>
        <v>35867.782965464983</v>
      </c>
      <c r="I1703" s="39">
        <f>[2]Emissions!I721</f>
        <v>20086.777993646989</v>
      </c>
      <c r="J1703" s="39">
        <f>[2]Emissions!J721</f>
        <v>4269.4425356946685</v>
      </c>
      <c r="K1703" s="39">
        <f>[2]Emissions!K721</f>
        <v>19068.48228721178</v>
      </c>
      <c r="L1703" s="39">
        <f>[2]Emissions!L721</f>
        <v>19332.50980004622</v>
      </c>
      <c r="M1703" s="39">
        <f>[2]Emissions!M721</f>
        <v>19552.19603728929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29537.924520021999</v>
      </c>
      <c r="F1706" s="39">
        <f>[2]Emissions!F1579</f>
        <v>0</v>
      </c>
      <c r="G1706" s="39">
        <f>[2]Emissions!G1579</f>
        <v>0</v>
      </c>
      <c r="H1706" s="39">
        <f>[2]Emissions!H1579</f>
        <v>0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14698.767138499999</v>
      </c>
      <c r="I1707" s="39">
        <f>[2]Emissions!I1401</f>
        <v>14698.767138499999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1737.2470364793469</v>
      </c>
      <c r="F1708" s="39">
        <f>[2]Emissions!F1258</f>
        <v>0</v>
      </c>
      <c r="G1708" s="39">
        <f>[2]Emissions!G1258</f>
        <v>1737.2470364793469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585.32098409999992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0</v>
      </c>
      <c r="F1711" s="39">
        <f>[2]Emissions!F1573</f>
        <v>0</v>
      </c>
      <c r="G1711" s="39">
        <f>[2]Emissions!G1573</f>
        <v>0</v>
      </c>
      <c r="H1711" s="39">
        <f>[2]Emissions!H1573</f>
        <v>0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234.19697530864201</v>
      </c>
      <c r="H1713" s="39">
        <f>[2]Emissions!H1467</f>
        <v>175.64773148148149</v>
      </c>
      <c r="I1713" s="39">
        <f>[2]Emissions!I1467</f>
        <v>117.098487654321</v>
      </c>
      <c r="J1713" s="39">
        <f>[2]Emissions!J1467</f>
        <v>58.549243827160488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0</v>
      </c>
      <c r="J1714" s="39">
        <f>[2]Emissions!J1002</f>
        <v>0</v>
      </c>
      <c r="K1714" s="39">
        <f>[2]Emissions!K1002</f>
        <v>0</v>
      </c>
      <c r="L1714" s="39">
        <f>[2]Emissions!L1002</f>
        <v>0</v>
      </c>
      <c r="M1714" s="39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492.70441113912</v>
      </c>
      <c r="F1716" s="39">
        <f>[2]Emissions!F769</f>
        <v>417.3944753678947</v>
      </c>
      <c r="G1716" s="39">
        <f>[2]Emissions!G769</f>
        <v>384.41552083866418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7773.8053491799983</v>
      </c>
      <c r="F1717" s="39">
        <f>[2]Emissions!F751</f>
        <v>6478.1711243166656</v>
      </c>
      <c r="G1717" s="39">
        <f>[2]Emissions!G751</f>
        <v>6317.0045546108886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0</v>
      </c>
      <c r="F1721" s="39">
        <f>[2]Emissions!F1567</f>
        <v>0</v>
      </c>
      <c r="G1721" s="39">
        <f>[2]Emissions!G1567</f>
        <v>0</v>
      </c>
      <c r="H1721" s="39">
        <f>[2]Emissions!H1567</f>
        <v>0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3505.8836448645352</v>
      </c>
      <c r="F1723" s="39">
        <f>[2]Emissions!F1395</f>
        <v>3987.745736785228</v>
      </c>
      <c r="G1723" s="39">
        <f>[2]Emissions!G1395</f>
        <v>3324.7149083439358</v>
      </c>
      <c r="H1723" s="39">
        <f>[2]Emissions!H1395</f>
        <v>2059.0588122112681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0</v>
      </c>
      <c r="J1724" s="39">
        <f>[2]Emissions!J996</f>
        <v>0</v>
      </c>
      <c r="K1724" s="39">
        <f>[2]Emissions!K996</f>
        <v>0</v>
      </c>
      <c r="L1724" s="39">
        <f>[2]Emissions!L996</f>
        <v>0</v>
      </c>
      <c r="M1724" s="39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51.129218379014517</v>
      </c>
      <c r="F1726" s="39">
        <f>[2]Emissions!F763</f>
        <v>524.88376138013746</v>
      </c>
      <c r="G1726" s="39">
        <f>[2]Emissions!G763</f>
        <v>893.23523850413301</v>
      </c>
      <c r="H1726" s="39">
        <f>[2]Emissions!H763</f>
        <v>20890.669610201319</v>
      </c>
      <c r="I1726" s="39">
        <f>[2]Emissions!I763</f>
        <v>32565.39191521829</v>
      </c>
      <c r="J1726" s="39">
        <f>[2]Emissions!J763</f>
        <v>34139.937551033363</v>
      </c>
      <c r="K1726" s="39">
        <f>[2]Emissions!K763</f>
        <v>33900.670167810953</v>
      </c>
      <c r="L1726" s="39">
        <f>[2]Emissions!L763</f>
        <v>29141.595477157291</v>
      </c>
      <c r="M1726" s="39">
        <f>[2]Emissions!M763</f>
        <v>13826.546754958201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1567.7350433340439</v>
      </c>
      <c r="F1727" s="39">
        <f>[2]Emissions!F745</f>
        <v>7638.6878731928373</v>
      </c>
      <c r="G1727" s="39">
        <f>[2]Emissions!G745</f>
        <v>11506.1852754966</v>
      </c>
      <c r="H1727" s="39">
        <f>[2]Emissions!H745</f>
        <v>20345.976362013051</v>
      </c>
      <c r="I1727" s="39">
        <f>[2]Emissions!I745</f>
        <v>27737.1386257349</v>
      </c>
      <c r="J1727" s="39">
        <f>[2]Emissions!J745</f>
        <v>32185.206405695419</v>
      </c>
      <c r="K1727" s="39">
        <f>[2]Emissions!K745</f>
        <v>32650.805216189681</v>
      </c>
      <c r="L1727" s="39">
        <f>[2]Emissions!L745</f>
        <v>32650.805216189681</v>
      </c>
      <c r="M1727" s="39">
        <f>[2]Emissions!M745</f>
        <v>10467.34737432367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1.4459784383624641E-2</v>
      </c>
      <c r="F1728" s="39">
        <f>[2]Emissions!F709</f>
        <v>1.1567827506899719E-2</v>
      </c>
      <c r="G1728" s="39">
        <f>[2]Emissions!G709</f>
        <v>8.675870630174793E-3</v>
      </c>
      <c r="H1728" s="39">
        <f>[2]Emissions!H709</f>
        <v>5.7839137534498571E-3</v>
      </c>
      <c r="I1728" s="39">
        <f>[2]Emissions!I709</f>
        <v>2.8919568767249298E-3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898.33356808200017</v>
      </c>
      <c r="G1730" s="39">
        <f>[2]Emissions!G1655</f>
        <v>1197.778090776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0</v>
      </c>
      <c r="I1731" s="39">
        <f>[2]Emissions!I1631</f>
        <v>0</v>
      </c>
      <c r="J1731" s="39">
        <f>[2]Emissions!J1631</f>
        <v>0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0</v>
      </c>
      <c r="F1732" s="39">
        <f>[2]Emissions!F1561</f>
        <v>0</v>
      </c>
      <c r="G1732" s="39">
        <f>[2]Emissions!G1561</f>
        <v>0</v>
      </c>
      <c r="H1732" s="39">
        <f>[2]Emissions!H1561</f>
        <v>0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0</v>
      </c>
      <c r="I1733" s="39">
        <f>[2]Emissions!I1040</f>
        <v>1.6269644914005131E-4</v>
      </c>
      <c r="J1733" s="39">
        <f>[2]Emissions!J1040</f>
        <v>1.2973130221130219E-3</v>
      </c>
      <c r="K1733" s="39">
        <f>[2]Emissions!K1040</f>
        <v>7.621714004914004E-3</v>
      </c>
      <c r="L1733" s="39">
        <f>[2]Emissions!L1040</f>
        <v>4.73519253071253E-2</v>
      </c>
      <c r="M1733" s="39">
        <f>[2]Emissions!M1040</f>
        <v>0.1914625140043579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770.51023484487655</v>
      </c>
      <c r="H1734" s="39">
        <f>[2]Emissions!H1491</f>
        <v>513.67348989658524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1661.5744897330451</v>
      </c>
      <c r="F1736" s="39">
        <f>[2]Emissions!F990</f>
        <v>3154.8996645319321</v>
      </c>
      <c r="G1736" s="39">
        <f>[2]Emissions!G990</f>
        <v>3424.813921857678</v>
      </c>
      <c r="H1736" s="39">
        <f>[2]Emissions!H990</f>
        <v>4298.2914441400999</v>
      </c>
      <c r="I1736" s="39">
        <f>[2]Emissions!I990</f>
        <v>4775.7073899064844</v>
      </c>
      <c r="J1736" s="39">
        <f>[2]Emissions!J990</f>
        <v>5314.6041598503043</v>
      </c>
      <c r="K1736" s="39">
        <f>[2]Emissions!K990</f>
        <v>5283.3509483720654</v>
      </c>
      <c r="L1736" s="39">
        <f>[2]Emissions!L990</f>
        <v>5274.4314417869055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472.54355827913849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44.449708855858397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499.56396221666671</v>
      </c>
      <c r="F1740" s="39">
        <f>[2]Emissions!F1441</f>
        <v>219.10700097222221</v>
      </c>
      <c r="G1740" s="39">
        <f>[2]Emissions!G1441</f>
        <v>175.28560077777769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8.9353040559440574E-4</v>
      </c>
      <c r="G1741" s="39">
        <f>[2]Emissions!G855</f>
        <v>6.7014780419580441E-4</v>
      </c>
      <c r="H1741" s="39">
        <f>[2]Emissions!H855</f>
        <v>4.4676520279720281E-4</v>
      </c>
      <c r="I1741" s="39">
        <f>[2]Emissions!I855</f>
        <v>2.2338260139860141E-4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4371.8330378880046</v>
      </c>
      <c r="F1742" s="39">
        <f>[2]Emissions!F1600</f>
        <v>4364.9881910698159</v>
      </c>
      <c r="G1742" s="39">
        <f>[2]Emissions!G1600</f>
        <v>4364.9881910698168</v>
      </c>
      <c r="H1742" s="39">
        <f>[2]Emissions!H1600</f>
        <v>6121.8004742277617</v>
      </c>
      <c r="I1742" s="39">
        <f>[2]Emissions!I1600</f>
        <v>7450.1012432789012</v>
      </c>
      <c r="J1742" s="39">
        <f>[2]Emissions!J1600</f>
        <v>7709.9106533189924</v>
      </c>
      <c r="K1742" s="39">
        <f>[2]Emissions!K1600</f>
        <v>7966.9251608603336</v>
      </c>
      <c r="L1742" s="39">
        <f>[2]Emissions!L1600</f>
        <v>8304.9102553370012</v>
      </c>
      <c r="M1742" s="39">
        <f>[2]Emissions!M1600</f>
        <v>8641.0179515793898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2088.357495294028</v>
      </c>
      <c r="G1743" s="39">
        <f>[2]Emissions!G786</f>
        <v>2235.2211471597052</v>
      </c>
      <c r="H1743" s="39">
        <f>[2]Emissions!H786</f>
        <v>2935.4652107350239</v>
      </c>
      <c r="I1743" s="39">
        <f>[2]Emissions!I786</f>
        <v>3082.2188169500728</v>
      </c>
      <c r="J1743" s="39">
        <f>[2]Emissions!J786</f>
        <v>3082.2440078718919</v>
      </c>
      <c r="K1743" s="39">
        <f>[2]Emissions!K786</f>
        <v>0</v>
      </c>
      <c r="L1743" s="39">
        <f>[2]Emissions!L786</f>
        <v>0</v>
      </c>
      <c r="M1743" s="39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514.72777078800016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82.394139424952996</v>
      </c>
      <c r="F1747" s="39">
        <f>[2]Emissions!F1599</f>
        <v>82.265137411794512</v>
      </c>
      <c r="G1747" s="39">
        <f>[2]Emissions!G1599</f>
        <v>82.265137411794498</v>
      </c>
      <c r="H1747" s="39">
        <f>[2]Emissions!H1599</f>
        <v>115.3750560540475</v>
      </c>
      <c r="I1747" s="39">
        <f>[2]Emissions!I1599</f>
        <v>140.40899440781939</v>
      </c>
      <c r="J1747" s="39">
        <f>[2]Emissions!J1599</f>
        <v>145.30551551675441</v>
      </c>
      <c r="K1747" s="39">
        <f>[2]Emissions!K1599</f>
        <v>150.14936224765049</v>
      </c>
      <c r="L1747" s="39">
        <f>[2]Emissions!L1599</f>
        <v>156.51922833277419</v>
      </c>
      <c r="M1747" s="39">
        <f>[2]Emissions!M1599</f>
        <v>162.85371186542389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2086.2028794291059</v>
      </c>
      <c r="G1748" s="39">
        <f>[2]Emissions!G785</f>
        <v>2232.9150080258978</v>
      </c>
      <c r="H1748" s="39">
        <f>[2]Emissions!H785</f>
        <v>2932.4366105417021</v>
      </c>
      <c r="I1748" s="39">
        <f>[2]Emissions!I785</f>
        <v>3079.0388070249878</v>
      </c>
      <c r="J1748" s="39">
        <f>[2]Emissions!J785</f>
        <v>3079.0639719566411</v>
      </c>
      <c r="K1748" s="39">
        <f>[2]Emissions!K785</f>
        <v>0</v>
      </c>
      <c r="L1748" s="39">
        <f>[2]Emissions!L785</f>
        <v>0</v>
      </c>
      <c r="M1748" s="39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0</v>
      </c>
      <c r="J1750" s="39">
        <f>[2]Emissions!J1033</f>
        <v>0</v>
      </c>
      <c r="K1750" s="39">
        <f>[2]Emissions!K1033</f>
        <v>0</v>
      </c>
      <c r="L1750" s="39">
        <f>[2]Emissions!L1033</f>
        <v>0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499.11864398148128</v>
      </c>
      <c r="F1751" s="39">
        <f>[2]Emissions!F1440</f>
        <v>218.91168595679011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560.98291418027952</v>
      </c>
      <c r="F1752" s="39">
        <f>[2]Emissions!F854</f>
        <v>448.78633134422358</v>
      </c>
      <c r="G1752" s="39">
        <f>[2]Emissions!G854</f>
        <v>336.58974850816719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5132.8975148523514</v>
      </c>
      <c r="G1753" s="39">
        <f>[2]Emissions!G702</f>
        <v>4823.250281684971</v>
      </c>
      <c r="H1753" s="39">
        <f>[2]Emissions!H702</f>
        <v>4513.3646749739673</v>
      </c>
      <c r="I1753" s="39">
        <f>[2]Emissions!I702</f>
        <v>4203.9558153502112</v>
      </c>
      <c r="J1753" s="39">
        <f>[2]Emissions!J702</f>
        <v>4203.9558153502112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5.3003875109106612E-3</v>
      </c>
      <c r="F1754" s="39">
        <f>[2]Emissions!F1071</f>
        <v>0.20728792058784901</v>
      </c>
      <c r="G1754" s="39">
        <f>[2]Emissions!G1071</f>
        <v>0.38233448170239392</v>
      </c>
      <c r="H1754" s="39">
        <f>[2]Emissions!H1071</f>
        <v>0.6077889023396511</v>
      </c>
      <c r="I1754" s="39">
        <f>[2]Emissions!I1071</f>
        <v>0.78100361862725598</v>
      </c>
      <c r="J1754" s="39">
        <f>[2]Emissions!J1071</f>
        <v>0.81043357840806529</v>
      </c>
      <c r="K1754" s="39">
        <f>[2]Emissions!K1071</f>
        <v>0.85524253025660568</v>
      </c>
      <c r="L1754" s="39">
        <f>[2]Emissions!L1071</f>
        <v>0.90646121203697683</v>
      </c>
      <c r="M1754" s="39">
        <f>[2]Emissions!M1071</f>
        <v>0.8162740913420472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6.7868630614073604</v>
      </c>
      <c r="F1755" s="39">
        <f>[2]Emissions!F1318</f>
        <v>0</v>
      </c>
      <c r="G1755" s="39">
        <f>[2]Emissions!G1318</f>
        <v>49.774578232470468</v>
      </c>
      <c r="H1755" s="39">
        <f>[2]Emissions!H1318</f>
        <v>70.287358290484264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2086.701022675476</v>
      </c>
      <c r="F1756" s="39">
        <f>[2]Emissions!F1326</f>
        <v>612.87998293645546</v>
      </c>
      <c r="G1756" s="39">
        <f>[2]Emissions!G1326</f>
        <v>0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2.2610652874934591</v>
      </c>
      <c r="H1763" s="39">
        <f>[2]Emissions!H817</f>
        <v>2.2610652874931958</v>
      </c>
      <c r="I1763" s="39">
        <f>[2]Emissions!I817</f>
        <v>2.2610652874934591</v>
      </c>
      <c r="J1763" s="39">
        <f>[2]Emissions!J817</f>
        <v>2.2610652874934591</v>
      </c>
      <c r="K1763" s="39">
        <f>[2]Emissions!K817</f>
        <v>2.2610652874934591</v>
      </c>
      <c r="L1763" s="39">
        <f>[2]Emissions!L817</f>
        <v>2.2610652874934591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242.39510935297281</v>
      </c>
      <c r="F1764" s="39">
        <f>[2]Emissions!F1079</f>
        <v>190.6093319763344</v>
      </c>
      <c r="G1764" s="39">
        <f>[2]Emissions!G1079</f>
        <v>153.6630913736121</v>
      </c>
      <c r="H1764" s="39">
        <f>[2]Emissions!H1079</f>
        <v>95.465381885261081</v>
      </c>
      <c r="I1764" s="39">
        <f>[2]Emissions!I1079</f>
        <v>47.802218287560187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9912.8214569473912</v>
      </c>
      <c r="H1765" s="39">
        <f>[2]Emissions!H1237</f>
        <v>6608.5476379649263</v>
      </c>
      <c r="I1765" s="39">
        <f>[2]Emissions!I1237</f>
        <v>3395.7603044145799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472.41767351999982</v>
      </c>
      <c r="G1766" s="39">
        <f>[2]Emissions!G825</f>
        <v>388.27565478000002</v>
      </c>
      <c r="H1766" s="39">
        <f>[2]Emissions!H825</f>
        <v>258.85043652000002</v>
      </c>
      <c r="I1766" s="39">
        <f>[2]Emissions!I825</f>
        <v>129.42521826000001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3927.1320000000001</v>
      </c>
      <c r="J1768" s="39">
        <f>[2]Emissions!J664</f>
        <v>4739.9040000000005</v>
      </c>
      <c r="K1768" s="39">
        <f>[2]Emissions!K664</f>
        <v>4718.7407685213193</v>
      </c>
      <c r="L1768" s="39">
        <f>[2]Emissions!L664</f>
        <v>6247.7099999999991</v>
      </c>
      <c r="M1768" s="39">
        <f>[2]Emissions!M664</f>
        <v>6942.7439999999997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0.17117857737104819</v>
      </c>
      <c r="F1769" s="39">
        <f>[2]Emissions!F1124</f>
        <v>0.1369428618968386</v>
      </c>
      <c r="G1769" s="39">
        <f>[2]Emissions!G1124</f>
        <v>0.1027071464226289</v>
      </c>
      <c r="H1769" s="39">
        <f>[2]Emissions!H1124</f>
        <v>8.3850114385892668E-2</v>
      </c>
      <c r="I1769" s="39">
        <f>[2]Emissions!I1124</f>
        <v>5.4221031613976733E-2</v>
      </c>
      <c r="J1769" s="39">
        <f>[2]Emissions!J1124</f>
        <v>3.3808903206428313E-2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0.10330599074074071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5.165299537037036E-2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254.83749985280701</v>
      </c>
      <c r="F1773" s="39">
        <f>[2]Emissions!F1199</f>
        <v>297.5308752186275</v>
      </c>
      <c r="G1773" s="39">
        <f>[2]Emissions!G1199</f>
        <v>387.78113023197727</v>
      </c>
      <c r="H1773" s="39">
        <f>[2]Emissions!H1199</f>
        <v>714.06810380853335</v>
      </c>
      <c r="I1773" s="39">
        <f>[2]Emissions!I1199</f>
        <v>801.17445234530544</v>
      </c>
      <c r="J1773" s="39">
        <f>[2]Emissions!J1199</f>
        <v>889.63117806980813</v>
      </c>
      <c r="K1773" s="39">
        <f>[2]Emissions!K1199</f>
        <v>873.69133620045022</v>
      </c>
      <c r="L1773" s="39">
        <f>[2]Emissions!L1199</f>
        <v>881.38003437065493</v>
      </c>
      <c r="M1773" s="39">
        <f>[2]Emissions!M1199</f>
        <v>881.31005459626965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98.140616218381126</v>
      </c>
      <c r="F1774" s="39">
        <f>[2]Emissions!F1192</f>
        <v>78.512492974704884</v>
      </c>
      <c r="G1774" s="39">
        <f>[2]Emissions!G1192</f>
        <v>58.884369731028663</v>
      </c>
      <c r="H1774" s="39">
        <f>[2]Emissions!H1192</f>
        <v>37.924400610455308</v>
      </c>
      <c r="I1774" s="39">
        <f>[2]Emissions!I1192</f>
        <v>19.628123243676221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9.624651047329376</v>
      </c>
      <c r="F1775" s="39">
        <f>[2]Emissions!F883</f>
        <v>16.607838407262189</v>
      </c>
      <c r="G1775" s="39">
        <f>[2]Emissions!G883</f>
        <v>16.388801704109131</v>
      </c>
      <c r="H1775" s="39">
        <f>[2]Emissions!H883</f>
        <v>11.580771712252821</v>
      </c>
      <c r="I1775" s="39">
        <f>[2]Emissions!I883</f>
        <v>11.236828535622241</v>
      </c>
      <c r="J1775" s="39">
        <f>[2]Emissions!J883</f>
        <v>16.75888033176108</v>
      </c>
      <c r="K1775" s="39">
        <f>[2]Emissions!K883</f>
        <v>16.676429232061981</v>
      </c>
      <c r="L1775" s="39">
        <f>[2]Emissions!L883</f>
        <v>18.080244698551201</v>
      </c>
      <c r="M1775" s="39">
        <f>[2]Emissions!M883</f>
        <v>20.774179565373299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0</v>
      </c>
      <c r="J1776" s="39">
        <f>[2]Emissions!J862</f>
        <v>0</v>
      </c>
      <c r="K1776" s="39">
        <f>[2]Emissions!K862</f>
        <v>0</v>
      </c>
      <c r="L1776" s="39">
        <f>[2]Emissions!L862</f>
        <v>0</v>
      </c>
      <c r="M1776" s="39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62.731440218676219</v>
      </c>
      <c r="F1778" s="39">
        <f>[2]Emissions!F1376</f>
        <v>0</v>
      </c>
      <c r="G1778" s="39">
        <f>[2]Emissions!G1376</f>
        <v>0</v>
      </c>
      <c r="H1778" s="39">
        <f>[2]Emissions!H1376</f>
        <v>660.24897861006764</v>
      </c>
      <c r="I1778" s="39">
        <f>[2]Emissions!I1376</f>
        <v>660.24897861006764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1.551849590585306</v>
      </c>
      <c r="F1779" s="39">
        <f>[2]Emissions!F1221</f>
        <v>1.551849590585306</v>
      </c>
      <c r="G1779" s="39">
        <f>[2]Emissions!G1221</f>
        <v>1.2657342106087579</v>
      </c>
      <c r="H1779" s="39">
        <f>[2]Emissions!H1221</f>
        <v>0.79738782399430475</v>
      </c>
      <c r="I1779" s="39">
        <f>[2]Emissions!I1221</f>
        <v>0.39869391199715237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82.728273716237695</v>
      </c>
      <c r="J1782" s="39">
        <f>[2]Emissions!J1132</f>
        <v>82.728273716237695</v>
      </c>
      <c r="K1782" s="39">
        <f>[2]Emissions!K1132</f>
        <v>139.88224715516981</v>
      </c>
      <c r="L1782" s="39">
        <f>[2]Emissions!L1132</f>
        <v>139.64491998180509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0.13157007925954359</v>
      </c>
      <c r="F1784" s="39">
        <f>[2]Emissions!F1109</f>
        <v>0.2717917937978252</v>
      </c>
      <c r="G1784" s="39">
        <f>[2]Emissions!G1109</f>
        <v>0</v>
      </c>
      <c r="H1784" s="39">
        <f>[2]Emissions!H1109</f>
        <v>0.156942847331971</v>
      </c>
      <c r="I1784" s="39">
        <f>[2]Emissions!I1109</f>
        <v>0.10415061538332659</v>
      </c>
      <c r="J1784" s="39">
        <f>[2]Emissions!J1109</f>
        <v>5.2075307691663332E-2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78.157651890623512</v>
      </c>
      <c r="F1786" s="39">
        <f>[2]Emissions!F1292</f>
        <v>116.9840320392408</v>
      </c>
      <c r="G1786" s="39">
        <f>[2]Emissions!G1292</f>
        <v>139.80461566274789</v>
      </c>
      <c r="H1786" s="39">
        <f>[2]Emissions!H1292</f>
        <v>139.80461566274789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24.985856886386731</v>
      </c>
      <c r="F1788" s="39">
        <f>[2]Emissions!F656</f>
        <v>0</v>
      </c>
      <c r="G1788" s="39">
        <f>[2]Emissions!G656</f>
        <v>0</v>
      </c>
      <c r="H1788" s="39">
        <f>[2]Emissions!H656</f>
        <v>42.880463395</v>
      </c>
      <c r="I1788" s="39">
        <f>[2]Emissions!I656</f>
        <v>54.427368764999983</v>
      </c>
      <c r="J1788" s="39">
        <f>[2]Emissions!J656</f>
        <v>64.456073220000007</v>
      </c>
      <c r="K1788" s="39">
        <f>[2]Emissions!K656</f>
        <v>74.484777674999989</v>
      </c>
      <c r="L1788" s="39">
        <f>[2]Emissions!L656</f>
        <v>84.513705526249993</v>
      </c>
      <c r="M1788" s="39">
        <f>[2]Emissions!M656</f>
        <v>94.542633377499996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705.57950440720629</v>
      </c>
      <c r="F1789" s="39">
        <f>[2]Emissions!F1094</f>
        <v>591.59850840000001</v>
      </c>
      <c r="G1789" s="39">
        <f>[2]Emissions!G1094</f>
        <v>486.22926510000002</v>
      </c>
      <c r="H1789" s="39">
        <f>[2]Emissions!H1094</f>
        <v>324.15284339999999</v>
      </c>
      <c r="I1789" s="39">
        <f>[2]Emissions!I1094</f>
        <v>162.07642169999991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37.696149016095589</v>
      </c>
      <c r="F1791" s="39">
        <f>[2]Emissions!F1361</f>
        <v>37.696149016095589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59.188924185335921</v>
      </c>
      <c r="F1792" s="39">
        <f>[2]Emissions!F1333</f>
        <v>80.188805086209598</v>
      </c>
      <c r="G1792" s="39">
        <f>[2]Emissions!G1333</f>
        <v>91.660996815584596</v>
      </c>
      <c r="H1792" s="39">
        <f>[2]Emissions!H1333</f>
        <v>112.3896640186224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7.5739030430856469E-3</v>
      </c>
      <c r="F1794" s="39">
        <f>[2]Emissions!F793</f>
        <v>3.9620066278598431E-2</v>
      </c>
      <c r="G1794" s="39">
        <f>[2]Emissions!G793</f>
        <v>6.1043924794090848E-2</v>
      </c>
      <c r="H1794" s="39">
        <f>[2]Emissions!H793</f>
        <v>0.1068252257185696</v>
      </c>
      <c r="I1794" s="39">
        <f>[2]Emissions!I793</f>
        <v>0.13703174326028761</v>
      </c>
      <c r="J1794" s="39">
        <f>[2]Emissions!J793</f>
        <v>0.15853164138733791</v>
      </c>
      <c r="K1794" s="39">
        <f>[2]Emissions!K793</f>
        <v>0.16090044136633619</v>
      </c>
      <c r="L1794" s="39">
        <f>[2]Emissions!L793</f>
        <v>0.16090044136633619</v>
      </c>
      <c r="M1794" s="39">
        <f>[2]Emissions!M793</f>
        <v>5.0536388948269138E-2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0</v>
      </c>
      <c r="J1796" s="39">
        <f>[2]Emissions!J1206</f>
        <v>0</v>
      </c>
      <c r="K1796" s="39">
        <f>[2]Emissions!K1206</f>
        <v>0</v>
      </c>
      <c r="L1796" s="39">
        <f>[2]Emissions!L1206</f>
        <v>0</v>
      </c>
      <c r="M1796" s="39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0.35193984931226319</v>
      </c>
      <c r="I1797" s="39">
        <f>[2]Emissions!I890</f>
        <v>0.56109779922552216</v>
      </c>
      <c r="J1797" s="39">
        <f>[2]Emissions!J890</f>
        <v>0.5840636589174748</v>
      </c>
      <c r="K1797" s="39">
        <f>[2]Emissions!K890</f>
        <v>0.5840636589174748</v>
      </c>
      <c r="L1797" s="39">
        <f>[2]Emissions!L890</f>
        <v>0.50197483211919436</v>
      </c>
      <c r="M1797" s="39">
        <f>[2]Emissions!M890</f>
        <v>0.2378070130192291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47.825946376651522</v>
      </c>
      <c r="F1798" s="39">
        <f>[2]Emissions!F876</f>
        <v>40.608157762676463</v>
      </c>
      <c r="G1798" s="39">
        <f>[2]Emissions!G876</f>
        <v>28.486508694611441</v>
      </c>
      <c r="H1798" s="39">
        <f>[2]Emissions!H876</f>
        <v>27.24722193936228</v>
      </c>
      <c r="I1798" s="39">
        <f>[2]Emissions!I876</f>
        <v>13.62927623364871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69.245135999999988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4.7586817612524458E-2</v>
      </c>
      <c r="F1800" s="39">
        <f>[2]Emissions!F1606</f>
        <v>3.7501017612524459E-2</v>
      </c>
      <c r="G1800" s="39">
        <f>[2]Emissions!G1606</f>
        <v>3.7501017612524473E-2</v>
      </c>
      <c r="H1800" s="39">
        <f>[2]Emissions!H1606</f>
        <v>3.7501017612524473E-2</v>
      </c>
      <c r="I1800" s="39">
        <f>[2]Emissions!I1606</f>
        <v>3.7501017612524459E-2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0</v>
      </c>
      <c r="J1801" s="39">
        <f>[2]Emissions!J1592</f>
        <v>0</v>
      </c>
      <c r="K1801" s="39">
        <f>[2]Emissions!K1592</f>
        <v>0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0</v>
      </c>
      <c r="L1803" s="39">
        <f>[2]Emissions!L1138</f>
        <v>0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4.1072974410314329E-2</v>
      </c>
      <c r="I1804" s="39">
        <f>[2]Emissions!I1152</f>
        <v>6.5450182672165069E-2</v>
      </c>
      <c r="J1804" s="39">
        <f>[2]Emissions!J1152</f>
        <v>7.552832588721399E-2</v>
      </c>
      <c r="K1804" s="39">
        <f>[2]Emissions!K1152</f>
        <v>9.3471248395966725E-2</v>
      </c>
      <c r="L1804" s="39">
        <f>[2]Emissions!L1152</f>
        <v>9.327768623941185E-2</v>
      </c>
      <c r="M1804" s="39">
        <f>[2]Emissions!M1152</f>
        <v>6.2381113926725539E-2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129.48904712625929</v>
      </c>
      <c r="F1805" s="39">
        <f>[2]Emissions!F1015</f>
        <v>152.59837603680529</v>
      </c>
      <c r="G1805" s="39">
        <f>[2]Emissions!G1015</f>
        <v>81.489073185671828</v>
      </c>
      <c r="H1805" s="39">
        <f>[2]Emissions!H1015</f>
        <v>251.09759530931851</v>
      </c>
      <c r="I1805" s="39">
        <f>[2]Emissions!I1015</f>
        <v>276.87333317933121</v>
      </c>
      <c r="J1805" s="39">
        <f>[2]Emissions!J1015</f>
        <v>511.82878818247912</v>
      </c>
      <c r="K1805" s="39">
        <f>[2]Emissions!K1015</f>
        <v>717.25780687327199</v>
      </c>
      <c r="L1805" s="39">
        <f>[2]Emissions!L1015</f>
        <v>404.0244810339932</v>
      </c>
      <c r="M1805" s="39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90.9466845882353</v>
      </c>
      <c r="F1807" s="39">
        <f>[2]Emissions!F1516</f>
        <v>72.757347670588246</v>
      </c>
      <c r="G1807" s="39">
        <f>[2]Emissions!G1516</f>
        <v>54.568010752941177</v>
      </c>
      <c r="H1807" s="39">
        <f>[2]Emissions!H1516</f>
        <v>36.378673835294123</v>
      </c>
      <c r="I1807" s="39">
        <f>[2]Emissions!I1516</f>
        <v>18.189336917646081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123.5330035793195</v>
      </c>
      <c r="F1808" s="39">
        <f>[2]Emissions!F1251</f>
        <v>102.94416964943289</v>
      </c>
      <c r="G1808" s="39">
        <f>[2]Emissions!G1251</f>
        <v>82.355335719546332</v>
      </c>
      <c r="H1808" s="39">
        <f>[2]Emissions!H1251</f>
        <v>61.76650178965977</v>
      </c>
      <c r="I1808" s="39">
        <f>[2]Emissions!I1251</f>
        <v>56.561061238768602</v>
      </c>
      <c r="J1808" s="39">
        <f>[2]Emissions!J1251</f>
        <v>20.588833929886569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16.944905896176511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304.94913112830358</v>
      </c>
      <c r="I1809" s="39">
        <f>[2]Emissions!I1146</f>
        <v>485.93939505519103</v>
      </c>
      <c r="J1809" s="39">
        <f>[2]Emissions!J1146</f>
        <v>560.76526439968143</v>
      </c>
      <c r="K1809" s="39">
        <f>[2]Emissions!K1146</f>
        <v>693.98373000884771</v>
      </c>
      <c r="L1809" s="39">
        <f>[2]Emissions!L1146</f>
        <v>692.54661442839188</v>
      </c>
      <c r="M1809" s="39">
        <f>[2]Emissions!M1146</f>
        <v>463.15288249476168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449.05684360156528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2.193899656214672E-2</v>
      </c>
      <c r="H1812" s="39">
        <f>[2]Emissions!H678</f>
        <v>0.1905196944729568</v>
      </c>
      <c r="I1812" s="39">
        <f>[2]Emissions!I678</f>
        <v>0.18586320688053409</v>
      </c>
      <c r="J1812" s="39">
        <f>[2]Emissions!J678</f>
        <v>8.826732382295778E-2</v>
      </c>
      <c r="K1812" s="39">
        <f>[2]Emissions!K678</f>
        <v>0</v>
      </c>
      <c r="L1812" s="39">
        <f>[2]Emissions!L678</f>
        <v>0</v>
      </c>
      <c r="M1812" s="39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1.2620925925925921</v>
      </c>
      <c r="J1813" s="39">
        <f>[2]Emissions!J1454</f>
        <v>0.63104629629629638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38.762359596534438</v>
      </c>
      <c r="F1814" s="39">
        <f>[2]Emissions!F1447</f>
        <v>0</v>
      </c>
      <c r="G1814" s="39">
        <f>[2]Emissions!G1447</f>
        <v>129.27759965226511</v>
      </c>
      <c r="H1814" s="39">
        <f>[2]Emissions!H1447</f>
        <v>164.41997648337289</v>
      </c>
      <c r="I1814" s="39">
        <f>[2]Emissions!I1447</f>
        <v>155.99344772947569</v>
      </c>
      <c r="J1814" s="39">
        <f>[2]Emissions!J1447</f>
        <v>0</v>
      </c>
      <c r="K1814" s="39">
        <f>[2]Emissions!K1447</f>
        <v>0</v>
      </c>
      <c r="L1814" s="39">
        <f>[2]Emissions!L1447</f>
        <v>0</v>
      </c>
      <c r="M1814" s="39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16.488451947186071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9.6163647710328757</v>
      </c>
      <c r="F1817" s="39">
        <f>[2]Emissions!F1382</f>
        <v>173.75995195127169</v>
      </c>
      <c r="G1817" s="39">
        <f>[2]Emissions!G1382</f>
        <v>173.75995195127169</v>
      </c>
      <c r="H1817" s="39">
        <f>[2]Emissions!H1382</f>
        <v>187.41333524985029</v>
      </c>
      <c r="I1817" s="39">
        <f>[2]Emissions!I1382</f>
        <v>187.41333524985029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2883.488264217277</v>
      </c>
      <c r="F1818" s="39">
        <f>[2]Emissions!F941</f>
        <v>2883.488264217277</v>
      </c>
      <c r="G1818" s="39">
        <f>[2]Emissions!G941</f>
        <v>1365.462132929782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2103.8279127095411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3.0380364698795179</v>
      </c>
      <c r="J1820" s="39">
        <f>[2]Emissions!J927</f>
        <v>1.519018234939759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0</v>
      </c>
      <c r="G1821" s="39">
        <f>[2]Emissions!G868</f>
        <v>0</v>
      </c>
      <c r="H1821" s="39">
        <f>[2]Emissions!H868</f>
        <v>13.136784269083201</v>
      </c>
      <c r="I1821" s="39">
        <f>[2]Emissions!I868</f>
        <v>13.1373410833994</v>
      </c>
      <c r="J1821" s="39">
        <f>[2]Emissions!J868</f>
        <v>13.136366658346059</v>
      </c>
      <c r="K1821" s="39">
        <f>[2]Emissions!K868</f>
        <v>0</v>
      </c>
      <c r="L1821" s="39">
        <f>[2]Emissions!L868</f>
        <v>0</v>
      </c>
      <c r="M1821" s="39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269.96776264114192</v>
      </c>
      <c r="F1822" s="39">
        <f>[2]Emissions!F1171</f>
        <v>251.67331577469179</v>
      </c>
      <c r="G1822" s="39">
        <f>[2]Emissions!G1171</f>
        <v>345.7879904092631</v>
      </c>
      <c r="H1822" s="39">
        <f>[2]Emissions!H1171</f>
        <v>335.33988824251509</v>
      </c>
      <c r="I1822" s="39">
        <f>[2]Emissions!I1171</f>
        <v>369.04577712625439</v>
      </c>
      <c r="J1822" s="39">
        <f>[2]Emissions!J1171</f>
        <v>407.14953284747833</v>
      </c>
      <c r="K1822" s="39">
        <f>[2]Emissions!K1171</f>
        <v>383.74174914399168</v>
      </c>
      <c r="L1822" s="39">
        <f>[2]Emissions!L1171</f>
        <v>380.05905635472129</v>
      </c>
      <c r="M1822" s="39">
        <f>[2]Emissions!M1171</f>
        <v>377.33775614750101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2951.5402075759998</v>
      </c>
      <c r="F1823" s="39">
        <f>[2]Emissions!F1612</f>
        <v>2606.7084387300001</v>
      </c>
      <c r="G1823" s="39">
        <f>[2]Emissions!G1612</f>
        <v>2529.325451354001</v>
      </c>
      <c r="H1823" s="39">
        <f>[2]Emissions!H1612</f>
        <v>2561.2305955093079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772.56991369325146</v>
      </c>
      <c r="I1824" s="39">
        <f>[2]Emissions!I1542</f>
        <v>386.28495684662568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1497.1185587897669</v>
      </c>
      <c r="F1825" s="39">
        <f>[2]Emissions!F1413</f>
        <v>11072.777466070729</v>
      </c>
      <c r="G1825" s="39">
        <f>[2]Emissions!G1413</f>
        <v>11072.777466070729</v>
      </c>
      <c r="H1825" s="39">
        <f>[2]Emissions!H1413</f>
        <v>14042.334478020661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638.64804800000013</v>
      </c>
      <c r="F1827" s="39">
        <f>[2]Emissions!F1522</f>
        <v>510.91843840000001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376.78308932026869</v>
      </c>
      <c r="G1828" s="39">
        <f>[2]Emissions!G1407</f>
        <v>292.7434337349398</v>
      </c>
      <c r="H1828" s="39">
        <f>[2]Emissions!H1407</f>
        <v>376.78308932026869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11020.518525038349</v>
      </c>
      <c r="G1829" s="39">
        <f>[2]Emissions!G1723</f>
        <v>11020.518525038349</v>
      </c>
      <c r="H1829" s="39">
        <f>[2]Emissions!H1723</f>
        <v>23905.848417524528</v>
      </c>
      <c r="I1829" s="39">
        <f>[2]Emissions!I1723</f>
        <v>25979.126546555341</v>
      </c>
      <c r="J1829" s="39">
        <f>[2]Emissions!J1723</f>
        <v>25979.106864273821</v>
      </c>
      <c r="K1829" s="39">
        <f>[2]Emissions!K1723</f>
        <v>25979.10686427381</v>
      </c>
      <c r="L1829" s="39">
        <f>[2]Emissions!L1723</f>
        <v>25979.083851500862</v>
      </c>
      <c r="M1829" s="39">
        <f>[2]Emissions!M1723</f>
        <v>25977.004432174821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8.0481854117647064E-2</v>
      </c>
      <c r="F1830" s="39">
        <f>[2]Emissions!F1509</f>
        <v>3.571728564705888E-2</v>
      </c>
      <c r="G1830" s="39">
        <f>[2]Emissions!G1509</f>
        <v>2.541532235294118E-2</v>
      </c>
      <c r="H1830" s="39">
        <f>[2]Emissions!H1509</f>
        <v>1.7858642823529721E-2</v>
      </c>
      <c r="I1830" s="39">
        <f>[2]Emissions!I1509</f>
        <v>8.4717741176470601E-3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7493.0205389350967</v>
      </c>
      <c r="F1831" s="39">
        <f>[2]Emissions!F684</f>
        <v>5994.4164311480781</v>
      </c>
      <c r="G1831" s="39">
        <f>[2]Emissions!G684</f>
        <v>4495.8123233610577</v>
      </c>
      <c r="H1831" s="39">
        <f>[2]Emissions!H684</f>
        <v>2997.2082155740391</v>
      </c>
      <c r="I1831" s="39">
        <f>[2]Emissions!I684</f>
        <v>1498.6041077870191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2610.4201688271601</v>
      </c>
      <c r="I1832" s="39">
        <f>[2]Emissions!I1460</f>
        <v>2264.9745664857001</v>
      </c>
      <c r="J1832" s="39">
        <f>[2]Emissions!J1460</f>
        <v>870.14005627572021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0</v>
      </c>
      <c r="F1833" s="39">
        <f>[2]Emissions!F1346</f>
        <v>0</v>
      </c>
      <c r="G1833" s="39">
        <f>[2]Emissions!G1346</f>
        <v>0</v>
      </c>
      <c r="H1833" s="39">
        <f>[2]Emissions!H1346</f>
        <v>521.38448493983026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258.55750913522661</v>
      </c>
      <c r="F1836" s="39">
        <f>[2]Emissions!F1184</f>
        <v>186.47171175513139</v>
      </c>
      <c r="G1836" s="39">
        <f>[2]Emissions!G1184</f>
        <v>172.37167275681779</v>
      </c>
      <c r="H1836" s="39">
        <f>[2]Emissions!H1184</f>
        <v>129.2787545676133</v>
      </c>
      <c r="I1836" s="39">
        <f>[2]Emissions!I1184</f>
        <v>86.185836378408823</v>
      </c>
      <c r="J1836" s="39">
        <f>[2]Emissions!J1184</f>
        <v>43.09291818920444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196.24617061800001</v>
      </c>
      <c r="F1837" s="39">
        <f>[2]Emissions!F1177</f>
        <v>156.99693649439999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47.376038383599983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553.37722282243897</v>
      </c>
      <c r="H1838" s="39">
        <f>[2]Emissions!H726</f>
        <v>5054.3979018984464</v>
      </c>
      <c r="I1838" s="39">
        <f>[2]Emissions!I726</f>
        <v>5169.8462121089897</v>
      </c>
      <c r="J1838" s="39">
        <f>[2]Emissions!J726</f>
        <v>2456.1678941573609</v>
      </c>
      <c r="K1838" s="39">
        <f>[2]Emissions!K726</f>
        <v>0</v>
      </c>
      <c r="L1838" s="39">
        <f>[2]Emissions!L726</f>
        <v>0</v>
      </c>
      <c r="M1838" s="39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1498.163415275209</v>
      </c>
      <c r="F1839" s="39">
        <f>[2]Emissions!F720</f>
        <v>1497.65648225011</v>
      </c>
      <c r="G1839" s="39">
        <f>[2]Emissions!G720</f>
        <v>25.46859675</v>
      </c>
      <c r="H1839" s="39">
        <f>[2]Emissions!H720</f>
        <v>35585.191364453087</v>
      </c>
      <c r="I1839" s="39">
        <f>[2]Emissions!I720</f>
        <v>19928.520240223519</v>
      </c>
      <c r="J1839" s="39">
        <f>[2]Emissions!J720</f>
        <v>4235.804866961369</v>
      </c>
      <c r="K1839" s="39">
        <f>[2]Emissions!K720</f>
        <v>18918.247382991511</v>
      </c>
      <c r="L1839" s="39">
        <f>[2]Emissions!L720</f>
        <v>19180.194701529159</v>
      </c>
      <c r="M1839" s="39">
        <f>[2]Emissions!M720</f>
        <v>19398.150096206289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46.036891520000012</v>
      </c>
      <c r="J1842" s="39">
        <f>[2]Emissions!J1618</f>
        <v>46.036891519999998</v>
      </c>
      <c r="K1842" s="39">
        <f>[2]Emissions!K1618</f>
        <v>46.060064370971837</v>
      </c>
      <c r="L1842" s="39">
        <f>[2]Emissions!L1618</f>
        <v>46.060064370971851</v>
      </c>
      <c r="M1842" s="39">
        <f>[2]Emissions!M1618</f>
        <v>46.036891519999998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0</v>
      </c>
      <c r="J1844" s="39">
        <f>[2]Emissions!J1027</f>
        <v>0</v>
      </c>
      <c r="K1844" s="39">
        <f>[2]Emissions!K1027</f>
        <v>0</v>
      </c>
      <c r="L1844" s="39">
        <f>[2]Emissions!L1027</f>
        <v>0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222.08420568292689</v>
      </c>
      <c r="G1845" s="39">
        <f>[2]Emissions!G1478</f>
        <v>166.5631542621951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6.676445204890042</v>
      </c>
      <c r="F1846" s="39">
        <f>[2]Emissions!F1419</f>
        <v>5.7664702304526747</v>
      </c>
      <c r="G1846" s="39">
        <f>[2]Emissions!G1419</f>
        <v>5.6070985741064474</v>
      </c>
      <c r="H1846" s="39">
        <f>[2]Emissions!H1419</f>
        <v>4.2101429135802464</v>
      </c>
      <c r="I1846" s="39">
        <f>[2]Emissions!I1419</f>
        <v>2.8067619423868302</v>
      </c>
      <c r="J1846" s="39">
        <f>[2]Emissions!J1419</f>
        <v>1.344438970403292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6631.080298910385</v>
      </c>
      <c r="H1847" s="39">
        <f>[2]Emissions!H1269</f>
        <v>4973.3102241827874</v>
      </c>
      <c r="I1847" s="39">
        <f>[2]Emissions!I1269</f>
        <v>3315.540149455192</v>
      </c>
      <c r="J1847" s="39">
        <f>[2]Emissions!J1269</f>
        <v>1657.7700747275951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800.97236418770694</v>
      </c>
      <c r="F1848" s="39">
        <f>[2]Emissions!F1164</f>
        <v>640.77789135016553</v>
      </c>
      <c r="G1848" s="39">
        <f>[2]Emissions!G1164</f>
        <v>480.58341851262361</v>
      </c>
      <c r="H1848" s="39">
        <f>[2]Emissions!H1164</f>
        <v>320.38894567508282</v>
      </c>
      <c r="I1848" s="39">
        <f>[2]Emissions!I1164</f>
        <v>219.4981306630842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5440.3423699398081</v>
      </c>
      <c r="F1849" s="39">
        <f>[2]Emissions!F977</f>
        <v>0</v>
      </c>
      <c r="G1849" s="39">
        <f>[2]Emissions!G977</f>
        <v>5440.3423699398081</v>
      </c>
      <c r="H1849" s="39">
        <f>[2]Emissions!H977</f>
        <v>915.12836852713178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3504.1896180054382</v>
      </c>
      <c r="F1854" s="39">
        <f>[2]Emissions!F1158</f>
        <v>2920.158015004532</v>
      </c>
      <c r="G1854" s="39">
        <f>[2]Emissions!G1158</f>
        <v>2336.1264120036249</v>
      </c>
      <c r="H1854" s="39">
        <f>[2]Emissions!H1158</f>
        <v>1752.0948090027191</v>
      </c>
      <c r="I1854" s="39">
        <f>[2]Emissions!I1158</f>
        <v>1565.4821029605091</v>
      </c>
      <c r="J1854" s="39">
        <f>[2]Emissions!J1158</f>
        <v>584.03160300090667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4358.7648753321764</v>
      </c>
      <c r="F1855" s="39">
        <f>[2]Emissions!F971</f>
        <v>2884.8032740196081</v>
      </c>
      <c r="G1855" s="39">
        <f>[2]Emissions!G971</f>
        <v>2307.8426192156871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2778.5287671959318</v>
      </c>
      <c r="F1859" s="39">
        <f>[2]Emissions!F1642</f>
        <v>0</v>
      </c>
      <c r="G1859" s="39">
        <f>[2]Emissions!G1642</f>
        <v>0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29507.4494309</v>
      </c>
      <c r="F1860" s="39">
        <f>[2]Emissions!F1578</f>
        <v>0</v>
      </c>
      <c r="G1860" s="39">
        <f>[2]Emissions!G1578</f>
        <v>0</v>
      </c>
      <c r="H1860" s="39">
        <f>[2]Emissions!H1578</f>
        <v>0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75.740632468205334</v>
      </c>
      <c r="H1861" s="39">
        <f>[2]Emissions!H1472</f>
        <v>274.69112927753639</v>
      </c>
      <c r="I1861" s="39">
        <f>[2]Emissions!I1472</f>
        <v>99.349417021000107</v>
      </c>
      <c r="J1861" s="39">
        <f>[2]Emissions!J1472</f>
        <v>0</v>
      </c>
      <c r="K1861" s="39">
        <f>[2]Emissions!K1472</f>
        <v>0</v>
      </c>
      <c r="L1861" s="39">
        <f>[2]Emissions!L1472</f>
        <v>0</v>
      </c>
      <c r="M1861" s="39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32.741180483968087</v>
      </c>
      <c r="F1862" s="39">
        <f>[2]Emissions!F1257</f>
        <v>0</v>
      </c>
      <c r="G1862" s="39">
        <f>[2]Emissions!G1257</f>
        <v>32.741180483968087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14683.60201617647</v>
      </c>
      <c r="I1865" s="39">
        <f>[2]Emissions!I1400</f>
        <v>14683.60201617647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38745.782242949492</v>
      </c>
      <c r="G1866" s="39">
        <f>[2]Emissions!G1636</f>
        <v>53120.177153803677</v>
      </c>
      <c r="H1866" s="39">
        <f>[2]Emissions!H1636</f>
        <v>65416.414200419</v>
      </c>
      <c r="I1866" s="39">
        <f>[2]Emissions!I1636</f>
        <v>75788.976355694569</v>
      </c>
      <c r="J1866" s="39">
        <f>[2]Emissions!J1636</f>
        <v>37043.194112744917</v>
      </c>
      <c r="K1866" s="39">
        <f>[2]Emissions!K1636</f>
        <v>21499.055708084121</v>
      </c>
      <c r="L1866" s="39">
        <f>[2]Emissions!L1636</f>
        <v>5079.5120823960897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0</v>
      </c>
      <c r="F1867" s="39">
        <f>[2]Emissions!F1572</f>
        <v>0</v>
      </c>
      <c r="G1867" s="39">
        <f>[2]Emissions!G1572</f>
        <v>0</v>
      </c>
      <c r="H1867" s="39">
        <f>[2]Emissions!H1572</f>
        <v>0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3639.2189088716618</v>
      </c>
      <c r="F1869" s="39">
        <f>[2]Emissions!F1466</f>
        <v>3301.9291704564612</v>
      </c>
      <c r="G1869" s="39">
        <f>[2]Emissions!G1466</f>
        <v>3961.3430600349411</v>
      </c>
      <c r="H1869" s="39">
        <f>[2]Emissions!H1466</f>
        <v>5360.0254805520781</v>
      </c>
      <c r="I1869" s="39">
        <f>[2]Emissions!I1466</f>
        <v>9703.2825739028049</v>
      </c>
      <c r="J1869" s="39">
        <f>[2]Emissions!J1466</f>
        <v>594.94579285243481</v>
      </c>
      <c r="K1869" s="39">
        <f>[2]Emissions!K1466</f>
        <v>0</v>
      </c>
      <c r="L1869" s="39">
        <f>[2]Emissions!L1466</f>
        <v>0</v>
      </c>
      <c r="M1869" s="39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0</v>
      </c>
      <c r="J1870" s="39">
        <f>[2]Emissions!J1001</f>
        <v>0</v>
      </c>
      <c r="K1870" s="39">
        <f>[2]Emissions!K1001</f>
        <v>0</v>
      </c>
      <c r="L1870" s="39">
        <f>[2]Emissions!L1001</f>
        <v>0</v>
      </c>
      <c r="M1870" s="39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55856.256742804908</v>
      </c>
      <c r="F1872" s="39">
        <f>[2]Emissions!F768</f>
        <v>47318.620357540327</v>
      </c>
      <c r="G1872" s="39">
        <f>[2]Emissions!G768</f>
        <v>43579.9062124099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7747.559612</v>
      </c>
      <c r="F1873" s="39">
        <f>[2]Emissions!F750</f>
        <v>6456.2996766666674</v>
      </c>
      <c r="G1873" s="39">
        <f>[2]Emissions!G750</f>
        <v>6295.67723370972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0</v>
      </c>
      <c r="F1877" s="39">
        <f>[2]Emissions!F1566</f>
        <v>0</v>
      </c>
      <c r="G1877" s="39">
        <f>[2]Emissions!G1566</f>
        <v>0</v>
      </c>
      <c r="H1877" s="39">
        <f>[2]Emissions!H1566</f>
        <v>0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2927.5024854286999</v>
      </c>
      <c r="F1878" s="39">
        <f>[2]Emissions!F1496</f>
        <v>4571.8184348307695</v>
      </c>
      <c r="G1878" s="39">
        <f>[2]Emissions!G1496</f>
        <v>5230.5893675941734</v>
      </c>
      <c r="H1878" s="39">
        <f>[2]Emissions!H1496</f>
        <v>5738.6735931251642</v>
      </c>
      <c r="I1878" s="39">
        <f>[2]Emissions!I1496</f>
        <v>3618.8809106863118</v>
      </c>
      <c r="J1878" s="39">
        <f>[2]Emissions!J1496</f>
        <v>1854.2577074435289</v>
      </c>
      <c r="K1878" s="39">
        <f>[2]Emissions!K1496</f>
        <v>0</v>
      </c>
      <c r="L1878" s="39">
        <f>[2]Emissions!L1496</f>
        <v>0</v>
      </c>
      <c r="M1878" s="39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34.087347057506413</v>
      </c>
      <c r="F1879" s="39">
        <f>[2]Emissions!F1394</f>
        <v>38.772442749491773</v>
      </c>
      <c r="G1879" s="39">
        <f>[2]Emissions!G1394</f>
        <v>32.325862015983823</v>
      </c>
      <c r="H1879" s="39">
        <f>[2]Emissions!H1394</f>
        <v>20.020017619944259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-29.610319948968471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2.4856207281971092</v>
      </c>
      <c r="F1882" s="39">
        <f>[2]Emissions!F762</f>
        <v>25.516954855621648</v>
      </c>
      <c r="G1882" s="39">
        <f>[2]Emissions!G762</f>
        <v>43.424172994853329</v>
      </c>
      <c r="H1882" s="39">
        <f>[2]Emissions!H762</f>
        <v>1015.589188633997</v>
      </c>
      <c r="I1882" s="39">
        <f>[2]Emissions!I762</f>
        <v>1583.149825727676</v>
      </c>
      <c r="J1882" s="39">
        <f>[2]Emissions!J762</f>
        <v>1659.695554255389</v>
      </c>
      <c r="K1882" s="39">
        <f>[2]Emissions!K762</f>
        <v>1648.0636931361671</v>
      </c>
      <c r="L1882" s="39">
        <f>[2]Emissions!L762</f>
        <v>1416.703717897778</v>
      </c>
      <c r="M1882" s="39">
        <f>[2]Emissions!M762</f>
        <v>672.17047909373866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15.782567550342719</v>
      </c>
      <c r="F1883" s="39">
        <f>[2]Emissions!F744</f>
        <v>76.899542347578887</v>
      </c>
      <c r="G1883" s="39">
        <f>[2]Emissions!G744</f>
        <v>115.83407995466381</v>
      </c>
      <c r="H1883" s="39">
        <f>[2]Emissions!H744</f>
        <v>204.82526538939311</v>
      </c>
      <c r="I1883" s="39">
        <f>[2]Emissions!I744</f>
        <v>279.23293918525059</v>
      </c>
      <c r="J1883" s="39">
        <f>[2]Emissions!J744</f>
        <v>324.0121450237794</v>
      </c>
      <c r="K1883" s="39">
        <f>[2]Emissions!K744</f>
        <v>328.69938137103702</v>
      </c>
      <c r="L1883" s="39">
        <f>[2]Emissions!L744</f>
        <v>328.69938137103702</v>
      </c>
      <c r="M1883" s="39">
        <f>[2]Emissions!M744</f>
        <v>105.3759802784262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2121.5366728085291</v>
      </c>
      <c r="F1884" s="39">
        <f>[2]Emissions!F708</f>
        <v>1697.229338246826</v>
      </c>
      <c r="G1884" s="39">
        <f>[2]Emissions!G708</f>
        <v>1272.922003685117</v>
      </c>
      <c r="H1884" s="39">
        <f>[2]Emissions!H708</f>
        <v>848.61466912341257</v>
      </c>
      <c r="I1884" s="39">
        <f>[2]Emissions!I708</f>
        <v>424.30733456170628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9.5924566800000015</v>
      </c>
      <c r="F1886" s="39">
        <f>[2]Emissions!F1654</f>
        <v>7.1943425100000002</v>
      </c>
      <c r="G1886" s="39">
        <f>[2]Emissions!G1654</f>
        <v>9.5924566799999997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0</v>
      </c>
      <c r="I1887" s="39">
        <f>[2]Emissions!I1630</f>
        <v>0</v>
      </c>
      <c r="J1887" s="39">
        <f>[2]Emissions!J1630</f>
        <v>0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0</v>
      </c>
      <c r="F1888" s="39">
        <f>[2]Emissions!F1560</f>
        <v>0</v>
      </c>
      <c r="G1888" s="39">
        <f>[2]Emissions!G1560</f>
        <v>0</v>
      </c>
      <c r="H1888" s="39">
        <f>[2]Emissions!H1560</f>
        <v>0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0</v>
      </c>
      <c r="I1889" s="39">
        <f>[2]Emissions!I1039</f>
        <v>9.8608642884270328</v>
      </c>
      <c r="J1889" s="39">
        <f>[2]Emissions!J1039</f>
        <v>78.774309705159709</v>
      </c>
      <c r="K1889" s="39">
        <f>[2]Emissions!K1039</f>
        <v>457.92575875538108</v>
      </c>
      <c r="L1889" s="39">
        <f>[2]Emissions!L1039</f>
        <v>2841.089912359213</v>
      </c>
      <c r="M1889" s="39">
        <f>[2]Emissions!M1039</f>
        <v>11487.64730482591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1026.287037658537</v>
      </c>
      <c r="G1890" s="39">
        <f>[2]Emissions!G1490</f>
        <v>769.71527824390103</v>
      </c>
      <c r="H1890" s="39">
        <f>[2]Emissions!H1490</f>
        <v>513.14351882926815</v>
      </c>
      <c r="I1890" s="39">
        <f>[2]Emissions!I1490</f>
        <v>256.57175941463402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1650.6572370645731</v>
      </c>
      <c r="F1892" s="39">
        <f>[2]Emissions!F989</f>
        <v>3134.1706289128888</v>
      </c>
      <c r="G1892" s="39">
        <f>[2]Emissions!G989</f>
        <v>3402.3114345130239</v>
      </c>
      <c r="H1892" s="39">
        <f>[2]Emissions!H989</f>
        <v>4270.0498371412205</v>
      </c>
      <c r="I1892" s="39">
        <f>[2]Emissions!I989</f>
        <v>4744.3289566382473</v>
      </c>
      <c r="J1892" s="39">
        <f>[2]Emissions!J989</f>
        <v>5279.6849450907439</v>
      </c>
      <c r="K1892" s="39">
        <f>[2]Emissions!K989</f>
        <v>5248.6370805340648</v>
      </c>
      <c r="L1892" s="39">
        <f>[2]Emissions!L989</f>
        <v>5239.7761789092401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3168.1880134545149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1.354206088333334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4415.3377463486022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62517.506427029162</v>
      </c>
      <c r="F1897" s="39">
        <f>[2]Emissions!F1624</f>
        <v>36153.208535277889</v>
      </c>
      <c r="G1897" s="39">
        <f>[2]Emissions!G1624</f>
        <v>27242.991294681091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159.2396149431066</v>
      </c>
      <c r="F1898" s="39">
        <f>[2]Emissions!F1554</f>
        <v>491.37928276315012</v>
      </c>
      <c r="G1898" s="39">
        <f>[2]Emissions!G1554</f>
        <v>491.37928276315012</v>
      </c>
      <c r="H1898" s="39">
        <f>[2]Emissions!H1554</f>
        <v>491.37928276315012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10682.177570526001</v>
      </c>
      <c r="F1900" s="39">
        <f>[2]Emissions!F983</f>
        <v>5941.2741819359626</v>
      </c>
      <c r="G1900" s="39">
        <f>[2]Emissions!G983</f>
        <v>1172.1975379508899</v>
      </c>
      <c r="H1900" s="39">
        <f>[2]Emissions!H983</f>
        <v>3240.3198209019488</v>
      </c>
      <c r="I1900" s="39">
        <f>[2]Emissions!I983</f>
        <v>3256.5306427217402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39.903978304132472</v>
      </c>
      <c r="M1901" s="39">
        <f>[2]Emissions!M732</f>
        <v>2709.1857135764858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4.9592393608799474</v>
      </c>
      <c r="F1902" s="39">
        <f>[2]Emissions!F774</f>
        <v>4.4813511321051767</v>
      </c>
      <c r="G1902" s="39">
        <f>[2]Emissions!G774</f>
        <v>26.661716760003269</v>
      </c>
      <c r="H1902" s="39">
        <f>[2]Emissions!H774</f>
        <v>29.313425184578382</v>
      </c>
      <c r="I1902" s="39">
        <f>[2]Emissions!I774</f>
        <v>35.28074898776368</v>
      </c>
      <c r="J1902" s="39">
        <f>[2]Emissions!J774</f>
        <v>29.435326996403269</v>
      </c>
      <c r="K1902" s="39">
        <f>[2]Emissions!K774</f>
        <v>29.43532699640307</v>
      </c>
      <c r="L1902" s="39">
        <f>[2]Emissions!L774</f>
        <v>6.5241955219347476</v>
      </c>
      <c r="M1902" s="39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6042.3056070175653</v>
      </c>
      <c r="F1906" s="39">
        <f>[2]Emissions!F1256</f>
        <v>5035.2546725146376</v>
      </c>
      <c r="G1906" s="39">
        <f>[2]Emissions!G1256</f>
        <v>4028.2037380117099</v>
      </c>
      <c r="H1906" s="39">
        <f>[2]Emissions!H1256</f>
        <v>3021.1528035087831</v>
      </c>
      <c r="I1906" s="39">
        <f>[2]Emissions!I1256</f>
        <v>2183.7730062794858</v>
      </c>
      <c r="J1906" s="39">
        <f>[2]Emissions!J1256</f>
        <v>1007.050934502927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0</v>
      </c>
      <c r="J1908" s="39">
        <f>[2]Emissions!J1026</f>
        <v>0</v>
      </c>
      <c r="K1908" s="39">
        <f>[2]Emissions!K1026</f>
        <v>0</v>
      </c>
      <c r="L1908" s="39">
        <f>[2]Emissions!L1026</f>
        <v>0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25.320180251825651</v>
      </c>
      <c r="F1909" s="39">
        <f>[2]Emissions!F719</f>
        <v>25.31161267138668</v>
      </c>
      <c r="G1909" s="39">
        <f>[2]Emissions!G719</f>
        <v>0.43043999999999999</v>
      </c>
      <c r="H1909" s="39">
        <f>[2]Emissions!H719</f>
        <v>601.4186773331038</v>
      </c>
      <c r="I1909" s="39">
        <f>[2]Emissions!I719</f>
        <v>336.80820095444841</v>
      </c>
      <c r="J1909" s="39">
        <f>[2]Emissions!J719</f>
        <v>71.588547450493195</v>
      </c>
      <c r="K1909" s="39">
        <f>[2]Emissions!K719</f>
        <v>319.73376796013969</v>
      </c>
      <c r="L1909" s="39">
        <f>[2]Emissions!L719</f>
        <v>324.1608906987077</v>
      </c>
      <c r="M1909" s="39">
        <f>[2]Emissions!M719</f>
        <v>327.84451414312929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62.046659999999989</v>
      </c>
      <c r="F1910" s="39">
        <f>[2]Emissions!F749</f>
        <v>51.705550000000002</v>
      </c>
      <c r="G1910" s="39">
        <f>[2]Emissions!G749</f>
        <v>50.419198347915533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1739.0412531698689</v>
      </c>
      <c r="F1914" s="39">
        <f>[2]Emissions!F1262</f>
        <v>0</v>
      </c>
      <c r="G1914" s="39">
        <f>[2]Emissions!G1262</f>
        <v>1739.0412531698689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3499.9151689472542</v>
      </c>
      <c r="F1915" s="39">
        <f>[2]Emissions!F1157</f>
        <v>2916.5959741227111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1560.472066947108</v>
      </c>
      <c r="J1915" s="39">
        <f>[2]Emissions!J1157</f>
        <v>583.31919482454248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8.2147849139317284</v>
      </c>
      <c r="F1916" s="39">
        <f>[2]Emissions!F970</f>
        <v>5.4368700980392157</v>
      </c>
      <c r="G1916" s="39">
        <f>[2]Emissions!G970</f>
        <v>4.3494960784313728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57364.422068119442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55.611476500000009</v>
      </c>
      <c r="F1919" s="39">
        <f>[2]Emissions!F1577</f>
        <v>0</v>
      </c>
      <c r="G1919" s="39">
        <f>[2]Emissions!G1577</f>
        <v>0</v>
      </c>
      <c r="H1919" s="39">
        <f>[2]Emissions!H1577</f>
        <v>0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8758.2408659197536</v>
      </c>
      <c r="F1920" s="39">
        <f>[2]Emissions!F1471</f>
        <v>7298.5340549331286</v>
      </c>
      <c r="G1920" s="39">
        <f>[2]Emissions!G1471</f>
        <v>5838.8272439465027</v>
      </c>
      <c r="H1920" s="39">
        <f>[2]Emissions!H1471</f>
        <v>4379.1204329598777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38611.997601430819</v>
      </c>
      <c r="G1924" s="39">
        <f>[2]Emissions!G1635</f>
        <v>52936.759412657848</v>
      </c>
      <c r="H1924" s="39">
        <f>[2]Emissions!H1635</f>
        <v>65190.538995000148</v>
      </c>
      <c r="I1924" s="39">
        <f>[2]Emissions!I1635</f>
        <v>75527.285909771032</v>
      </c>
      <c r="J1924" s="39">
        <f>[2]Emissions!J1635</f>
        <v>36915.288308340052</v>
      </c>
      <c r="K1924" s="39">
        <f>[2]Emissions!K1635</f>
        <v>21424.821990389089</v>
      </c>
      <c r="L1924" s="39">
        <f>[2]Emissions!L1635</f>
        <v>5061.9731229611734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0</v>
      </c>
      <c r="F1925" s="39">
        <f>[2]Emissions!F1571</f>
        <v>0</v>
      </c>
      <c r="G1925" s="39">
        <f>[2]Emissions!G1571</f>
        <v>0</v>
      </c>
      <c r="H1925" s="39">
        <f>[2]Emissions!H1571</f>
        <v>0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848.7363272926832</v>
      </c>
      <c r="F1926" s="39">
        <f>[2]Emissions!F1501</f>
        <v>678.98906183414658</v>
      </c>
      <c r="G1926" s="39">
        <f>[2]Emissions!G1501</f>
        <v>509.24179637560991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3635.4642266323199</v>
      </c>
      <c r="F1927" s="39">
        <f>[2]Emissions!F1465</f>
        <v>3298.5224793168709</v>
      </c>
      <c r="G1927" s="39">
        <f>[2]Emissions!G1465</f>
        <v>3957.2560334493191</v>
      </c>
      <c r="H1927" s="39">
        <f>[2]Emissions!H1465</f>
        <v>5354.4953948446246</v>
      </c>
      <c r="I1927" s="39">
        <f>[2]Emissions!I1465</f>
        <v>9693.2714303976081</v>
      </c>
      <c r="J1927" s="39">
        <f>[2]Emissions!J1465</f>
        <v>594.33197091488978</v>
      </c>
      <c r="K1927" s="39">
        <f>[2]Emissions!K1465</f>
        <v>0</v>
      </c>
      <c r="L1927" s="39">
        <f>[2]Emissions!L1465</f>
        <v>0</v>
      </c>
      <c r="M1927" s="39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27.67358088235294</v>
      </c>
      <c r="I1928" s="39">
        <f>[2]Emissions!I1399</f>
        <v>27.67358088235294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0</v>
      </c>
      <c r="J1929" s="39">
        <f>[2]Emissions!J1000</f>
        <v>0</v>
      </c>
      <c r="K1929" s="39">
        <f>[2]Emissions!K1000</f>
        <v>0</v>
      </c>
      <c r="L1929" s="39">
        <f>[2]Emissions!L1000</f>
        <v>0</v>
      </c>
      <c r="M1929" s="39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0</v>
      </c>
      <c r="F1933" s="39">
        <f>[2]Emissions!F1565</f>
        <v>0</v>
      </c>
      <c r="G1933" s="39">
        <f>[2]Emissions!G1565</f>
        <v>0</v>
      </c>
      <c r="H1933" s="39">
        <f>[2]Emissions!H1565</f>
        <v>0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2924.4821005980789</v>
      </c>
      <c r="F1934" s="39">
        <f>[2]Emissions!F1495</f>
        <v>4567.1015640107971</v>
      </c>
      <c r="G1934" s="39">
        <f>[2]Emissions!G1495</f>
        <v>5225.1928246843981</v>
      </c>
      <c r="H1934" s="39">
        <f>[2]Emissions!H1495</f>
        <v>5732.7528457458402</v>
      </c>
      <c r="I1934" s="39">
        <f>[2]Emissions!I1495</f>
        <v>3615.1472117190651</v>
      </c>
      <c r="J1934" s="39">
        <f>[2]Emissions!J1495</f>
        <v>1852.3446187682839</v>
      </c>
      <c r="K1934" s="39">
        <f>[2]Emissions!K1495</f>
        <v>0</v>
      </c>
      <c r="L1934" s="39">
        <f>[2]Emissions!L1495</f>
        <v>0</v>
      </c>
      <c r="M1934" s="39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3505.8836448645352</v>
      </c>
      <c r="F1935" s="39">
        <f>[2]Emissions!F1393</f>
        <v>3987.745736785228</v>
      </c>
      <c r="G1935" s="39">
        <f>[2]Emissions!G1393</f>
        <v>3324.7149083439358</v>
      </c>
      <c r="H1935" s="39">
        <f>[2]Emissions!H1393</f>
        <v>2059.0588122112681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-0.91929886671809957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9760.1981788322937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1567.7350433340439</v>
      </c>
      <c r="F1939" s="39">
        <f>[2]Emissions!F743</f>
        <v>7638.6878731928373</v>
      </c>
      <c r="G1939" s="39">
        <f>[2]Emissions!G743</f>
        <v>11506.1852754966</v>
      </c>
      <c r="H1939" s="39">
        <f>[2]Emissions!H743</f>
        <v>20345.976362013051</v>
      </c>
      <c r="I1939" s="39">
        <f>[2]Emissions!I743</f>
        <v>27737.1386257349</v>
      </c>
      <c r="J1939" s="39">
        <f>[2]Emissions!J743</f>
        <v>32185.206405695419</v>
      </c>
      <c r="K1939" s="39">
        <f>[2]Emissions!K743</f>
        <v>32650.805216189681</v>
      </c>
      <c r="L1939" s="39">
        <f>[2]Emissions!L743</f>
        <v>32650.805216189681</v>
      </c>
      <c r="M1939" s="39">
        <f>[2]Emissions!M743</f>
        <v>10467.34737432367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2114.8478978812059</v>
      </c>
      <c r="F1940" s="39">
        <f>[2]Emissions!F707</f>
        <v>1691.8783183049679</v>
      </c>
      <c r="G1940" s="39">
        <f>[2]Emissions!G707</f>
        <v>1268.9087387287241</v>
      </c>
      <c r="H1940" s="39">
        <f>[2]Emissions!H707</f>
        <v>845.93915915248306</v>
      </c>
      <c r="I1940" s="39">
        <f>[2]Emissions!I707</f>
        <v>422.96957957624181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898.33356808200017</v>
      </c>
      <c r="G1942" s="39">
        <f>[2]Emissions!G1653</f>
        <v>1197.778090776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0</v>
      </c>
      <c r="I1943" s="39">
        <f>[2]Emissions!I1629</f>
        <v>0</v>
      </c>
      <c r="J1943" s="39">
        <f>[2]Emissions!J1629</f>
        <v>0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0</v>
      </c>
      <c r="F1944" s="39">
        <f>[2]Emissions!F1559</f>
        <v>0</v>
      </c>
      <c r="G1944" s="39">
        <f>[2]Emissions!G1559</f>
        <v>0</v>
      </c>
      <c r="H1944" s="39">
        <f>[2]Emissions!H1559</f>
        <v>0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0</v>
      </c>
      <c r="I1945" s="39">
        <f>[2]Emissions!I1038</f>
        <v>9.7842544137409142</v>
      </c>
      <c r="J1945" s="39">
        <f>[2]Emissions!J1038</f>
        <v>78.163285847665833</v>
      </c>
      <c r="K1945" s="39">
        <f>[2]Emissions!K1038</f>
        <v>454.34102152135131</v>
      </c>
      <c r="L1945" s="39">
        <f>[2]Emissions!L1038</f>
        <v>2818.8227981572468</v>
      </c>
      <c r="M1945" s="39">
        <f>[2]Emissions!M1038</f>
        <v>11397.612577893929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1.4506507317073141</v>
      </c>
      <c r="H1946" s="39">
        <f>[2]Emissions!H1489</f>
        <v>0.96710048780487756</v>
      </c>
      <c r="I1946" s="39">
        <f>[2]Emissions!I1489</f>
        <v>0.48355024390243889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0.15973633859162761</v>
      </c>
      <c r="F1947" s="39">
        <f>[2]Emissions!F988</f>
        <v>0.30329794068832377</v>
      </c>
      <c r="G1947" s="39">
        <f>[2]Emissions!G988</f>
        <v>0.32924628995903288</v>
      </c>
      <c r="H1947" s="39">
        <f>[2]Emissions!H988</f>
        <v>0.41321851155584949</v>
      </c>
      <c r="I1947" s="39">
        <f>[2]Emissions!I988</f>
        <v>0.45911514491968602</v>
      </c>
      <c r="J1947" s="39">
        <f>[2]Emissions!J988</f>
        <v>0.51092226969295496</v>
      </c>
      <c r="K1947" s="39">
        <f>[2]Emissions!K988</f>
        <v>0.50791772574887584</v>
      </c>
      <c r="L1947" s="39">
        <f>[2]Emissions!L988</f>
        <v>0.50706024428610574</v>
      </c>
      <c r="M1947" s="39">
        <f>[2]Emissions!M988</f>
        <v>0.5059651237585101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3164.9193067449492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1.352808916666667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222.2485442792921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7.2641023629166677</v>
      </c>
      <c r="F1952" s="39">
        <f>[2]Emissions!F1623</f>
        <v>4.2007530779344746</v>
      </c>
      <c r="G1952" s="39">
        <f>[2]Emissions!G1623</f>
        <v>3.1654473882063181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159.07532305273179</v>
      </c>
      <c r="F1953" s="39">
        <f>[2]Emissions!F1553</f>
        <v>490.87231324250001</v>
      </c>
      <c r="G1953" s="39">
        <f>[2]Emissions!G1553</f>
        <v>490.87231324250001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10600.695587790089</v>
      </c>
      <c r="F1955" s="39">
        <f>[2]Emissions!F982</f>
        <v>5895.5929514352438</v>
      </c>
      <c r="G1955" s="39">
        <f>[2]Emissions!G982</f>
        <v>1163.808369102765</v>
      </c>
      <c r="H1955" s="39">
        <f>[2]Emissions!H982</f>
        <v>3218.5713175392102</v>
      </c>
      <c r="I1955" s="39">
        <f>[2]Emissions!I982</f>
        <v>3234.904737801904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6042.3420120000001</v>
      </c>
      <c r="J1960" s="39">
        <f>[2]Emissions!J1617</f>
        <v>6042.3420119999992</v>
      </c>
      <c r="K1960" s="39">
        <f>[2]Emissions!K1617</f>
        <v>6045.3834486900569</v>
      </c>
      <c r="L1960" s="39">
        <f>[2]Emissions!L1617</f>
        <v>6045.383448690056</v>
      </c>
      <c r="M1960" s="39">
        <f>[2]Emissions!M1617</f>
        <v>6042.342012000001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8.0973823170731727</v>
      </c>
      <c r="H1962" s="39">
        <f>[2]Emissions!H1477</f>
        <v>5.39825487804878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876.28343314181802</v>
      </c>
      <c r="F1963" s="39">
        <f>[2]Emissions!F1418</f>
        <v>756.8492177469135</v>
      </c>
      <c r="G1963" s="39">
        <f>[2]Emissions!G1418</f>
        <v>735.93168785147122</v>
      </c>
      <c r="H1963" s="39">
        <f>[2]Emissions!H1418</f>
        <v>552.58125740740741</v>
      </c>
      <c r="I1963" s="39">
        <f>[2]Emissions!I1418</f>
        <v>368.3875049382716</v>
      </c>
      <c r="J1963" s="39">
        <f>[2]Emissions!J1418</f>
        <v>176.45761486543199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9907.9248498761208</v>
      </c>
      <c r="F1964" s="39">
        <f>[2]Emissions!F1268</f>
        <v>8256.6040415634361</v>
      </c>
      <c r="G1964" s="39">
        <f>[2]Emissions!G1268</f>
        <v>6605.2832332507496</v>
      </c>
      <c r="H1964" s="39">
        <f>[2]Emissions!H1268</f>
        <v>4953.9624249380604</v>
      </c>
      <c r="I1964" s="39">
        <f>[2]Emissions!I1268</f>
        <v>3302.6416166253748</v>
      </c>
      <c r="J1964" s="39">
        <f>[2]Emissions!J1268</f>
        <v>1651.320808312686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798.53939960434298</v>
      </c>
      <c r="F1965" s="39">
        <f>[2]Emissions!F1163</f>
        <v>638.83151968347431</v>
      </c>
      <c r="G1965" s="39">
        <f>[2]Emissions!G1163</f>
        <v>479.12363976260548</v>
      </c>
      <c r="H1965" s="39">
        <f>[2]Emissions!H1163</f>
        <v>319.41575984173699</v>
      </c>
      <c r="I1965" s="39">
        <f>[2]Emissions!I1163</f>
        <v>218.33731376702221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5434.7294190885814</v>
      </c>
      <c r="F1966" s="39">
        <f>[2]Emissions!F976</f>
        <v>0</v>
      </c>
      <c r="G1966" s="39">
        <f>[2]Emissions!G976</f>
        <v>5434.7294190885814</v>
      </c>
      <c r="H1966" s="39">
        <f>[2]Emissions!H976</f>
        <v>914.18420542013916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549.01732816400749</v>
      </c>
      <c r="H1968" s="39">
        <f>[2]Emissions!H725</f>
        <v>5014.5758031469322</v>
      </c>
      <c r="I1968" s="39">
        <f>[2]Emissions!I725</f>
        <v>5129.1145304360007</v>
      </c>
      <c r="J1968" s="39">
        <f>[2]Emissions!J725</f>
        <v>2436.8164773655221</v>
      </c>
      <c r="K1968" s="39">
        <f>[2]Emissions!K725</f>
        <v>0</v>
      </c>
      <c r="L1968" s="39">
        <f>[2]Emissions!L725</f>
        <v>0</v>
      </c>
      <c r="M1968" s="39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562.2124355450901</v>
      </c>
      <c r="F1969" s="39">
        <f>[2]Emissions!F773</f>
        <v>508.03584000965691</v>
      </c>
      <c r="G1969" s="39">
        <f>[2]Emissions!G773</f>
        <v>3022.5499566923709</v>
      </c>
      <c r="H1969" s="39">
        <f>[2]Emissions!H773</f>
        <v>3323.165301758369</v>
      </c>
      <c r="I1969" s="39">
        <f>[2]Emissions!I773</f>
        <v>3999.660910246143</v>
      </c>
      <c r="J1969" s="39">
        <f>[2]Emissions!J773</f>
        <v>3336.9849038255829</v>
      </c>
      <c r="K1969" s="39">
        <f>[2]Emissions!K773</f>
        <v>3336.9849038255611</v>
      </c>
      <c r="L1969" s="39">
        <f>[2]Emissions!L773</f>
        <v>739.62629900333593</v>
      </c>
      <c r="M1969" s="39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2463.522055695601</v>
      </c>
      <c r="F1970" s="39">
        <f>[2]Emissions!F767</f>
        <v>2086.9723768394738</v>
      </c>
      <c r="G1970" s="39">
        <f>[2]Emissions!G767</f>
        <v>1922.0776041933209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3.9317807754035181</v>
      </c>
      <c r="G1971" s="39">
        <f>[2]Emissions!G784</f>
        <v>4.208283090889366</v>
      </c>
      <c r="H1971" s="39">
        <f>[2]Emissions!H784</f>
        <v>5.5266426885444817</v>
      </c>
      <c r="I1971" s="39">
        <f>[2]Emissions!I784</f>
        <v>5.8029378194967736</v>
      </c>
      <c r="J1971" s="39">
        <f>[2]Emissions!J784</f>
        <v>5.8029852468085963</v>
      </c>
      <c r="K1971" s="39">
        <f>[2]Emissions!K784</f>
        <v>0</v>
      </c>
      <c r="L1971" s="39">
        <f>[2]Emissions!L784</f>
        <v>0</v>
      </c>
      <c r="M1971" s="39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0</v>
      </c>
      <c r="J1972" s="39">
        <f>[2]Emissions!J1032</f>
        <v>0</v>
      </c>
      <c r="K1972" s="39">
        <f>[2]Emissions!K1032</f>
        <v>0</v>
      </c>
      <c r="L1972" s="39">
        <f>[2]Emissions!L1032</f>
        <v>0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559.94804774125862</v>
      </c>
      <c r="F1973" s="39">
        <f>[2]Emissions!F853</f>
        <v>447.95843819300683</v>
      </c>
      <c r="G1973" s="39">
        <f>[2]Emissions!G853</f>
        <v>335.96882864475452</v>
      </c>
      <c r="H1973" s="39">
        <f>[2]Emissions!H853</f>
        <v>223.9792190965035</v>
      </c>
      <c r="I1973" s="39">
        <f>[2]Emissions!I853</f>
        <v>111.98960954825171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5127.6017633139118</v>
      </c>
      <c r="G1974" s="39">
        <f>[2]Emissions!G701</f>
        <v>4818.2740017133583</v>
      </c>
      <c r="H1974" s="39">
        <f>[2]Emissions!H701</f>
        <v>4508.7081125057184</v>
      </c>
      <c r="I1974" s="39">
        <f>[2]Emissions!I701</f>
        <v>4199.6184785122459</v>
      </c>
      <c r="J1974" s="39">
        <f>[2]Emissions!J701</f>
        <v>4199.618478512245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</v>
      </c>
      <c r="F1975" s="39">
        <f>[2]Emissions!F1598</f>
        <v>16.095810681922501</v>
      </c>
      <c r="G1975" s="39">
        <f>[2]Emissions!G1598</f>
        <v>10.730540454615021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0.78715021834881005</v>
      </c>
      <c r="F1976" s="39">
        <f>[2]Emissions!F1070</f>
        <v>30.836219591580839</v>
      </c>
      <c r="G1976" s="39">
        <f>[2]Emissions!G1070</f>
        <v>56.876203889612313</v>
      </c>
      <c r="H1976" s="39">
        <f>[2]Emissions!H1070</f>
        <v>90.135356747415088</v>
      </c>
      <c r="I1976" s="39">
        <f>[2]Emissions!I1070</f>
        <v>116.0456866778669</v>
      </c>
      <c r="J1976" s="39">
        <f>[2]Emissions!J1070</f>
        <v>120.5603670359105</v>
      </c>
      <c r="K1976" s="39">
        <f>[2]Emissions!K1070</f>
        <v>126.91304380602099</v>
      </c>
      <c r="L1976" s="39">
        <f>[2]Emissions!L1070</f>
        <v>134.47089881044411</v>
      </c>
      <c r="M1976" s="39">
        <f>[2]Emissions!M1070</f>
        <v>121.091900327188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8.5227120000000003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20.288779996844688</v>
      </c>
      <c r="F1978" s="39">
        <f>[2]Emissions!F1325</f>
        <v>5.9589692069660236</v>
      </c>
      <c r="G1978" s="39">
        <f>[2]Emissions!G1325</f>
        <v>0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0.46726080246913571</v>
      </c>
      <c r="G1979" s="39">
        <f>[2]Emissions!G1439</f>
        <v>0.37380864197530861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241.54032679474739</v>
      </c>
      <c r="F1981" s="39">
        <f>[2]Emissions!F1078</f>
        <v>189.77617287332399</v>
      </c>
      <c r="G1981" s="39">
        <f>[2]Emissions!G1078</f>
        <v>153.45687824665231</v>
      </c>
      <c r="H1981" s="39">
        <f>[2]Emissions!H1078</f>
        <v>95.088331911309425</v>
      </c>
      <c r="I1981" s="39">
        <f>[2]Emissions!I1078</f>
        <v>47.599789698611779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256.32943475884178</v>
      </c>
      <c r="H1985" s="39">
        <f>[2]Emissions!H816</f>
        <v>256.329434758812</v>
      </c>
      <c r="I1985" s="39">
        <f>[2]Emissions!I816</f>
        <v>256.32943475884178</v>
      </c>
      <c r="J1985" s="39">
        <f>[2]Emissions!J816</f>
        <v>256.32943475884178</v>
      </c>
      <c r="K1985" s="39">
        <f>[2]Emissions!K816</f>
        <v>256.32943475884173</v>
      </c>
      <c r="L1985" s="39">
        <f>[2]Emissions!L816</f>
        <v>256.32943475884178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0.29125284177339911</v>
      </c>
      <c r="F1986" s="39">
        <f>[2]Emissions!F1236</f>
        <v>0.23300227341871929</v>
      </c>
      <c r="G1986" s="39">
        <f>[2]Emissions!G1236</f>
        <v>0.17475170506403939</v>
      </c>
      <c r="H1986" s="39">
        <f>[2]Emissions!H1236</f>
        <v>0.1165011367093596</v>
      </c>
      <c r="I1986" s="39">
        <f>[2]Emissions!I1236</f>
        <v>7.0805895724137868E-2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0</v>
      </c>
      <c r="F1988" s="39">
        <f>[2]Emissions!F1244</f>
        <v>2066.8022927488878</v>
      </c>
      <c r="G1988" s="39">
        <f>[2]Emissions!G1244</f>
        <v>2720.7571813638142</v>
      </c>
      <c r="H1988" s="39">
        <f>[2]Emissions!H1244</f>
        <v>5011.5975244023848</v>
      </c>
      <c r="I1988" s="39">
        <f>[2]Emissions!I1244</f>
        <v>6361.6683297997397</v>
      </c>
      <c r="J1988" s="39">
        <f>[2]Emissions!J1244</f>
        <v>7725.6037951038943</v>
      </c>
      <c r="K1988" s="39">
        <f>[2]Emissions!K1244</f>
        <v>8893.2865059808082</v>
      </c>
      <c r="L1988" s="39">
        <f>[2]Emissions!L1244</f>
        <v>8971.4445587468254</v>
      </c>
      <c r="M1988" s="39">
        <f>[2]Emissions!M1244</f>
        <v>9002.9796320790865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51845.123967999993</v>
      </c>
      <c r="J1989" s="39">
        <f>[2]Emissions!J663</f>
        <v>62575.159295999998</v>
      </c>
      <c r="K1989" s="39">
        <f>[2]Emissions!K663</f>
        <v>62295.767016958773</v>
      </c>
      <c r="L1989" s="39">
        <f>[2]Emissions!L663</f>
        <v>82480.879039999971</v>
      </c>
      <c r="M1989" s="39">
        <f>[2]Emissions!M663</f>
        <v>91656.563455999989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1.559145754169576E-3</v>
      </c>
      <c r="J1992" s="39">
        <f>[2]Emissions!J1131</f>
        <v>1.559145754169576E-3</v>
      </c>
      <c r="K1992" s="39">
        <f>[2]Emissions!K1131</f>
        <v>2.6363031879979241E-3</v>
      </c>
      <c r="L1992" s="39">
        <f>[2]Emissions!L1131</f>
        <v>2.6318303803581811E-3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62.319267916226863</v>
      </c>
      <c r="F1994" s="39">
        <f>[2]Emissions!F1375</f>
        <v>0</v>
      </c>
      <c r="G1994" s="39">
        <f>[2]Emissions!G1375</f>
        <v>0</v>
      </c>
      <c r="H1994" s="39">
        <f>[2]Emissions!H1375</f>
        <v>655.91086137961815</v>
      </c>
      <c r="I1994" s="39">
        <f>[2]Emissions!I1375</f>
        <v>655.91086137961815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279.46166523370789</v>
      </c>
      <c r="F1996" s="39">
        <f>[2]Emissions!F1220</f>
        <v>279.46166523370778</v>
      </c>
      <c r="G1996" s="39">
        <f>[2]Emissions!G1220</f>
        <v>227.93716116945529</v>
      </c>
      <c r="H1996" s="39">
        <f>[2]Emissions!H1220</f>
        <v>121.3476120790318</v>
      </c>
      <c r="I1996" s="39">
        <f>[2]Emissions!I1220</f>
        <v>60.673806039515902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356.77021213913821</v>
      </c>
      <c r="G1998" s="39">
        <f>[2]Emissions!G897</f>
        <v>229.2388248227729</v>
      </c>
      <c r="H1998" s="39">
        <f>[2]Emissions!H897</f>
        <v>563.0166105218733</v>
      </c>
      <c r="I1998" s="39">
        <f>[2]Emissions!I897</f>
        <v>663.9602899754824</v>
      </c>
      <c r="J1998" s="39">
        <f>[2]Emissions!J897</f>
        <v>728.07787392025466</v>
      </c>
      <c r="K1998" s="39">
        <f>[2]Emissions!K897</f>
        <v>789.17582002162328</v>
      </c>
      <c r="L1998" s="39">
        <f>[2]Emissions!L897</f>
        <v>800.10296806680913</v>
      </c>
      <c r="M1998" s="39">
        <f>[2]Emissions!M897</f>
        <v>809.19499037946252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7375.5962359834684</v>
      </c>
      <c r="F2000" s="39">
        <f>[2]Emissions!F1108</f>
        <v>5329.8185384235221</v>
      </c>
      <c r="G2000" s="39">
        <f>[2]Emissions!G1108</f>
        <v>6907.3898259877906</v>
      </c>
      <c r="H2000" s="39">
        <f>[2]Emissions!H1108</f>
        <v>3224.3605095628432</v>
      </c>
      <c r="I2000" s="39">
        <f>[2]Emissions!I1108</f>
        <v>2187.4416502696372</v>
      </c>
      <c r="J2000" s="39">
        <f>[2]Emissions!J1108</f>
        <v>1093.7208251348191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271.28712872127539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595.48687154760773</v>
      </c>
      <c r="F2002" s="39">
        <f>[2]Emissions!F1291</f>
        <v>891.30691077516838</v>
      </c>
      <c r="G2002" s="39">
        <f>[2]Emissions!G1291</f>
        <v>1065.178024097127</v>
      </c>
      <c r="H2002" s="39">
        <f>[2]Emissions!H1291</f>
        <v>1065.178024097127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32.615324999999991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2230.4340170961059</v>
      </c>
      <c r="F2006" s="39">
        <f>[2]Emissions!F1360</f>
        <v>2230.4340170961059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28.203373282519681</v>
      </c>
      <c r="L2008" s="39">
        <f>[2]Emissions!L1053</f>
        <v>175.22095741480311</v>
      </c>
      <c r="M2008" s="39">
        <f>[2]Emissions!M1053</f>
        <v>224.32472309894831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24.460289101497501</v>
      </c>
      <c r="F2009" s="39">
        <f>[2]Emissions!F1123</f>
        <v>19.568231281197999</v>
      </c>
      <c r="G2009" s="39">
        <f>[2]Emissions!G1123</f>
        <v>14.67617346089849</v>
      </c>
      <c r="H2009" s="39">
        <f>[2]Emissions!H1123</f>
        <v>11.98162802011614</v>
      </c>
      <c r="I2009" s="39">
        <f>[2]Emissions!I1123</f>
        <v>7.8898552412645593</v>
      </c>
      <c r="J2009" s="39">
        <f>[2]Emissions!J1123</f>
        <v>4.8310691637612013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15.026325925925921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7.5131629629629613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25109.938687275691</v>
      </c>
      <c r="F2013" s="39">
        <f>[2]Emissions!F1198</f>
        <v>29425.373144394649</v>
      </c>
      <c r="G2013" s="39">
        <f>[2]Emissions!G1198</f>
        <v>38789.868442353458</v>
      </c>
      <c r="H2013" s="39">
        <f>[2]Emissions!H1198</f>
        <v>73568.570884186265</v>
      </c>
      <c r="I2013" s="39">
        <f>[2]Emissions!I1198</f>
        <v>83113.3052509462</v>
      </c>
      <c r="J2013" s="39">
        <f>[2]Emissions!J1198</f>
        <v>92806.008069699965</v>
      </c>
      <c r="K2013" s="39">
        <f>[2]Emissions!K1198</f>
        <v>93873.434460820295</v>
      </c>
      <c r="L2013" s="39">
        <f>[2]Emissions!L1198</f>
        <v>95078.648232285064</v>
      </c>
      <c r="M2013" s="39">
        <f>[2]Emissions!M1198</f>
        <v>96082.916454238584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8166.4154133442653</v>
      </c>
      <c r="H2014" s="39">
        <f>[2]Emissions!H1191</f>
        <v>5312.8237541797644</v>
      </c>
      <c r="I2014" s="39">
        <f>[2]Emissions!I1191</f>
        <v>2685.526027958852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5106.8398457129679</v>
      </c>
      <c r="F2015" s="39">
        <f>[2]Emissions!F882</f>
        <v>8812.1190588933205</v>
      </c>
      <c r="G2015" s="39">
        <f>[2]Emissions!G882</f>
        <v>8695.8981842003086</v>
      </c>
      <c r="H2015" s="39">
        <f>[2]Emissions!H882</f>
        <v>6144.7574705213456</v>
      </c>
      <c r="I2015" s="39">
        <f>[2]Emissions!I882</f>
        <v>5962.2612210011612</v>
      </c>
      <c r="J2015" s="39">
        <f>[2]Emissions!J882</f>
        <v>8892.2619040324298</v>
      </c>
      <c r="K2015" s="39">
        <f>[2]Emissions!K882</f>
        <v>8848.5133505320882</v>
      </c>
      <c r="L2015" s="39">
        <f>[2]Emissions!L882</f>
        <v>9593.3778370512664</v>
      </c>
      <c r="M2015" s="39">
        <f>[2]Emissions!M882</f>
        <v>11022.77967738707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2.937080102432011E-2</v>
      </c>
      <c r="F2016" s="39">
        <f>[2]Emissions!F1276</f>
        <v>0.1249379145987824</v>
      </c>
      <c r="G2016" s="39">
        <f>[2]Emissions!G1276</f>
        <v>0.1947699032944214</v>
      </c>
      <c r="H2016" s="39">
        <f>[2]Emissions!H1276</f>
        <v>0.30583905007414153</v>
      </c>
      <c r="I2016" s="39">
        <f>[2]Emissions!I1276</f>
        <v>0.38859664354964057</v>
      </c>
      <c r="J2016" s="39">
        <f>[2]Emissions!J1276</f>
        <v>0.46938490978589431</v>
      </c>
      <c r="K2016" s="39">
        <f>[2]Emissions!K1276</f>
        <v>0.54376765239710034</v>
      </c>
      <c r="L2016" s="39">
        <f>[2]Emissions!L1276</f>
        <v>0.54715022488188836</v>
      </c>
      <c r="M2016" s="39">
        <f>[2]Emissions!M1276</f>
        <v>0.55003025115250559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19.898039945205479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0</v>
      </c>
      <c r="J2018" s="39">
        <f>[2]Emissions!J1591</f>
        <v>0</v>
      </c>
      <c r="K2018" s="39">
        <f>[2]Emissions!K1591</f>
        <v>0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686.55446872799996</v>
      </c>
      <c r="G2019" s="39">
        <f>[2]Emissions!G1535</f>
        <v>517.06763832360014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0</v>
      </c>
      <c r="L2020" s="39">
        <f>[2]Emissions!L1137</f>
        <v>0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186.1715020991978</v>
      </c>
      <c r="F2021" s="39">
        <f>[2]Emissions!F1151</f>
        <v>1238.5645317337201</v>
      </c>
      <c r="G2021" s="39">
        <f>[2]Emissions!G1151</f>
        <v>1921.708076742892</v>
      </c>
      <c r="H2021" s="39">
        <f>[2]Emissions!H1151</f>
        <v>3350.436889638429</v>
      </c>
      <c r="I2021" s="39">
        <f>[2]Emissions!I1151</f>
        <v>5338.9536454737035</v>
      </c>
      <c r="J2021" s="39">
        <f>[2]Emissions!J1151</f>
        <v>6161.0558499412664</v>
      </c>
      <c r="K2021" s="39">
        <f>[2]Emissions!K1151</f>
        <v>7624.7100007385907</v>
      </c>
      <c r="L2021" s="39">
        <f>[2]Emissions!L1151</f>
        <v>7608.920596657922</v>
      </c>
      <c r="M2021" s="39">
        <f>[2]Emissions!M1151</f>
        <v>5088.6011621391935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8840.7894082156272</v>
      </c>
      <c r="F2022" s="39">
        <f>[2]Emissions!F1014</f>
        <v>10418.56540392681</v>
      </c>
      <c r="G2022" s="39">
        <f>[2]Emissions!G1014</f>
        <v>5563.6190943836127</v>
      </c>
      <c r="H2022" s="39">
        <f>[2]Emissions!H1014</f>
        <v>17143.542332769699</v>
      </c>
      <c r="I2022" s="39">
        <f>[2]Emissions!I1014</f>
        <v>18903.365849950711</v>
      </c>
      <c r="J2022" s="39">
        <f>[2]Emissions!J1014</f>
        <v>34944.812938281902</v>
      </c>
      <c r="K2022" s="39">
        <f>[2]Emissions!K1014</f>
        <v>48970.359753919824</v>
      </c>
      <c r="L2022" s="39">
        <f>[2]Emissions!L1014</f>
        <v>27584.536544641789</v>
      </c>
      <c r="M2022" s="39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10.567376470588229</v>
      </c>
      <c r="F2024" s="39">
        <f>[2]Emissions!F1515</f>
        <v>8.4539011764705876</v>
      </c>
      <c r="G2024" s="39">
        <f>[2]Emissions!G1515</f>
        <v>6.3404258823529416</v>
      </c>
      <c r="H2024" s="39">
        <f>[2]Emissions!H1515</f>
        <v>4.2269505882352947</v>
      </c>
      <c r="I2024" s="39">
        <f>[2]Emissions!I1515</f>
        <v>2.1134752941175341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0</v>
      </c>
      <c r="F2025" s="39">
        <f>[2]Emissions!F1250</f>
        <v>0.2712678009232915</v>
      </c>
      <c r="G2025" s="39">
        <f>[2]Emissions!G1250</f>
        <v>0.35709938005400049</v>
      </c>
      <c r="H2025" s="39">
        <f>[2]Emissions!H1250</f>
        <v>0.65777217507781316</v>
      </c>
      <c r="I2025" s="39">
        <f>[2]Emissions!I1250</f>
        <v>0.83496896828621603</v>
      </c>
      <c r="J2025" s="39">
        <f>[2]Emissions!J1250</f>
        <v>1.0139854981073859</v>
      </c>
      <c r="K2025" s="39">
        <f>[2]Emissions!K1250</f>
        <v>1.167243853909981</v>
      </c>
      <c r="L2025" s="39">
        <f>[2]Emissions!L1250</f>
        <v>1.1775020983355211</v>
      </c>
      <c r="M2025" s="39">
        <f>[2]Emissions!M1250</f>
        <v>1.18164107671038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565.01935743831427</v>
      </c>
      <c r="F2026" s="39">
        <f>[2]Emissions!F1145</f>
        <v>660.6380095971582</v>
      </c>
      <c r="G2026" s="39">
        <f>[2]Emissions!G1145</f>
        <v>706.24260526524108</v>
      </c>
      <c r="H2026" s="39">
        <f>[2]Emissions!H1145</f>
        <v>781.64406139060316</v>
      </c>
      <c r="I2026" s="39">
        <f>[2]Emissions!I1145</f>
        <v>713.01709256815184</v>
      </c>
      <c r="J2026" s="39">
        <f>[2]Emissions!J1145</f>
        <v>702.00371399153914</v>
      </c>
      <c r="K2026" s="39">
        <f>[2]Emissions!K1145</f>
        <v>695.47004248401981</v>
      </c>
      <c r="L2026" s="39">
        <f>[2]Emissions!L1145</f>
        <v>692.24637281685057</v>
      </c>
      <c r="M2026" s="39">
        <f>[2]Emissions!M1145</f>
        <v>690.75043251902912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1308.411588846157</v>
      </c>
      <c r="H2029" s="39">
        <f>[2]Emissions!H677</f>
        <v>11362.332613787239</v>
      </c>
      <c r="I2029" s="39">
        <f>[2]Emissions!I677</f>
        <v>11084.626096445591</v>
      </c>
      <c r="J2029" s="39">
        <f>[2]Emissions!J677</f>
        <v>5264.1418252309431</v>
      </c>
      <c r="K2029" s="39">
        <f>[2]Emissions!K677</f>
        <v>0</v>
      </c>
      <c r="L2029" s="39">
        <f>[2]Emissions!L677</f>
        <v>0</v>
      </c>
      <c r="M2029" s="39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389.41866944444428</v>
      </c>
      <c r="F2030" s="39">
        <f>[2]Emissions!F1453</f>
        <v>324.51555787037029</v>
      </c>
      <c r="G2030" s="39">
        <f>[2]Emissions!G1453</f>
        <v>259.6124462962963</v>
      </c>
      <c r="H2030" s="39">
        <f>[2]Emissions!H1453</f>
        <v>369.94773597222218</v>
      </c>
      <c r="I2030" s="39">
        <f>[2]Emissions!I1453</f>
        <v>129.80622314814809</v>
      </c>
      <c r="J2030" s="39">
        <f>[2]Emissions!J1453</f>
        <v>64.903111574074089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3044.5597816111108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1522.2798908055549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975.60109115006617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2965.6355831342721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29.02840534446922</v>
      </c>
      <c r="F2035" s="39">
        <f>[2]Emissions!F940</f>
        <v>29.02840534446922</v>
      </c>
      <c r="G2035" s="39">
        <f>[2]Emissions!G940</f>
        <v>13.74626308318572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105.8973781565205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0</v>
      </c>
      <c r="J2038" s="39">
        <f>[2]Emissions!J867</f>
        <v>0</v>
      </c>
      <c r="K2038" s="39">
        <f>[2]Emissions!K867</f>
        <v>0</v>
      </c>
      <c r="L2038" s="39">
        <f>[2]Emissions!L867</f>
        <v>0</v>
      </c>
      <c r="M2038" s="39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0</v>
      </c>
      <c r="J2040" s="39">
        <f>[2]Emissions!J1205</f>
        <v>0</v>
      </c>
      <c r="K2040" s="39">
        <f>[2]Emissions!K1205</f>
        <v>0</v>
      </c>
      <c r="L2040" s="39">
        <f>[2]Emissions!L1205</f>
        <v>0</v>
      </c>
      <c r="M2040" s="39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70.387969862452636</v>
      </c>
      <c r="I2041" s="39">
        <f>[2]Emissions!I889</f>
        <v>112.2195598451044</v>
      </c>
      <c r="J2041" s="39">
        <f>[2]Emissions!J889</f>
        <v>116.8127317834949</v>
      </c>
      <c r="K2041" s="39">
        <f>[2]Emissions!K889</f>
        <v>116.8127317834949</v>
      </c>
      <c r="L2041" s="39">
        <f>[2]Emissions!L889</f>
        <v>100.39496642383889</v>
      </c>
      <c r="M2041" s="39">
        <f>[2]Emissions!M889</f>
        <v>47.561402603845814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7342.8620248369798</v>
      </c>
      <c r="F2042" s="39">
        <f>[2]Emissions!F875</f>
        <v>4464.8432815786709</v>
      </c>
      <c r="G2042" s="39">
        <f>[2]Emissions!G875</f>
        <v>4539.232067320665</v>
      </c>
      <c r="H2042" s="39">
        <f>[2]Emissions!H875</f>
        <v>4241.601117499742</v>
      </c>
      <c r="I2042" s="39">
        <f>[2]Emissions!I875</f>
        <v>2123.8065478110721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46.036891519999998</v>
      </c>
      <c r="F2043" s="39">
        <f>[2]Emissions!F1611</f>
        <v>40.658349599999987</v>
      </c>
      <c r="G2043" s="39">
        <f>[2]Emissions!G1611</f>
        <v>39.451362080000003</v>
      </c>
      <c r="H2043" s="39">
        <f>[2]Emissions!H1611</f>
        <v>39.949005194140121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11772.49392294479</v>
      </c>
      <c r="G2044" s="39">
        <f>[2]Emissions!G1541</f>
        <v>8829.3704422085884</v>
      </c>
      <c r="H2044" s="39">
        <f>[2]Emissions!H1541</f>
        <v>5886.2469614723923</v>
      </c>
      <c r="I2044" s="39">
        <f>[2]Emissions!I1541</f>
        <v>2943.1234807361948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60.254302070959248</v>
      </c>
      <c r="F2045" s="39">
        <f>[2]Emissions!F1412</f>
        <v>445.64438419925131</v>
      </c>
      <c r="G2045" s="39">
        <f>[2]Emissions!G1412</f>
        <v>445.64438419925131</v>
      </c>
      <c r="H2045" s="39">
        <f>[2]Emissions!H1412</f>
        <v>565.15969189779946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20.458560000000009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5.1146400000000014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33955.893277600837</v>
      </c>
      <c r="F2048" s="39">
        <f>[2]Emissions!F1406</f>
        <v>39308.687013618168</v>
      </c>
      <c r="G2048" s="39">
        <f>[2]Emissions!G1406</f>
        <v>42462.66711881775</v>
      </c>
      <c r="H2048" s="39">
        <f>[2]Emissions!H1406</f>
        <v>52008.899487203002</v>
      </c>
      <c r="I2048" s="39">
        <f>[2]Emissions!I1406</f>
        <v>74003.541484985035</v>
      </c>
      <c r="J2048" s="39">
        <f>[2]Emissions!J1406</f>
        <v>10338.14712201216</v>
      </c>
      <c r="K2048" s="39">
        <f>[2]Emissions!K1406</f>
        <v>0</v>
      </c>
      <c r="L2048" s="39">
        <f>[2]Emissions!L1406</f>
        <v>0</v>
      </c>
      <c r="M2048" s="39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10975.379143630909</v>
      </c>
      <c r="G2049" s="39">
        <f>[2]Emissions!G1722</f>
        <v>10975.379143630909</v>
      </c>
      <c r="H2049" s="39">
        <f>[2]Emissions!H1722</f>
        <v>23807.931499447081</v>
      </c>
      <c r="I2049" s="39">
        <f>[2]Emissions!I1722</f>
        <v>25872.71760589135</v>
      </c>
      <c r="J2049" s="39">
        <f>[2]Emissions!J1722</f>
        <v>25872.698004227259</v>
      </c>
      <c r="K2049" s="39">
        <f>[2]Emissions!K1722</f>
        <v>25872.698004227259</v>
      </c>
      <c r="L2049" s="39">
        <f>[2]Emissions!L1722</f>
        <v>25872.675085713239</v>
      </c>
      <c r="M2049" s="39">
        <f>[2]Emissions!M1722</f>
        <v>25870.60418356377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4.6878937411764783</v>
      </c>
      <c r="G2050" s="39">
        <f>[2]Emissions!G1508</f>
        <v>3.3357610588235298</v>
      </c>
      <c r="H2050" s="39">
        <f>[2]Emissions!H1508</f>
        <v>2.3439468705882751</v>
      </c>
      <c r="I2050" s="39">
        <f>[2]Emissions!I1508</f>
        <v>1.1119203529411761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9.8395030864197519</v>
      </c>
      <c r="F2051" s="39">
        <f>[2]Emissions!F1459</f>
        <v>8.1995859053497924</v>
      </c>
      <c r="G2051" s="39">
        <f>[2]Emissions!G1459</f>
        <v>6.5596687242798346</v>
      </c>
      <c r="H2051" s="39">
        <f>[2]Emissions!H1459</f>
        <v>4.9197515432098751</v>
      </c>
      <c r="I2051" s="39">
        <f>[2]Emissions!I1459</f>
        <v>4.2687044223251016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0</v>
      </c>
      <c r="F2052" s="39">
        <f>[2]Emissions!F1345</f>
        <v>0</v>
      </c>
      <c r="G2052" s="39">
        <f>[2]Emissions!G1345</f>
        <v>0</v>
      </c>
      <c r="H2052" s="39">
        <f>[2]Emissions!H1345</f>
        <v>4.1968163531513021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7.3184984906902351</v>
      </c>
      <c r="F2055" s="39">
        <f>[2]Emissions!F1183</f>
        <v>5.2781021351911868</v>
      </c>
      <c r="G2055" s="39">
        <f>[2]Emissions!G1183</f>
        <v>4.878998993793493</v>
      </c>
      <c r="H2055" s="39">
        <f>[2]Emissions!H1183</f>
        <v>3.6592492453451189</v>
      </c>
      <c r="I2055" s="39">
        <f>[2]Emissions!I1183</f>
        <v>2.4394994968967429</v>
      </c>
      <c r="J2055" s="39">
        <f>[2]Emissions!J1183</f>
        <v>1.2197497484483739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195.44235810000001</v>
      </c>
      <c r="F2056" s="39">
        <f>[2]Emissions!F1176</f>
        <v>156.35388648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47.215275879999979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755.54479660039942</v>
      </c>
      <c r="F2057" s="39">
        <f>[2]Emissions!F792</f>
        <v>3952.3525383766232</v>
      </c>
      <c r="G2057" s="39">
        <f>[2]Emissions!G792</f>
        <v>6089.5181097342593</v>
      </c>
      <c r="H2057" s="39">
        <f>[2]Emissions!H792</f>
        <v>10656.492825190209</v>
      </c>
      <c r="I2057" s="39">
        <f>[2]Emissions!I792</f>
        <v>13669.784257920999</v>
      </c>
      <c r="J2057" s="39">
        <f>[2]Emissions!J792</f>
        <v>15814.53526211574</v>
      </c>
      <c r="K2057" s="39">
        <f>[2]Emissions!K792</f>
        <v>16050.838062420689</v>
      </c>
      <c r="L2057" s="39">
        <f>[2]Emissions!L792</f>
        <v>16050.838062420689</v>
      </c>
      <c r="M2057" s="39">
        <f>[2]Emissions!M792</f>
        <v>5041.3248613865198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269.42892747756599</v>
      </c>
      <c r="F2058" s="39">
        <f>[2]Emissions!F1170</f>
        <v>248.34469225693269</v>
      </c>
      <c r="G2058" s="39">
        <f>[2]Emissions!G1170</f>
        <v>345.09782382584621</v>
      </c>
      <c r="H2058" s="39">
        <f>[2]Emissions!H1170</f>
        <v>330.90469321593542</v>
      </c>
      <c r="I2058" s="39">
        <f>[2]Emissions!I1170</f>
        <v>364.1647890521279</v>
      </c>
      <c r="J2058" s="39">
        <f>[2]Emissions!J1170</f>
        <v>401.7645856745566</v>
      </c>
      <c r="K2058" s="39">
        <f>[2]Emissions!K1170</f>
        <v>378.66639259689453</v>
      </c>
      <c r="L2058" s="39">
        <f>[2]Emissions!L1170</f>
        <v>375.03240698895291</v>
      </c>
      <c r="M2058" s="39">
        <f>[2]Emissions!M1170</f>
        <v>372.3470986144016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72.352105798994799</v>
      </c>
      <c r="F2059" s="39">
        <f>[2]Emissions!F861</f>
        <v>744.28241657906199</v>
      </c>
      <c r="G2059" s="39">
        <f>[2]Emissions!G861</f>
        <v>1267.1146668483011</v>
      </c>
      <c r="H2059" s="39">
        <f>[2]Emissions!H861</f>
        <v>1267.1146668483011</v>
      </c>
      <c r="I2059" s="39">
        <f>[2]Emissions!I861</f>
        <v>0</v>
      </c>
      <c r="J2059" s="39">
        <f>[2]Emissions!J861</f>
        <v>339.61233266372739</v>
      </c>
      <c r="K2059" s="39">
        <f>[2]Emissions!K861</f>
        <v>0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18523.605718953069</v>
      </c>
      <c r="F2060" s="39">
        <f>[2]Emissions!F655</f>
        <v>0</v>
      </c>
      <c r="G2060" s="39">
        <f>[2]Emissions!G655</f>
        <v>0</v>
      </c>
      <c r="H2060" s="39">
        <f>[2]Emissions!H655</f>
        <v>31790.016271475</v>
      </c>
      <c r="I2060" s="39">
        <f>[2]Emissions!I655</f>
        <v>40350.472025324983</v>
      </c>
      <c r="J2060" s="39">
        <f>[2]Emissions!J655</f>
        <v>47785.388828100004</v>
      </c>
      <c r="K2060" s="39">
        <f>[2]Emissions!K655</f>
        <v>55220.30563087498</v>
      </c>
      <c r="L2060" s="39">
        <f>[2]Emissions!L655</f>
        <v>62655.388051506241</v>
      </c>
      <c r="M2060" s="39">
        <f>[2]Emissions!M655</f>
        <v>70090.470472137487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7478.0068311838222</v>
      </c>
      <c r="F2061" s="39">
        <f>[2]Emissions!F683</f>
        <v>5982.4054649470563</v>
      </c>
      <c r="G2061" s="39">
        <f>[2]Emissions!G683</f>
        <v>4486.8040987102941</v>
      </c>
      <c r="H2061" s="39">
        <f>[2]Emissions!H683</f>
        <v>2991.20273247353</v>
      </c>
      <c r="I2061" s="39">
        <f>[2]Emissions!I683</f>
        <v>1495.6013662367641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249.8585688638673</v>
      </c>
      <c r="F2062" s="39">
        <f>[2]Emissions!F654</f>
        <v>0</v>
      </c>
      <c r="G2062" s="39">
        <f>[2]Emissions!G654</f>
        <v>0</v>
      </c>
      <c r="H2062" s="39">
        <f>[2]Emissions!H654</f>
        <v>428.80463394999998</v>
      </c>
      <c r="I2062" s="39">
        <f>[2]Emissions!I654</f>
        <v>544.27368764999994</v>
      </c>
      <c r="J2062" s="39">
        <f>[2]Emissions!J654</f>
        <v>644.56073220000007</v>
      </c>
      <c r="K2062" s="39">
        <f>[2]Emissions!K654</f>
        <v>744.84777674999998</v>
      </c>
      <c r="L2062" s="39">
        <f>[2]Emissions!L654</f>
        <v>845.13705526249998</v>
      </c>
      <c r="M2062" s="39">
        <f>[2]Emissions!M654</f>
        <v>945.42633377499999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3143.80787031928</v>
      </c>
      <c r="F2063" s="39">
        <f>[2]Emissions!F1337</f>
        <v>4259.2123443930059</v>
      </c>
      <c r="G2063" s="39">
        <f>[2]Emissions!G1337</f>
        <v>4868.5555136604135</v>
      </c>
      <c r="H2063" s="39">
        <f>[2]Emissions!H1337</f>
        <v>5969.5545264163256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91.668916736470578</v>
      </c>
      <c r="F2065" s="39">
        <f>[2]Emissions!F1520</f>
        <v>73.335133389176477</v>
      </c>
      <c r="G2065" s="39">
        <f>[2]Emissions!G1520</f>
        <v>55.001350041882361</v>
      </c>
      <c r="H2065" s="39">
        <f>[2]Emissions!H1520</f>
        <v>36.667566694588231</v>
      </c>
      <c r="I2065" s="39">
        <f>[2]Emissions!I1520</f>
        <v>18.333783347293132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33920.860048602277</v>
      </c>
      <c r="F2066" s="39">
        <f>[2]Emissions!F1405</f>
        <v>39268.131160101897</v>
      </c>
      <c r="G2066" s="39">
        <f>[2]Emissions!G1405</f>
        <v>42418.85721728162</v>
      </c>
      <c r="H2066" s="39">
        <f>[2]Emissions!H1405</f>
        <v>51955.240475178143</v>
      </c>
      <c r="I2066" s="39">
        <f>[2]Emissions!I1405</f>
        <v>73927.189995882625</v>
      </c>
      <c r="J2066" s="39">
        <f>[2]Emissions!J1405</f>
        <v>10327.48097129171</v>
      </c>
      <c r="K2066" s="39">
        <f>[2]Emissions!K1405</f>
        <v>0</v>
      </c>
      <c r="L2066" s="39">
        <f>[2]Emissions!L1405</f>
        <v>0</v>
      </c>
      <c r="M2066" s="39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5029.1538506160696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2179.8020298788492</v>
      </c>
      <c r="J2067" s="39">
        <f>[2]Emissions!J1255</f>
        <v>1005.8307701232141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106.71248559680021</v>
      </c>
      <c r="G2068" s="39">
        <f>[2]Emissions!G1721</f>
        <v>106.71248559680021</v>
      </c>
      <c r="H2068" s="39">
        <f>[2]Emissions!H1721</f>
        <v>231.4820758332238</v>
      </c>
      <c r="I2068" s="39">
        <f>[2]Emissions!I1721</f>
        <v>251.55777934750941</v>
      </c>
      <c r="J2068" s="39">
        <f>[2]Emissions!J1721</f>
        <v>251.55758876254009</v>
      </c>
      <c r="K2068" s="39">
        <f>[2]Emissions!K1721</f>
        <v>251.55758876254009</v>
      </c>
      <c r="L2068" s="39">
        <f>[2]Emissions!L1721</f>
        <v>251.55736592817931</v>
      </c>
      <c r="M2068" s="39">
        <f>[2]Emissions!M1721</f>
        <v>251.53723075900589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35.717285647058887</v>
      </c>
      <c r="G2069" s="39">
        <f>[2]Emissions!G1507</f>
        <v>25.415322352941189</v>
      </c>
      <c r="H2069" s="39">
        <f>[2]Emissions!H1507</f>
        <v>17.858642823529721</v>
      </c>
      <c r="I2069" s="39">
        <f>[2]Emissions!I1507</f>
        <v>8.4717741176470618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2610.4201688271601</v>
      </c>
      <c r="I2070" s="39">
        <f>[2]Emissions!I1458</f>
        <v>2264.9745664857001</v>
      </c>
      <c r="J2070" s="39">
        <f>[2]Emissions!J1458</f>
        <v>870.14005627572021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0</v>
      </c>
      <c r="F2071" s="39">
        <f>[2]Emissions!F1344</f>
        <v>0</v>
      </c>
      <c r="G2071" s="39">
        <f>[2]Emissions!G1344</f>
        <v>0</v>
      </c>
      <c r="H2071" s="39">
        <f>[2]Emissions!H1344</f>
        <v>521.38448493983026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240.9662273415571</v>
      </c>
      <c r="F2072" s="39">
        <f>[2]Emissions!F1386</f>
        <v>4354.0652919981703</v>
      </c>
      <c r="G2072" s="39">
        <f>[2]Emissions!G1386</f>
        <v>4354.0652919981703</v>
      </c>
      <c r="H2072" s="39">
        <f>[2]Emissions!H1386</f>
        <v>4696.1908604683986</v>
      </c>
      <c r="I2072" s="39">
        <f>[2]Emissions!I1386</f>
        <v>4696.1908604683986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752.34103561317443</v>
      </c>
      <c r="F2074" s="39">
        <f>[2]Emissions!F791</f>
        <v>3935.5932503407771</v>
      </c>
      <c r="G2074" s="39">
        <f>[2]Emissions!G791</f>
        <v>6063.6965295463597</v>
      </c>
      <c r="H2074" s="39">
        <f>[2]Emissions!H791</f>
        <v>10611.305754711249</v>
      </c>
      <c r="I2074" s="39">
        <f>[2]Emissions!I791</f>
        <v>13611.819830521899</v>
      </c>
      <c r="J2074" s="39">
        <f>[2]Emissions!J791</f>
        <v>15747.4763778089</v>
      </c>
      <c r="K2074" s="39">
        <f>[2]Emissions!K791</f>
        <v>15982.777175722729</v>
      </c>
      <c r="L2074" s="39">
        <f>[2]Emissions!L791</f>
        <v>15982.777175722729</v>
      </c>
      <c r="M2074" s="39">
        <f>[2]Emissions!M791</f>
        <v>5019.947968861401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0.50326122069052093</v>
      </c>
      <c r="F2077" s="39">
        <f>[2]Emissions!F1025</f>
        <v>0.41938435057543411</v>
      </c>
      <c r="G2077" s="39">
        <f>[2]Emissions!G1025</f>
        <v>0.33550748046034762</v>
      </c>
      <c r="H2077" s="39">
        <f>[2]Emissions!H1025</f>
        <v>0.25163061034526057</v>
      </c>
      <c r="I2077" s="39">
        <f>[2]Emissions!I1025</f>
        <v>0.18924425218965529</v>
      </c>
      <c r="J2077" s="39">
        <f>[2]Emissions!J1025</f>
        <v>8.3876870115086863E-2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8.3674460838499155E-3</v>
      </c>
      <c r="F2078" s="39">
        <f>[2]Emissions!F1169</f>
        <v>5.1678858891668289E-2</v>
      </c>
      <c r="G2078" s="39">
        <f>[2]Emissions!G1169</f>
        <v>1.0717436548297659E-2</v>
      </c>
      <c r="H2078" s="39">
        <f>[2]Emissions!H1169</f>
        <v>6.8859039393541668E-2</v>
      </c>
      <c r="I2078" s="39">
        <f>[2]Emissions!I1169</f>
        <v>7.5780241468855938E-2</v>
      </c>
      <c r="J2078" s="39">
        <f>[2]Emissions!J1169</f>
        <v>8.3604506067978535E-2</v>
      </c>
      <c r="K2078" s="39">
        <f>[2]Emissions!K1169</f>
        <v>7.8797927558629799E-2</v>
      </c>
      <c r="L2078" s="39">
        <f>[2]Emissions!L1169</f>
        <v>7.8041719613372501E-2</v>
      </c>
      <c r="M2078" s="39">
        <f>[2]Emissions!M1169</f>
        <v>7.7482925014994403E-2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72.055755922909327</v>
      </c>
      <c r="F2079" s="39">
        <f>[2]Emissions!F860</f>
        <v>741.23388054144368</v>
      </c>
      <c r="G2079" s="39">
        <f>[2]Emissions!G860</f>
        <v>1261.924641342343</v>
      </c>
      <c r="H2079" s="39">
        <f>[2]Emissions!H860</f>
        <v>1261.924641342343</v>
      </c>
      <c r="I2079" s="39">
        <f>[2]Emissions!I860</f>
        <v>0</v>
      </c>
      <c r="J2079" s="39">
        <f>[2]Emissions!J860</f>
        <v>338.22130096408898</v>
      </c>
      <c r="K2079" s="39">
        <f>[2]Emissions!K860</f>
        <v>0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6042.342012000001</v>
      </c>
      <c r="F2080" s="39">
        <f>[2]Emissions!F1610</f>
        <v>5336.4083850000006</v>
      </c>
      <c r="G2080" s="39">
        <f>[2]Emissions!G1610</f>
        <v>5177.9912730000005</v>
      </c>
      <c r="H2080" s="39">
        <f>[2]Emissions!H1610</f>
        <v>5243.3069317308909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9393.6796753341041</v>
      </c>
      <c r="G2082" s="39">
        <f>[2]Emissions!G1411</f>
        <v>7298.4646113614472</v>
      </c>
      <c r="H2082" s="39">
        <f>[2]Emissions!H1411</f>
        <v>9393.6796753341041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0.19136214725490189</v>
      </c>
      <c r="G2084" s="39">
        <f>[2]Emissions!G682</f>
        <v>0.14352161044117651</v>
      </c>
      <c r="H2084" s="39">
        <f>[2]Emissions!H682</f>
        <v>9.5681073627450999E-2</v>
      </c>
      <c r="I2084" s="39">
        <f>[2]Emissions!I682</f>
        <v>4.7840536813725472E-2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1498.163415275209</v>
      </c>
      <c r="F2085" s="39">
        <f>[2]Emissions!F718</f>
        <v>1497.65648225011</v>
      </c>
      <c r="G2085" s="39">
        <f>[2]Emissions!G718</f>
        <v>25.46859675</v>
      </c>
      <c r="H2085" s="39">
        <f>[2]Emissions!H718</f>
        <v>35585.191364453087</v>
      </c>
      <c r="I2085" s="39">
        <f>[2]Emissions!I718</f>
        <v>19928.520240223519</v>
      </c>
      <c r="J2085" s="39">
        <f>[2]Emissions!J718</f>
        <v>4235.804866961369</v>
      </c>
      <c r="K2085" s="39">
        <f>[2]Emissions!K718</f>
        <v>18918.247382991511</v>
      </c>
      <c r="L2085" s="39">
        <f>[2]Emissions!L718</f>
        <v>19180.194701529159</v>
      </c>
      <c r="M2085" s="39">
        <f>[2]Emissions!M718</f>
        <v>19398.150096206289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7747.559612</v>
      </c>
      <c r="F2086" s="39">
        <f>[2]Emissions!F748</f>
        <v>6456.2996766666674</v>
      </c>
      <c r="G2086" s="39">
        <f>[2]Emissions!G748</f>
        <v>6295.67723370972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0</v>
      </c>
      <c r="M2087" s="39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78.912837751713624</v>
      </c>
      <c r="F2088" s="39">
        <f>[2]Emissions!F742</f>
        <v>384.49771173789452</v>
      </c>
      <c r="G2088" s="39">
        <f>[2]Emissions!G742</f>
        <v>579.17039977331899</v>
      </c>
      <c r="H2088" s="39">
        <f>[2]Emissions!H742</f>
        <v>1024.1263269469659</v>
      </c>
      <c r="I2088" s="39">
        <f>[2]Emissions!I742</f>
        <v>1396.164695926253</v>
      </c>
      <c r="J2088" s="39">
        <f>[2]Emissions!J742</f>
        <v>1620.0607251188969</v>
      </c>
      <c r="K2088" s="39">
        <f>[2]Emissions!K742</f>
        <v>1643.496906855185</v>
      </c>
      <c r="L2088" s="39">
        <f>[2]Emissions!L742</f>
        <v>1643.496906855185</v>
      </c>
      <c r="M2088" s="39">
        <f>[2]Emissions!M742</f>
        <v>526.87990139213127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5795.932694027144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57166.349447100009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29507.4494309</v>
      </c>
      <c r="F2091" s="39">
        <f>[2]Emissions!F1576</f>
        <v>0</v>
      </c>
      <c r="G2091" s="39">
        <f>[2]Emissions!G1576</f>
        <v>0</v>
      </c>
      <c r="H2091" s="39">
        <f>[2]Emissions!H1576</f>
        <v>0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8728.5212697530878</v>
      </c>
      <c r="F2092" s="39">
        <f>[2]Emissions!F1470</f>
        <v>7273.7677247942383</v>
      </c>
      <c r="G2092" s="39">
        <f>[2]Emissions!G1470</f>
        <v>5819.0141798353916</v>
      </c>
      <c r="H2092" s="39">
        <f>[2]Emissions!H1470</f>
        <v>4364.260634876543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0</v>
      </c>
      <c r="J2093" s="39">
        <f>[2]Emissions!J1005</f>
        <v>0</v>
      </c>
      <c r="K2093" s="39">
        <f>[2]Emissions!K1005</f>
        <v>0</v>
      </c>
      <c r="L2093" s="39">
        <f>[2]Emissions!L1005</f>
        <v>0</v>
      </c>
      <c r="M2093" s="39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0</v>
      </c>
      <c r="F2097" s="39">
        <f>[2]Emissions!F1570</f>
        <v>0</v>
      </c>
      <c r="G2097" s="39">
        <f>[2]Emissions!G1570</f>
        <v>0</v>
      </c>
      <c r="H2097" s="39">
        <f>[2]Emissions!H1570</f>
        <v>0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845.85628536585386</v>
      </c>
      <c r="F2098" s="39">
        <f>[2]Emissions!F1500</f>
        <v>676.68502829268311</v>
      </c>
      <c r="G2098" s="39">
        <f>[2]Emissions!G1500</f>
        <v>507.51377121951231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6.851609925805354</v>
      </c>
      <c r="F2099" s="39">
        <f>[2]Emissions!F1464</f>
        <v>6.2165896707818931</v>
      </c>
      <c r="G2099" s="39">
        <f>[2]Emissions!G1464</f>
        <v>7.458077710986279</v>
      </c>
      <c r="H2099" s="39">
        <f>[2]Emissions!H1464</f>
        <v>10.091397276375091</v>
      </c>
      <c r="I2099" s="39">
        <f>[2]Emissions!I1464</f>
        <v>18.26851004598117</v>
      </c>
      <c r="J2099" s="39">
        <f>[2]Emissions!J1464</f>
        <v>1.1201130247170941</v>
      </c>
      <c r="K2099" s="39">
        <f>[2]Emissions!K1464</f>
        <v>0</v>
      </c>
      <c r="L2099" s="39">
        <f>[2]Emissions!L1464</f>
        <v>0</v>
      </c>
      <c r="M2099" s="39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14683.60201617647</v>
      </c>
      <c r="I2100" s="39">
        <f>[2]Emissions!I1398</f>
        <v>14683.60201617647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0</v>
      </c>
      <c r="J2101" s="39">
        <f>[2]Emissions!J999</f>
        <v>0</v>
      </c>
      <c r="K2101" s="39">
        <f>[2]Emissions!K999</f>
        <v>0</v>
      </c>
      <c r="L2101" s="39">
        <f>[2]Emissions!L999</f>
        <v>0</v>
      </c>
      <c r="M2101" s="39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316.27574827110561</v>
      </c>
      <c r="G2103" s="39">
        <f>[2]Emissions!G1634</f>
        <v>433.61168119583198</v>
      </c>
      <c r="H2103" s="39">
        <f>[2]Emissions!H1634</f>
        <v>533.98393716041051</v>
      </c>
      <c r="I2103" s="39">
        <f>[2]Emissions!I1634</f>
        <v>618.65353646228812</v>
      </c>
      <c r="J2103" s="39">
        <f>[2]Emissions!J1634</f>
        <v>302.37778819118131</v>
      </c>
      <c r="K2103" s="39">
        <f>[2]Emissions!K1634</f>
        <v>175.4934224468731</v>
      </c>
      <c r="L2103" s="39">
        <f>[2]Emissions!L1634</f>
        <v>41.463261075449871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0</v>
      </c>
      <c r="F2106" s="39">
        <f>[2]Emissions!F1564</f>
        <v>0</v>
      </c>
      <c r="G2106" s="39">
        <f>[2]Emissions!G1564</f>
        <v>0</v>
      </c>
      <c r="H2106" s="39">
        <f>[2]Emissions!H1564</f>
        <v>0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5.5116511507690884</v>
      </c>
      <c r="F2107" s="39">
        <f>[2]Emissions!F1494</f>
        <v>8.6074285036012022</v>
      </c>
      <c r="G2107" s="39">
        <f>[2]Emissions!G1494</f>
        <v>9.8477060397368987</v>
      </c>
      <c r="H2107" s="39">
        <f>[2]Emissions!H1494</f>
        <v>10.80428353891037</v>
      </c>
      <c r="I2107" s="39">
        <f>[2]Emissions!I1494</f>
        <v>6.8133192833001583</v>
      </c>
      <c r="J2107" s="39">
        <f>[2]Emissions!J1494</f>
        <v>3.4910377285493479</v>
      </c>
      <c r="K2107" s="39">
        <f>[2]Emissions!K1494</f>
        <v>0</v>
      </c>
      <c r="L2107" s="39">
        <f>[2]Emissions!L1494</f>
        <v>0</v>
      </c>
      <c r="M2107" s="39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170.43673528753209</v>
      </c>
      <c r="F2108" s="39">
        <f>[2]Emissions!F1392</f>
        <v>193.86221374745881</v>
      </c>
      <c r="G2108" s="39">
        <f>[2]Emissions!G1392</f>
        <v>161.62931007991909</v>
      </c>
      <c r="H2108" s="39">
        <f>[2]Emissions!H1392</f>
        <v>100.1000880997213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-22.241101614147571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47.962283400000011</v>
      </c>
      <c r="F2112" s="39">
        <f>[2]Emissions!F1652</f>
        <v>35.971712549999999</v>
      </c>
      <c r="G2112" s="39">
        <f>[2]Emissions!G1652</f>
        <v>47.962283399999997</v>
      </c>
      <c r="H2112" s="39">
        <f>[2]Emissions!H1652</f>
        <v>11.99057084999999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0</v>
      </c>
      <c r="I2113" s="39">
        <f>[2]Emissions!I1628</f>
        <v>0</v>
      </c>
      <c r="J2113" s="39">
        <f>[2]Emissions!J1628</f>
        <v>0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0</v>
      </c>
      <c r="F2114" s="39">
        <f>[2]Emissions!F1558</f>
        <v>0</v>
      </c>
      <c r="G2114" s="39">
        <f>[2]Emissions!G1558</f>
        <v>0</v>
      </c>
      <c r="H2114" s="39">
        <f>[2]Emissions!H1558</f>
        <v>0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1026.287037658537</v>
      </c>
      <c r="G2115" s="39">
        <f>[2]Emissions!G1488</f>
        <v>769.71527824390103</v>
      </c>
      <c r="H2115" s="39">
        <f>[2]Emissions!H1488</f>
        <v>513.14351882926815</v>
      </c>
      <c r="I2115" s="39">
        <f>[2]Emissions!I1488</f>
        <v>256.57175941463402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1.794183243342556</v>
      </c>
      <c r="I2116" s="39">
        <f>[2]Emissions!I1423</f>
        <v>5.2475275522764466</v>
      </c>
      <c r="J2116" s="39">
        <f>[2]Emissions!J1423</f>
        <v>22.9964511705357</v>
      </c>
      <c r="K2116" s="39">
        <f>[2]Emissions!K1423</f>
        <v>32.11510413511764</v>
      </c>
      <c r="L2116" s="39">
        <f>[2]Emissions!L1423</f>
        <v>31.856784022352649</v>
      </c>
      <c r="M2116" s="39">
        <f>[2]Emissions!M1423</f>
        <v>32.857889052902223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23.23437652241855</v>
      </c>
      <c r="F2117" s="39">
        <f>[2]Emissions!F987</f>
        <v>44.116064100119843</v>
      </c>
      <c r="G2117" s="39">
        <f>[2]Emissions!G987</f>
        <v>47.890369448586583</v>
      </c>
      <c r="H2117" s="39">
        <f>[2]Emissions!H987</f>
        <v>60.104510771759927</v>
      </c>
      <c r="I2117" s="39">
        <f>[2]Emissions!I987</f>
        <v>66.780384715590699</v>
      </c>
      <c r="J2117" s="39">
        <f>[2]Emissions!J987</f>
        <v>74.315966500793451</v>
      </c>
      <c r="K2117" s="39">
        <f>[2]Emissions!K987</f>
        <v>73.87894192710921</v>
      </c>
      <c r="L2117" s="39">
        <f>[2]Emissions!L987</f>
        <v>73.754217350706298</v>
      </c>
      <c r="M2117" s="39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3057.3948002500001</v>
      </c>
      <c r="J2118" s="39">
        <f>[2]Emissions!J778</f>
        <v>1528.6974001250001</v>
      </c>
      <c r="K2118" s="39">
        <f>[2]Emissions!K778</f>
        <v>0</v>
      </c>
      <c r="L2118" s="39">
        <f>[2]Emissions!L778</f>
        <v>0</v>
      </c>
      <c r="M2118" s="39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5.9647932656331486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2.549583333333333E-3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977.69801349043075</v>
      </c>
      <c r="M2120" s="39">
        <f>[2]Emissions!M736</f>
        <v>66378.481617861107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1056.5967073333329</v>
      </c>
      <c r="F2123" s="39">
        <f>[2]Emissions!F1622</f>
        <v>611.01862951774183</v>
      </c>
      <c r="G2123" s="39">
        <f>[2]Emissions!G1622</f>
        <v>460.42871101182789</v>
      </c>
      <c r="H2123" s="39">
        <f>[2]Emissions!H1622</f>
        <v>282.3163996461538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0.29980271966214062</v>
      </c>
      <c r="F2124" s="39">
        <f>[2]Emissions!F1552</f>
        <v>0.92512686249999998</v>
      </c>
      <c r="G2124" s="39">
        <f>[2]Emissions!G1552</f>
        <v>0.92512686249999998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1.1922077814512479</v>
      </c>
      <c r="F2126" s="39">
        <f>[2]Emissions!F981</f>
        <v>0.66838725127415199</v>
      </c>
      <c r="G2126" s="39">
        <f>[2]Emissions!G981</f>
        <v>0.1227465513825142</v>
      </c>
      <c r="H2126" s="39">
        <f>[2]Emissions!H981</f>
        <v>0.31821433491637752</v>
      </c>
      <c r="I2126" s="39">
        <f>[2]Emissions!I981</f>
        <v>0.31642052955333522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68077.474266072139</v>
      </c>
      <c r="F2131" s="39">
        <f>[2]Emissions!F1646</f>
        <v>0</v>
      </c>
      <c r="G2131" s="39">
        <f>[2]Emissions!G1646</f>
        <v>0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46036.891519999997</v>
      </c>
      <c r="J2132" s="39">
        <f>[2]Emissions!J1616</f>
        <v>46036.891519999997</v>
      </c>
      <c r="K2132" s="39">
        <f>[2]Emissions!K1616</f>
        <v>46060.064370971857</v>
      </c>
      <c r="L2132" s="39">
        <f>[2]Emissions!L1616</f>
        <v>46060.064370971857</v>
      </c>
      <c r="M2132" s="39">
        <f>[2]Emissions!M1616</f>
        <v>46036.891519999997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1888.309905566819</v>
      </c>
      <c r="H2134" s="39">
        <f>[2]Emissions!H1476</f>
        <v>6848.3977949860682</v>
      </c>
      <c r="I2134" s="39">
        <f>[2]Emissions!I1476</f>
        <v>2476.906808928426</v>
      </c>
      <c r="J2134" s="39">
        <f>[2]Emissions!J1476</f>
        <v>0</v>
      </c>
      <c r="K2134" s="39">
        <f>[2]Emissions!K1476</f>
        <v>0</v>
      </c>
      <c r="L2134" s="39">
        <f>[2]Emissions!L1476</f>
        <v>0</v>
      </c>
      <c r="M2134" s="39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6676.4452048900421</v>
      </c>
      <c r="F2135" s="39">
        <f>[2]Emissions!F1417</f>
        <v>5766.4702304526754</v>
      </c>
      <c r="G2135" s="39">
        <f>[2]Emissions!G1417</f>
        <v>5607.098574106446</v>
      </c>
      <c r="H2135" s="39">
        <f>[2]Emissions!H1417</f>
        <v>4210.1429135802446</v>
      </c>
      <c r="I2135" s="39">
        <f>[2]Emissions!I1417</f>
        <v>2806.7619423868309</v>
      </c>
      <c r="J2135" s="39">
        <f>[2]Emissions!J1417</f>
        <v>1344.4389704032919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0.47906429135091733</v>
      </c>
      <c r="F2136" s="39">
        <f>[2]Emissions!F1267</f>
        <v>0.39922024279243118</v>
      </c>
      <c r="G2136" s="39">
        <f>[2]Emissions!G1267</f>
        <v>0.31937619423394492</v>
      </c>
      <c r="H2136" s="39">
        <f>[2]Emissions!H1267</f>
        <v>0.23953214567545869</v>
      </c>
      <c r="I2136" s="39">
        <f>[2]Emissions!I1267</f>
        <v>0.15968809711697249</v>
      </c>
      <c r="J2136" s="39">
        <f>[2]Emissions!J1267</f>
        <v>7.9844048558486161E-2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3.6543305115936682E-2</v>
      </c>
      <c r="F2137" s="39">
        <f>[2]Emissions!F1162</f>
        <v>2.923464409274934E-2</v>
      </c>
      <c r="G2137" s="39">
        <f>[2]Emissions!G1162</f>
        <v>2.192598306956197E-2</v>
      </c>
      <c r="H2137" s="39">
        <f>[2]Emissions!H1162</f>
        <v>1.461732204637467E-2</v>
      </c>
      <c r="I2137" s="39">
        <f>[2]Emissions!I1162</f>
        <v>1.6981888847994089E-2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10.242611042383301</v>
      </c>
      <c r="F2138" s="39">
        <f>[2]Emissions!F975</f>
        <v>0</v>
      </c>
      <c r="G2138" s="39">
        <f>[2]Emissions!G975</f>
        <v>10.242611042383301</v>
      </c>
      <c r="H2138" s="39">
        <f>[2]Emissions!H975</f>
        <v>1.722925377723594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9.278839390117378</v>
      </c>
      <c r="H2140" s="39">
        <f>[2]Emissions!H724</f>
        <v>84.750409686649334</v>
      </c>
      <c r="I2140" s="39">
        <f>[2]Emissions!I724</f>
        <v>86.686207338096565</v>
      </c>
      <c r="J2140" s="39">
        <f>[2]Emissions!J724</f>
        <v>41.184180456161783</v>
      </c>
      <c r="K2140" s="39">
        <f>[2]Emissions!K724</f>
        <v>0</v>
      </c>
      <c r="L2140" s="39">
        <f>[2]Emissions!L724</f>
        <v>0</v>
      </c>
      <c r="M2140" s="39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2.87388452170828</v>
      </c>
      <c r="F2143" s="39">
        <f>[2]Emissions!F1582</f>
        <v>69.69081793014702</v>
      </c>
      <c r="G2143" s="39">
        <f>[2]Emissions!G1582</f>
        <v>72.5140731842083</v>
      </c>
      <c r="H2143" s="39">
        <f>[2]Emissions!H1582</f>
        <v>85.325263651708056</v>
      </c>
      <c r="I2143" s="39">
        <f>[2]Emissions!I1582</f>
        <v>86.297000537236727</v>
      </c>
      <c r="J2143" s="39">
        <f>[2]Emissions!J1582</f>
        <v>120.96937628138799</v>
      </c>
      <c r="K2143" s="39">
        <f>[2]Emissions!K1582</f>
        <v>121.58563536810451</v>
      </c>
      <c r="L2143" s="39">
        <f>[2]Emissions!L1582</f>
        <v>121.7615003049762</v>
      </c>
      <c r="M2143" s="39">
        <f>[2]Emissions!M1582</f>
        <v>121.93730567974831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1737.2470364793469</v>
      </c>
      <c r="F2144" s="39">
        <f>[2]Emissions!F1261</f>
        <v>0</v>
      </c>
      <c r="G2144" s="39">
        <f>[2]Emissions!G1261</f>
        <v>1737.2470364793469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7.1900078084132471E-2</v>
      </c>
      <c r="F2145" s="39">
        <f>[2]Emissions!F1156</f>
        <v>5.9916731736777092E-2</v>
      </c>
      <c r="G2145" s="39">
        <f>[2]Emissions!G1156</f>
        <v>4.793338538942167E-2</v>
      </c>
      <c r="H2145" s="39">
        <f>[2]Emissions!H1156</f>
        <v>3.5950039042066242E-2</v>
      </c>
      <c r="I2145" s="39">
        <f>[2]Emissions!I1156</f>
        <v>5.9999051093432128E-2</v>
      </c>
      <c r="J2145" s="39">
        <f>[2]Emissions!J1156</f>
        <v>1.1983346347355419E-2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4358.7648753321764</v>
      </c>
      <c r="F2146" s="39">
        <f>[2]Emissions!F969</f>
        <v>2884.8032740196081</v>
      </c>
      <c r="G2146" s="39">
        <f>[2]Emissions!G969</f>
        <v>2307.8426192156871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24.796196804399749</v>
      </c>
      <c r="F2147" s="39">
        <f>[2]Emissions!F772</f>
        <v>22.406755660525889</v>
      </c>
      <c r="G2147" s="39">
        <f>[2]Emissions!G772</f>
        <v>133.30858380001641</v>
      </c>
      <c r="H2147" s="39">
        <f>[2]Emissions!H772</f>
        <v>146.5671259228919</v>
      </c>
      <c r="I2147" s="39">
        <f>[2]Emissions!I772</f>
        <v>176.40374493881839</v>
      </c>
      <c r="J2147" s="39">
        <f>[2]Emissions!J772</f>
        <v>147.17663498201631</v>
      </c>
      <c r="K2147" s="39">
        <f>[2]Emissions!K772</f>
        <v>147.1766349820154</v>
      </c>
      <c r="L2147" s="39">
        <f>[2]Emissions!L772</f>
        <v>32.620977609673737</v>
      </c>
      <c r="M2147" s="39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51.33950189262</v>
      </c>
      <c r="F2148" s="39">
        <f>[2]Emissions!F766</f>
        <v>527.04249576092286</v>
      </c>
      <c r="G2148" s="39">
        <f>[2]Emissions!G766</f>
        <v>896.90892353949744</v>
      </c>
      <c r="H2148" s="39">
        <f>[2]Emissions!H766</f>
        <v>20976.588455559751</v>
      </c>
      <c r="I2148" s="39">
        <f>[2]Emissions!I766</f>
        <v>32699.326390474849</v>
      </c>
      <c r="J2148" s="39">
        <f>[2]Emissions!J766</f>
        <v>34280.347794923357</v>
      </c>
      <c r="K2148" s="39">
        <f>[2]Emissions!K766</f>
        <v>34040.096356250273</v>
      </c>
      <c r="L2148" s="39">
        <f>[2]Emissions!L766</f>
        <v>29261.448611691441</v>
      </c>
      <c r="M2148" s="39">
        <f>[2]Emissions!M766</f>
        <v>13883.41237748954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9720.2209938018805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8.2742099528518728E-2</v>
      </c>
      <c r="F2150" s="39">
        <f>[2]Emissions!F706</f>
        <v>6.6193679622815096E-2</v>
      </c>
      <c r="G2150" s="39">
        <f>[2]Emissions!G706</f>
        <v>4.9645259717111277E-2</v>
      </c>
      <c r="H2150" s="39">
        <f>[2]Emissions!H706</f>
        <v>3.309683981140752E-2</v>
      </c>
      <c r="I2150" s="39">
        <f>[2]Emissions!I706</f>
        <v>1.6548419905703771E-2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0</v>
      </c>
      <c r="I2151" s="39">
        <f>[2]Emissions!I1037</f>
        <v>1.121510362407877E-3</v>
      </c>
      <c r="J2151" s="39">
        <f>[2]Emissions!J1037</f>
        <v>8.9454668304668299E-3</v>
      </c>
      <c r="K2151" s="39">
        <f>[2]Emissions!K1037</f>
        <v>5.2462867104422599E-2</v>
      </c>
      <c r="L2151" s="39">
        <f>[2]Emissions!L1037</f>
        <v>0.32586617076167063</v>
      </c>
      <c r="M2151" s="39">
        <f>[2]Emissions!M1037</f>
        <v>1.317605480206621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9.6637801796342107</v>
      </c>
      <c r="G2152" s="39">
        <f>[2]Emissions!G700</f>
        <v>9.0808028679105881</v>
      </c>
      <c r="H2152" s="39">
        <f>[2]Emissions!H700</f>
        <v>8.4973767668784745</v>
      </c>
      <c r="I2152" s="39">
        <f>[2]Emissions!I700</f>
        <v>7.9148482444633341</v>
      </c>
      <c r="J2152" s="39">
        <f>[2]Emissions!J700</f>
        <v>7.914848244463335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0</v>
      </c>
      <c r="J2153" s="39">
        <f>[2]Emissions!J1031</f>
        <v>0</v>
      </c>
      <c r="K2153" s="39">
        <f>[2]Emissions!K1031</f>
        <v>0</v>
      </c>
      <c r="L2153" s="39">
        <f>[2]Emissions!L1031</f>
        <v>0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10.692962582785739</v>
      </c>
      <c r="H2154" s="39">
        <f>[2]Emissions!H1597</f>
        <v>5.346481291392859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63.359911956106011</v>
      </c>
      <c r="F2155" s="39">
        <f>[2]Emissions!F1069</f>
        <v>2505.6312853801151</v>
      </c>
      <c r="G2155" s="39">
        <f>[2]Emissions!G1069</f>
        <v>4621.5391428325474</v>
      </c>
      <c r="H2155" s="39">
        <f>[2]Emissions!H1069</f>
        <v>7198.4473809673545</v>
      </c>
      <c r="I2155" s="39">
        <f>[2]Emissions!I1069</f>
        <v>9368.00946578207</v>
      </c>
      <c r="J2155" s="39">
        <f>[2]Emissions!J1069</f>
        <v>9796.2665794662862</v>
      </c>
      <c r="K2155" s="39">
        <f>[2]Emissions!K1069</f>
        <v>10171.762855076569</v>
      </c>
      <c r="L2155" s="39">
        <f>[2]Emissions!L1069</f>
        <v>10758.271218033569</v>
      </c>
      <c r="M2155" s="39">
        <f>[2]Emissions!M1069</f>
        <v>9687.8917115246895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1.387391829769003E-2</v>
      </c>
      <c r="F2157" s="39">
        <f>[2]Emissions!F1077</f>
        <v>1.341890819672135E-2</v>
      </c>
      <c r="G2157" s="39">
        <f>[2]Emissions!G1077</f>
        <v>3.564610730253482E-3</v>
      </c>
      <c r="H2157" s="39">
        <f>[2]Emissions!H1077</f>
        <v>6.0934364309944396E-3</v>
      </c>
      <c r="I2157" s="39">
        <f>[2]Emissions!I1077</f>
        <v>3.2637330633381581E-3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2086.2028794291059</v>
      </c>
      <c r="G2159" s="39">
        <f>[2]Emissions!G783</f>
        <v>2232.9150080258978</v>
      </c>
      <c r="H2159" s="39">
        <f>[2]Emissions!H783</f>
        <v>2932.4366105417021</v>
      </c>
      <c r="I2159" s="39">
        <f>[2]Emissions!I783</f>
        <v>3079.0388070249878</v>
      </c>
      <c r="J2159" s="39">
        <f>[2]Emissions!J783</f>
        <v>3079.0639719566411</v>
      </c>
      <c r="K2159" s="39">
        <f>[2]Emissions!K783</f>
        <v>0</v>
      </c>
      <c r="L2159" s="39">
        <f>[2]Emissions!L783</f>
        <v>0</v>
      </c>
      <c r="M2159" s="39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2086.701022675476</v>
      </c>
      <c r="F2161" s="39">
        <f>[2]Emissions!F1324</f>
        <v>612.87998293645546</v>
      </c>
      <c r="G2161" s="39">
        <f>[2]Emissions!G1324</f>
        <v>0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1.019183118881118E-2</v>
      </c>
      <c r="H2162" s="39">
        <f>[2]Emissions!H852</f>
        <v>6.7945541258741249E-3</v>
      </c>
      <c r="I2162" s="39">
        <f>[2]Emissions!I852</f>
        <v>3.397277062937062E-3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499.11864398148128</v>
      </c>
      <c r="F2163" s="39">
        <f>[2]Emissions!F1438</f>
        <v>218.91168595679011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11.305326437467301</v>
      </c>
      <c r="H2166" s="39">
        <f>[2]Emissions!H815</f>
        <v>11.30532643746599</v>
      </c>
      <c r="I2166" s="39">
        <f>[2]Emissions!I815</f>
        <v>11.305326437467301</v>
      </c>
      <c r="J2166" s="39">
        <f>[2]Emissions!J815</f>
        <v>11.305326437467301</v>
      </c>
      <c r="K2166" s="39">
        <f>[2]Emissions!K815</f>
        <v>11.305326437467301</v>
      </c>
      <c r="L2166" s="39">
        <f>[2]Emissions!L815</f>
        <v>11.305326437467301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633.97069291398645</v>
      </c>
      <c r="F2167" s="39">
        <f>[2]Emissions!F1021</f>
        <v>547.16288397808114</v>
      </c>
      <c r="G2167" s="39">
        <f>[2]Emissions!G1021</f>
        <v>437.73030718246531</v>
      </c>
      <c r="H2167" s="39">
        <f>[2]Emissions!H1021</f>
        <v>293.946508188167</v>
      </c>
      <c r="I2167" s="39">
        <f>[2]Emissions!I1021</f>
        <v>216.6096654285106</v>
      </c>
      <c r="J2167" s="39">
        <f>[2]Emissions!J1021</f>
        <v>97.982169396055681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70.668843428571421</v>
      </c>
      <c r="F2168" s="39">
        <f>[2]Emissions!F1235</f>
        <v>56.535074742857162</v>
      </c>
      <c r="G2168" s="39">
        <f>[2]Emissions!G1235</f>
        <v>42.401306057142833</v>
      </c>
      <c r="H2168" s="39">
        <f>[2]Emissions!H1235</f>
        <v>28.267537371428581</v>
      </c>
      <c r="I2168" s="39">
        <f>[2]Emissions!I1235</f>
        <v>16.22632324729063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472.41767351999982</v>
      </c>
      <c r="G2169" s="39">
        <f>[2]Emissions!G823</f>
        <v>388.27565478000002</v>
      </c>
      <c r="H2169" s="39">
        <f>[2]Emissions!H823</f>
        <v>258.85043652000002</v>
      </c>
      <c r="I2169" s="39">
        <f>[2]Emissions!I823</f>
        <v>129.42521826000001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12931.12888912687</v>
      </c>
      <c r="F2170" s="39">
        <f>[2]Emissions!F1243</f>
        <v>16049.32749637127</v>
      </c>
      <c r="G2170" s="39">
        <f>[2]Emissions!G1243</f>
        <v>17966.278475403869</v>
      </c>
      <c r="H2170" s="39">
        <f>[2]Emissions!H1243</f>
        <v>21888.02070044935</v>
      </c>
      <c r="I2170" s="39">
        <f>[2]Emissions!I1243</f>
        <v>23176.114255813569</v>
      </c>
      <c r="J2170" s="39">
        <f>[2]Emissions!J1243</f>
        <v>25572.71336910838</v>
      </c>
      <c r="K2170" s="39">
        <f>[2]Emissions!K1243</f>
        <v>25762.03127690369</v>
      </c>
      <c r="L2170" s="39">
        <f>[2]Emissions!L1243</f>
        <v>25983.784450543819</v>
      </c>
      <c r="M2170" s="39">
        <f>[2]Emissions!M1243</f>
        <v>26258.238173802689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39583.599999999991</v>
      </c>
      <c r="I2176" s="39">
        <f>[2]Emissions!I662</f>
        <v>51161.802999999993</v>
      </c>
      <c r="J2176" s="39">
        <f>[2]Emissions!J662</f>
        <v>61750.415999999997</v>
      </c>
      <c r="K2176" s="39">
        <f>[2]Emissions!K662</f>
        <v>61474.706123236057</v>
      </c>
      <c r="L2176" s="39">
        <f>[2]Emissions!L662</f>
        <v>81393.777499999997</v>
      </c>
      <c r="M2176" s="39">
        <f>[2]Emissions!M662</f>
        <v>90448.525999999998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7294.3863152211652</v>
      </c>
      <c r="F2179" s="39">
        <f>[2]Emissions!F1107</f>
        <v>5183.8612973338713</v>
      </c>
      <c r="G2179" s="39">
        <f>[2]Emissions!G1107</f>
        <v>6893.9981005171176</v>
      </c>
      <c r="H2179" s="39">
        <f>[2]Emissions!H1107</f>
        <v>3139.7512130641012</v>
      </c>
      <c r="I2179" s="39">
        <f>[2]Emissions!I1107</f>
        <v>2131.2296092491988</v>
      </c>
      <c r="J2179" s="39">
        <f>[2]Emissions!J1107</f>
        <v>1065.6148046246001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271.00723432924292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259.16102448565721</v>
      </c>
      <c r="F2185" s="39">
        <f>[2]Emissions!F1359</f>
        <v>259.16102448565721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28.174275086614159</v>
      </c>
      <c r="L2186" s="39">
        <f>[2]Emissions!L1052</f>
        <v>175.04017713385821</v>
      </c>
      <c r="M2186" s="39">
        <f>[2]Emissions!M1052</f>
        <v>224.09328111242431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3624.1589519550739</v>
      </c>
      <c r="F2187" s="39">
        <f>[2]Emissions!F1122</f>
        <v>2899.3271615640601</v>
      </c>
      <c r="G2187" s="39">
        <f>[2]Emissions!G1122</f>
        <v>2174.4953711730441</v>
      </c>
      <c r="H2187" s="39">
        <f>[2]Emissions!H1122</f>
        <v>1775.2580220092821</v>
      </c>
      <c r="I2187" s="39">
        <f>[2]Emissions!I1122</f>
        <v>845.96279151414353</v>
      </c>
      <c r="J2187" s="39">
        <f>[2]Emissions!J1122</f>
        <v>715.79540555337837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1067.5265425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533.76327124999989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16935.087615495529</v>
      </c>
      <c r="F2191" s="39">
        <f>[2]Emissions!F1197</f>
        <v>19772.252682799281</v>
      </c>
      <c r="G2191" s="39">
        <f>[2]Emissions!G1197</f>
        <v>25769.78435241105</v>
      </c>
      <c r="H2191" s="39">
        <f>[2]Emissions!H1197</f>
        <v>47453.007930202657</v>
      </c>
      <c r="I2191" s="39">
        <f>[2]Emissions!I1197</f>
        <v>53241.613002800557</v>
      </c>
      <c r="J2191" s="39">
        <f>[2]Emissions!J1197</f>
        <v>59119.956657833907</v>
      </c>
      <c r="K2191" s="39">
        <f>[2]Emissions!K1197</f>
        <v>58060.683125521617</v>
      </c>
      <c r="L2191" s="39">
        <f>[2]Emissions!L1197</f>
        <v>58571.631385635323</v>
      </c>
      <c r="M2191" s="39">
        <f>[2]Emissions!M1197</f>
        <v>58566.980917744157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593.76045809443497</v>
      </c>
      <c r="F2192" s="39">
        <f>[2]Emissions!F1190</f>
        <v>475.00836647554797</v>
      </c>
      <c r="G2192" s="39">
        <f>[2]Emissions!G1190</f>
        <v>356.25627485666098</v>
      </c>
      <c r="H2192" s="39">
        <f>[2]Emissions!H1190</f>
        <v>232.17679973018551</v>
      </c>
      <c r="I2192" s="39">
        <f>[2]Emissions!I1190</f>
        <v>118.75209161888699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96.246510473293753</v>
      </c>
      <c r="F2193" s="39">
        <f>[2]Emissions!F881</f>
        <v>166.0783840726219</v>
      </c>
      <c r="G2193" s="39">
        <f>[2]Emissions!G881</f>
        <v>163.88801704109139</v>
      </c>
      <c r="H2193" s="39">
        <f>[2]Emissions!H881</f>
        <v>115.8077171225282</v>
      </c>
      <c r="I2193" s="39">
        <f>[2]Emissions!I881</f>
        <v>112.3682853562224</v>
      </c>
      <c r="J2193" s="39">
        <f>[2]Emissions!J881</f>
        <v>167.5888033176108</v>
      </c>
      <c r="K2193" s="39">
        <f>[2]Emissions!K881</f>
        <v>166.76429232061989</v>
      </c>
      <c r="L2193" s="39">
        <f>[2]Emissions!L881</f>
        <v>180.80244698551201</v>
      </c>
      <c r="M2193" s="39">
        <f>[2]Emissions!M881</f>
        <v>207.74179565373299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0.15591457541695761</v>
      </c>
      <c r="J2194" s="39">
        <f>[2]Emissions!J1130</f>
        <v>0.15591457541695761</v>
      </c>
      <c r="K2194" s="39">
        <f>[2]Emissions!K1130</f>
        <v>0.26363031879979237</v>
      </c>
      <c r="L2194" s="39">
        <f>[2]Emissions!L1130</f>
        <v>0.26318303803581811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6.0307200411585772E-3</v>
      </c>
      <c r="F2195" s="39">
        <f>[2]Emissions!F1374</f>
        <v>0</v>
      </c>
      <c r="G2195" s="39">
        <f>[2]Emissions!G1374</f>
        <v>0</v>
      </c>
      <c r="H2195" s="39">
        <f>[2]Emissions!H1374</f>
        <v>6.3473383260102045E-2</v>
      </c>
      <c r="I2195" s="39">
        <f>[2]Emissions!I1374</f>
        <v>6.3473383260102045E-2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38827.747526339139</v>
      </c>
      <c r="F2197" s="39">
        <f>[2]Emissions!F1219</f>
        <v>38827.747526339139</v>
      </c>
      <c r="G2197" s="39">
        <f>[2]Emissions!G1219</f>
        <v>31669.053923216179</v>
      </c>
      <c r="H2197" s="39">
        <f>[2]Emissions!H1219</f>
        <v>8596.3868813800273</v>
      </c>
      <c r="I2197" s="39">
        <f>[2]Emissions!I1219</f>
        <v>4298.1934406900154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5.5647527726907891</v>
      </c>
      <c r="G2199" s="39">
        <f>[2]Emissions!G896</f>
        <v>3.575571453659939</v>
      </c>
      <c r="H2199" s="39">
        <f>[2]Emissions!H896</f>
        <v>8.7816979609572758</v>
      </c>
      <c r="I2199" s="39">
        <f>[2]Emissions!I896</f>
        <v>10.35617531644348</v>
      </c>
      <c r="J2199" s="39">
        <f>[2]Emissions!J896</f>
        <v>11.356254613690851</v>
      </c>
      <c r="K2199" s="39">
        <f>[2]Emissions!K896</f>
        <v>12.309234860933881</v>
      </c>
      <c r="L2199" s="39">
        <f>[2]Emissions!L896</f>
        <v>12.479671952689561</v>
      </c>
      <c r="M2199" s="39">
        <f>[2]Emissions!M896</f>
        <v>12.62148551966407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0.47586817612524468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0.37501017612524468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0</v>
      </c>
      <c r="J2202" s="39">
        <f>[2]Emissions!J1590</f>
        <v>0</v>
      </c>
      <c r="K2202" s="39">
        <f>[2]Emissions!K1590</f>
        <v>0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685.84613159999992</v>
      </c>
      <c r="G2203" s="39">
        <f>[2]Emissions!G1534</f>
        <v>516.53416542000002</v>
      </c>
      <c r="H2203" s="39">
        <f>[2]Emissions!H1534</f>
        <v>342.92306580000007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</v>
      </c>
      <c r="L2204" s="39">
        <f>[2]Emissions!L1136</f>
        <v>0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1230.8558690799639</v>
      </c>
      <c r="G2205" s="39">
        <f>[2]Emissions!G1150</f>
        <v>1909.7476185648491</v>
      </c>
      <c r="H2205" s="39">
        <f>[2]Emissions!H1150</f>
        <v>3329.584211345787</v>
      </c>
      <c r="I2205" s="39">
        <f>[2]Emissions!I1150</f>
        <v>5305.7247005761874</v>
      </c>
      <c r="J2205" s="39">
        <f>[2]Emissions!J1150</f>
        <v>6122.7102491095793</v>
      </c>
      <c r="K2205" s="39">
        <f>[2]Emissions!K1150</f>
        <v>7577.2548090852824</v>
      </c>
      <c r="L2205" s="39">
        <f>[2]Emissions!L1150</f>
        <v>7561.5636761777696</v>
      </c>
      <c r="M2205" s="39">
        <f>[2]Emissions!M1150</f>
        <v>5056.9303781522403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889.66460789095561</v>
      </c>
      <c r="F2206" s="39">
        <f>[2]Emissions!F1013</f>
        <v>1048.4390563875711</v>
      </c>
      <c r="G2206" s="39">
        <f>[2]Emissions!G1013</f>
        <v>559.87703942587848</v>
      </c>
      <c r="H2206" s="39">
        <f>[2]Emissions!H1013</f>
        <v>1725.1856325377539</v>
      </c>
      <c r="I2206" s="39">
        <f>[2]Emissions!I1013</f>
        <v>1902.2798519651719</v>
      </c>
      <c r="J2206" s="39">
        <f>[2]Emissions!J1013</f>
        <v>3516.5596492626132</v>
      </c>
      <c r="K2206" s="39">
        <f>[2]Emissions!K1013</f>
        <v>4927.9757606559106</v>
      </c>
      <c r="L2206" s="39">
        <f>[2]Emissions!L1013</f>
        <v>2775.8817403835992</v>
      </c>
      <c r="M2206" s="39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0</v>
      </c>
      <c r="F2209" s="39">
        <f>[2]Emissions!F1249</f>
        <v>132.507861993863</v>
      </c>
      <c r="G2209" s="39">
        <f>[2]Emissions!G1249</f>
        <v>174.43454479018749</v>
      </c>
      <c r="H2209" s="39">
        <f>[2]Emissions!H1249</f>
        <v>321.30604628324789</v>
      </c>
      <c r="I2209" s="39">
        <f>[2]Emissions!I1249</f>
        <v>407.86246079428588</v>
      </c>
      <c r="J2209" s="39">
        <f>[2]Emissions!J1249</f>
        <v>495.30777331359849</v>
      </c>
      <c r="K2209" s="39">
        <f>[2]Emissions!K1249</f>
        <v>570.17083111469469</v>
      </c>
      <c r="L2209" s="39">
        <f>[2]Emissions!L1249</f>
        <v>575.18173927265593</v>
      </c>
      <c r="M2209" s="39">
        <f>[2]Emissions!M1249</f>
        <v>577.20353166167047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564.3740883789726</v>
      </c>
      <c r="F2210" s="39">
        <f>[2]Emissions!F1144</f>
        <v>659.88354116805715</v>
      </c>
      <c r="G2210" s="39">
        <f>[2]Emissions!G1144</f>
        <v>705.43605501954187</v>
      </c>
      <c r="H2210" s="39">
        <f>[2]Emissions!H1144</f>
        <v>780.75140041962266</v>
      </c>
      <c r="I2210" s="39">
        <f>[2]Emissions!I1144</f>
        <v>712.20280565468727</v>
      </c>
      <c r="J2210" s="39">
        <f>[2]Emissions!J1144</f>
        <v>701.2020046868605</v>
      </c>
      <c r="K2210" s="39">
        <f>[2]Emissions!K1144</f>
        <v>694.6757948282426</v>
      </c>
      <c r="L2210" s="39">
        <f>[2]Emissions!L1144</f>
        <v>691.45580668855803</v>
      </c>
      <c r="M2210" s="39">
        <f>[2]Emissions!M1144</f>
        <v>689.96157479944191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18.931388888888879</v>
      </c>
      <c r="F2213" s="39">
        <f>[2]Emissions!F1452</f>
        <v>15.7761574074074</v>
      </c>
      <c r="G2213" s="39">
        <f>[2]Emissions!G1452</f>
        <v>12.620925925925929</v>
      </c>
      <c r="H2213" s="39">
        <f>[2]Emissions!H1452</f>
        <v>17.98481944444444</v>
      </c>
      <c r="I2213" s="39">
        <f>[2]Emissions!I1452</f>
        <v>6.3104629629629638</v>
      </c>
      <c r="J2213" s="39">
        <f>[2]Emissions!J1452</f>
        <v>3.1552314814814819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1517.1404055555549</v>
      </c>
      <c r="I2214" s="39">
        <f>[2]Emissions!I1445</f>
        <v>1011.426937037037</v>
      </c>
      <c r="J2214" s="39">
        <f>[2]Emissions!J1445</f>
        <v>505.71346851851831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4.7386024096385551E-2</v>
      </c>
      <c r="J2215" s="39">
        <f>[2]Emissions!J925</f>
        <v>2.3693012048192779E-2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113.35810713690429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2955.6230746406281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2883.488264217277</v>
      </c>
      <c r="F2219" s="39">
        <f>[2]Emissions!F939</f>
        <v>2883.488264217277</v>
      </c>
      <c r="G2219" s="39">
        <f>[2]Emissions!G939</f>
        <v>1365.462132929782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0</v>
      </c>
      <c r="J2221" s="39">
        <f>[2]Emissions!J866</f>
        <v>0</v>
      </c>
      <c r="K2221" s="39">
        <f>[2]Emissions!K866</f>
        <v>0</v>
      </c>
      <c r="L2221" s="39">
        <f>[2]Emissions!L866</f>
        <v>0</v>
      </c>
      <c r="M2221" s="39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0</v>
      </c>
      <c r="J2223" s="39">
        <f>[2]Emissions!J1204</f>
        <v>0</v>
      </c>
      <c r="K2223" s="39">
        <f>[2]Emissions!K1204</f>
        <v>0</v>
      </c>
      <c r="L2223" s="39">
        <f>[2]Emissions!L1204</f>
        <v>0</v>
      </c>
      <c r="M2223" s="39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7239.4027003532556</v>
      </c>
      <c r="I2224" s="39">
        <f>[2]Emissions!I888</f>
        <v>11541.781730068989</v>
      </c>
      <c r="J2224" s="39">
        <f>[2]Emissions!J888</f>
        <v>12014.18946393246</v>
      </c>
      <c r="K2224" s="39">
        <f>[2]Emissions!K888</f>
        <v>12014.18946393246</v>
      </c>
      <c r="L2224" s="39">
        <f>[2]Emissions!L888</f>
        <v>10325.62229669183</v>
      </c>
      <c r="M2224" s="39">
        <f>[2]Emissions!M888</f>
        <v>4891.6902578055424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264.1852360621404</v>
      </c>
      <c r="F2225" s="39">
        <f>[2]Emissions!F874</f>
        <v>249.89635546262451</v>
      </c>
      <c r="G2225" s="39">
        <f>[2]Emissions!G874</f>
        <v>159.18931329341689</v>
      </c>
      <c r="H2225" s="39">
        <f>[2]Emissions!H874</f>
        <v>151.0737058024047</v>
      </c>
      <c r="I2225" s="39">
        <f>[2]Emissions!I874</f>
        <v>75.593505540878155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1245.98396008441</v>
      </c>
      <c r="F2226" s="39">
        <f>[2]Emissions!F1275</f>
        <v>5300.1835893947027</v>
      </c>
      <c r="G2226" s="39">
        <f>[2]Emissions!G1275</f>
        <v>8262.6338727054936</v>
      </c>
      <c r="H2226" s="39">
        <f>[2]Emissions!H1275</f>
        <v>12974.469114556739</v>
      </c>
      <c r="I2226" s="39">
        <f>[2]Emissions!I1275</f>
        <v>16485.256374334749</v>
      </c>
      <c r="J2226" s="39">
        <f>[2]Emissions!J1275</f>
        <v>19912.499771954379</v>
      </c>
      <c r="K2226" s="39">
        <f>[2]Emissions!K1275</f>
        <v>23068.004591993431</v>
      </c>
      <c r="L2226" s="39">
        <f>[2]Emissions!L1275</f>
        <v>23211.501906090471</v>
      </c>
      <c r="M2226" s="39">
        <f>[2]Emissions!M1275</f>
        <v>23333.67993367778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1703.8975677107819</v>
      </c>
      <c r="F2227" s="39">
        <f>[2]Emissions!F690</f>
        <v>1425.7875820264039</v>
      </c>
      <c r="G2227" s="39">
        <f>[2]Emissions!G690</f>
        <v>6029.9399824025468</v>
      </c>
      <c r="H2227" s="39">
        <f>[2]Emissions!H690</f>
        <v>6325.6435363990058</v>
      </c>
      <c r="I2227" s="39">
        <f>[2]Emissions!I690</f>
        <v>7380.6210958138336</v>
      </c>
      <c r="J2227" s="39">
        <f>[2]Emissions!J690</f>
        <v>5899.4841624964083</v>
      </c>
      <c r="K2227" s="39">
        <f>[2]Emissions!K690</f>
        <v>5899.4841624964283</v>
      </c>
      <c r="L2227" s="39">
        <f>[2]Emissions!L690</f>
        <v>0</v>
      </c>
      <c r="M2227" s="39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1298.103002836518</v>
      </c>
      <c r="H2228" s="39">
        <f>[2]Emissions!H676</f>
        <v>11272.812172346759</v>
      </c>
      <c r="I2228" s="39">
        <f>[2]Emissions!I676</f>
        <v>10997.2936221126</v>
      </c>
      <c r="J2228" s="39">
        <f>[2]Emissions!J676</f>
        <v>5222.6672164496304</v>
      </c>
      <c r="K2228" s="39">
        <f>[2]Emissions!K676</f>
        <v>0</v>
      </c>
      <c r="L2228" s="39">
        <f>[2]Emissions!L676</f>
        <v>0</v>
      </c>
      <c r="M2228" s="39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0</v>
      </c>
      <c r="L2230" s="39">
        <f>[2]Emissions!L628</f>
        <v>0</v>
      </c>
      <c r="M2230" s="39">
        <f>[2]Emissions!M628</f>
        <v>1.3266339161684739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1.536655783591076E-3</v>
      </c>
      <c r="J2231" s="39">
        <f>[2]Emissions!J617</f>
        <v>9.890951753880068E-3</v>
      </c>
      <c r="K2231" s="39">
        <f>[2]Emissions!K617</f>
        <v>6.4475392024140391E-2</v>
      </c>
      <c r="L2231" s="39">
        <f>[2]Emissions!L617</f>
        <v>0.40168781558012112</v>
      </c>
      <c r="M2231" s="39">
        <f>[2]Emissions!M617</f>
        <v>0.39587376025974208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0</v>
      </c>
      <c r="J2232" s="39">
        <f>[2]Emissions!J622</f>
        <v>0</v>
      </c>
      <c r="K2232" s="39">
        <f>[2]Emissions!K622</f>
        <v>0</v>
      </c>
      <c r="L2232" s="39">
        <f>[2]Emissions!L622</f>
        <v>0</v>
      </c>
      <c r="M2232" s="39">
        <f>[2]Emissions!M622</f>
        <v>1.97656952411451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7657.2780516145658</v>
      </c>
      <c r="F2239" s="39">
        <f>[2]Emissions!F559</f>
        <v>3969.799052323001</v>
      </c>
      <c r="G2239" s="39">
        <f>[2]Emissions!G559</f>
        <v>3465.672077791095</v>
      </c>
      <c r="H2239" s="39">
        <f>[2]Emissions!H559</f>
        <v>5628.0993679367057</v>
      </c>
      <c r="I2239" s="39">
        <f>[2]Emissions!I559</f>
        <v>5431.3647646495492</v>
      </c>
      <c r="J2239" s="39">
        <f>[2]Emissions!J559</f>
        <v>0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</v>
      </c>
      <c r="L2240" s="39">
        <f>[2]Emissions!L627</f>
        <v>0</v>
      </c>
      <c r="M2240" s="39">
        <f>[2]Emissions!M627</f>
        <v>31.164311093757931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0</v>
      </c>
      <c r="J2242" s="39">
        <f>[2]Emissions!J621</f>
        <v>0</v>
      </c>
      <c r="K2242" s="39">
        <f>[2]Emissions!K621</f>
        <v>0</v>
      </c>
      <c r="L2242" s="39">
        <f>[2]Emissions!L621</f>
        <v>0</v>
      </c>
      <c r="M2242" s="39">
        <f>[2]Emissions!M621</f>
        <v>1.9694512284468959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1.531121766156576E-3</v>
      </c>
      <c r="J2245" s="39">
        <f>[2]Emissions!J616</f>
        <v>9.8553310898157661E-3</v>
      </c>
      <c r="K2245" s="39">
        <f>[2]Emissions!K616</f>
        <v>6.4243194320941097E-2</v>
      </c>
      <c r="L2245" s="39">
        <f>[2]Emissions!L616</f>
        <v>0.40024120183722328</v>
      </c>
      <c r="M2245" s="39">
        <f>[2]Emissions!M616</f>
        <v>0.39444808489735322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</v>
      </c>
      <c r="L2246" s="39">
        <f>[2]Emissions!L626</f>
        <v>0</v>
      </c>
      <c r="M2246" s="39">
        <f>[2]Emissions!M626</f>
        <v>31.052077864450069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7631.2943849269568</v>
      </c>
      <c r="F2248" s="39">
        <f>[2]Emissions!F558</f>
        <v>3956.3282165120172</v>
      </c>
      <c r="G2248" s="39">
        <f>[2]Emissions!G558</f>
        <v>3453.9119108609038</v>
      </c>
      <c r="H2248" s="39">
        <f>[2]Emissions!H558</f>
        <v>5609.0013729213124</v>
      </c>
      <c r="I2248" s="39">
        <f>[2]Emissions!I558</f>
        <v>5412.9343549462319</v>
      </c>
      <c r="J2248" s="39">
        <f>[2]Emissions!J558</f>
        <v>0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1.308278353309521E-5</v>
      </c>
      <c r="J2249" s="39">
        <f>[2]Emissions!J620</f>
        <v>8.4209607717024483E-5</v>
      </c>
      <c r="K2249" s="39">
        <f>[2]Emissions!K620</f>
        <v>5.4893074042387704E-4</v>
      </c>
      <c r="L2249" s="39">
        <f>[2]Emissions!L620</f>
        <v>3.4198906451485891E-3</v>
      </c>
      <c r="M2249" s="39">
        <f>[2]Emissions!M620</f>
        <v>3.370390927633323E-3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150671.63810301301</v>
      </c>
      <c r="F2255" s="39">
        <f>[2]Emissions!F396</f>
        <v>98214.875178950737</v>
      </c>
      <c r="G2255" s="39">
        <f>[2]Emissions!G396</f>
        <v>71375.919446290907</v>
      </c>
      <c r="H2255" s="39">
        <f>[2]Emissions!H396</f>
        <v>47583.946297527269</v>
      </c>
      <c r="I2255" s="39">
        <f>[2]Emissions!I396</f>
        <v>23791.973148763631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0</v>
      </c>
      <c r="L2256" s="39">
        <f>[2]Emissions!L390</f>
        <v>1675.1954217619041</v>
      </c>
      <c r="M2256" s="39">
        <f>[2]Emissions!M390</f>
        <v>2122.1200119004611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53611.19518665388</v>
      </c>
      <c r="F2258" s="39">
        <f>[2]Emissions!F498</f>
        <v>39237.812658202951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163410.35178746891</v>
      </c>
      <c r="F2261" s="39">
        <f>[2]Emissions!F407</f>
        <v>84173.837283644869</v>
      </c>
      <c r="G2261" s="39">
        <f>[2]Emissions!G407</f>
        <v>86348.579329381027</v>
      </c>
      <c r="H2261" s="39">
        <f>[2]Emissions!H407</f>
        <v>42086.918641822427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6.1434832494993703</v>
      </c>
      <c r="F2262" s="39">
        <f>[2]Emissions!F537</f>
        <v>5.3891430446223128</v>
      </c>
      <c r="G2262" s="39">
        <f>[2]Emissions!G537</f>
        <v>4.422511427534034</v>
      </c>
      <c r="H2262" s="39">
        <f>[2]Emissions!H537</f>
        <v>6.1434832494993703</v>
      </c>
      <c r="I2262" s="39">
        <f>[2]Emissions!I537</f>
        <v>6.1434832494993703</v>
      </c>
      <c r="J2262" s="39">
        <f>[2]Emissions!J537</f>
        <v>0</v>
      </c>
      <c r="K2262" s="39">
        <f>[2]Emissions!K537</f>
        <v>0</v>
      </c>
      <c r="L2262" s="39">
        <f>[2]Emissions!L537</f>
        <v>0</v>
      </c>
      <c r="M2262" s="39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9839.5181379651167</v>
      </c>
      <c r="H2263" s="39">
        <f>[2]Emissions!H417</f>
        <v>6559.6787586434102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31.93355568600948</v>
      </c>
      <c r="F2264" s="39">
        <f>[2]Emissions!F547</f>
        <v>38.788596760439681</v>
      </c>
      <c r="G2264" s="39">
        <f>[2]Emissions!G547</f>
        <v>38.788596760439667</v>
      </c>
      <c r="H2264" s="39">
        <f>[2]Emissions!H547</f>
        <v>38.788596760439667</v>
      </c>
      <c r="I2264" s="39">
        <f>[2]Emissions!I547</f>
        <v>38.788596760439667</v>
      </c>
      <c r="J2264" s="39">
        <f>[2]Emissions!J547</f>
        <v>4.5145810277002463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16.470734013386721</v>
      </c>
      <c r="G2265" s="39">
        <f>[2]Emissions!G542</f>
        <v>13.544057214206431</v>
      </c>
      <c r="H2265" s="39">
        <f>[2]Emissions!H542</f>
        <v>8.3495201076002878</v>
      </c>
      <c r="I2265" s="39">
        <f>[2]Emissions!I542</f>
        <v>0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3.905450063996597</v>
      </c>
      <c r="F2269" s="39">
        <f>[2]Emissions!F374</f>
        <v>1.561543837549638</v>
      </c>
      <c r="G2269" s="39">
        <f>[2]Emissions!G374</f>
        <v>0</v>
      </c>
      <c r="H2269" s="39">
        <f>[2]Emissions!H374</f>
        <v>1.182793447953256</v>
      </c>
      <c r="I2269" s="39">
        <f>[2]Emissions!I374</f>
        <v>1.405962023038775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19.728922942926278</v>
      </c>
      <c r="F2275" s="39">
        <f>[2]Emissions!F384</f>
        <v>11.26000125884295</v>
      </c>
      <c r="G2275" s="39">
        <f>[2]Emissions!G384</f>
        <v>14.95544485053639</v>
      </c>
      <c r="H2275" s="39">
        <f>[2]Emissions!H384</f>
        <v>5.6300006294214882</v>
      </c>
      <c r="I2275" s="39">
        <f>[2]Emissions!I384</f>
        <v>2.8150003147107432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5827.7941244509293</v>
      </c>
      <c r="F2277" s="39">
        <f>[2]Emissions!F532</f>
        <v>3581.2521717147429</v>
      </c>
      <c r="G2277" s="39">
        <f>[2]Emissions!G532</f>
        <v>0</v>
      </c>
      <c r="H2277" s="39">
        <f>[2]Emissions!H532</f>
        <v>2642.9905326308058</v>
      </c>
      <c r="I2277" s="39">
        <f>[2]Emissions!I532</f>
        <v>2642.9905326308058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52634.866695602992</v>
      </c>
      <c r="F2278" s="39">
        <f>[2]Emissions!F471</f>
        <v>92636.975632054673</v>
      </c>
      <c r="G2278" s="39">
        <f>[2]Emissions!G471</f>
        <v>157773.58177629201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</v>
      </c>
      <c r="F2279" s="39">
        <f>[2]Emissions!F379</f>
        <v>14.56299789473684</v>
      </c>
      <c r="G2279" s="39">
        <f>[2]Emissions!G379</f>
        <v>16.545953684210531</v>
      </c>
      <c r="H2279" s="39">
        <f>[2]Emissions!H379</f>
        <v>5.0904455468704928</v>
      </c>
      <c r="I2279" s="39">
        <f>[2]Emissions!I379</f>
        <v>5.5867042365407542</v>
      </c>
      <c r="J2279" s="39">
        <f>[2]Emissions!J379</f>
        <v>2.9005935002922421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12.84446985947368</v>
      </c>
      <c r="G2282" s="39">
        <f>[2]Emissions!G517</f>
        <v>12.84446985947368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695.5287723149022</v>
      </c>
      <c r="H2283" s="39">
        <f>[2]Emissions!H336</f>
        <v>1265.011937419898</v>
      </c>
      <c r="I2283" s="39">
        <f>[2]Emissions!I336</f>
        <v>478.36585868819691</v>
      </c>
      <c r="J2283" s="39">
        <f>[2]Emissions!J336</f>
        <v>668.19358038986229</v>
      </c>
      <c r="K2283" s="39">
        <f>[2]Emissions!K336</f>
        <v>478.36585868819691</v>
      </c>
      <c r="L2283" s="39">
        <f>[2]Emissions!L336</f>
        <v>651.48874088011576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15.188290662655289</v>
      </c>
      <c r="F2284" s="39">
        <f>[2]Emissions!F526</f>
        <v>23.53299194420897</v>
      </c>
      <c r="G2284" s="39">
        <f>[2]Emissions!G526</f>
        <v>27.843175140276301</v>
      </c>
      <c r="H2284" s="39">
        <f>[2]Emissions!H526</f>
        <v>27.843175140276308</v>
      </c>
      <c r="I2284" s="39">
        <f>[2]Emissions!I526</f>
        <v>27.843175140276301</v>
      </c>
      <c r="J2284" s="39">
        <f>[2]Emissions!J526</f>
        <v>27.843175140276301</v>
      </c>
      <c r="K2284" s="39">
        <f>[2]Emissions!K526</f>
        <v>12.654884477621019</v>
      </c>
      <c r="L2284" s="39">
        <f>[2]Emissions!L526</f>
        <v>4.3101831960673378</v>
      </c>
      <c r="M2284" s="39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373.33769378944351</v>
      </c>
      <c r="F2286" s="39">
        <f>[2]Emissions!F521</f>
        <v>311.11474482453627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191360.72302821311</v>
      </c>
      <c r="F2287" s="39">
        <f>[2]Emissions!F437</f>
        <v>202359.0108797593</v>
      </c>
      <c r="G2287" s="39">
        <f>[2]Emissions!G437</f>
        <v>146617.63351176339</v>
      </c>
      <c r="H2287" s="39">
        <f>[2]Emissions!H437</f>
        <v>26749.140097231859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41.801911219139782</v>
      </c>
      <c r="G2289" s="39">
        <f>[2]Emissions!G348</f>
        <v>44.390854913548679</v>
      </c>
      <c r="H2289" s="39">
        <f>[2]Emissions!H348</f>
        <v>36.977582142986051</v>
      </c>
      <c r="I2289" s="39">
        <f>[2]Emissions!I348</f>
        <v>29.103762217528679</v>
      </c>
      <c r="J2289" s="39">
        <f>[2]Emissions!J348</f>
        <v>13.492546568391679</v>
      </c>
      <c r="K2289" s="39">
        <f>[2]Emissions!K348</f>
        <v>0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0</v>
      </c>
      <c r="J2294" s="39">
        <f>[2]Emissions!J330</f>
        <v>0</v>
      </c>
      <c r="K2294" s="39">
        <f>[2]Emissions!K330</f>
        <v>0</v>
      </c>
      <c r="L2294" s="39">
        <f>[2]Emissions!L330</f>
        <v>0</v>
      </c>
      <c r="M2294" s="39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517032.47012321331</v>
      </c>
      <c r="F2297" s="39">
        <f>[2]Emissions!F443</f>
        <v>517032.47012321331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60.075601260751512</v>
      </c>
      <c r="F2303" s="39">
        <f>[2]Emissions!F442</f>
        <v>60.075601260751519</v>
      </c>
      <c r="G2303" s="39">
        <f>[2]Emissions!G442</f>
        <v>26.694622160336841</v>
      </c>
      <c r="H2303" s="39">
        <f>[2]Emissions!H442</f>
        <v>17.796414773557899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17.50700347663614</v>
      </c>
      <c r="F2304" s="39">
        <f>[2]Emissions!F395</f>
        <v>11.411890007060929</v>
      </c>
      <c r="G2304" s="39">
        <f>[2]Emissions!G395</f>
        <v>8.2933887600000009</v>
      </c>
      <c r="H2304" s="39">
        <f>[2]Emissions!H395</f>
        <v>5.5289258399999994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431.53631757435357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307.97277004799997</v>
      </c>
      <c r="F2308" s="39">
        <f>[2]Emissions!F406</f>
        <v>158.6389696261682</v>
      </c>
      <c r="G2308" s="39">
        <f>[2]Emissions!G406</f>
        <v>162.73761652729169</v>
      </c>
      <c r="H2308" s="39">
        <f>[2]Emissions!H406</f>
        <v>79.319484813084117</v>
      </c>
      <c r="I2308" s="39">
        <f>[2]Emissions!I406</f>
        <v>39.659742406542037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7923.0906255383743</v>
      </c>
      <c r="F2310" s="39">
        <f>[2]Emissions!F541</f>
        <v>8739.3714675029951</v>
      </c>
      <c r="G2310" s="39">
        <f>[2]Emissions!G541</f>
        <v>7186.4767578579349</v>
      </c>
      <c r="H2310" s="39">
        <f>[2]Emissions!H541</f>
        <v>4430.2553690927134</v>
      </c>
      <c r="I2310" s="39">
        <f>[2]Emissions!I541</f>
        <v>0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-88.7446967499192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893.59756356354478</v>
      </c>
      <c r="F2313" s="39">
        <f>[2]Emissions!F536</f>
        <v>783.87535194506381</v>
      </c>
      <c r="G2313" s="39">
        <f>[2]Emissions!G536</f>
        <v>643.27438945949598</v>
      </c>
      <c r="H2313" s="39">
        <f>[2]Emissions!H536</f>
        <v>893.59756356354478</v>
      </c>
      <c r="I2313" s="39">
        <f>[2]Emissions!I536</f>
        <v>893.59756356354467</v>
      </c>
      <c r="J2313" s="39">
        <f>[2]Emissions!J536</f>
        <v>0</v>
      </c>
      <c r="K2313" s="39">
        <f>[2]Emissions!K536</f>
        <v>0</v>
      </c>
      <c r="L2313" s="39">
        <f>[2]Emissions!L536</f>
        <v>0</v>
      </c>
      <c r="M2313" s="39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0</v>
      </c>
      <c r="L2314" s="39">
        <f>[2]Emissions!L389</f>
        <v>26.128998584705059</v>
      </c>
      <c r="M2314" s="39">
        <f>[2]Emissions!M389</f>
        <v>33.099941694684517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16943.944646996631</v>
      </c>
      <c r="F2316" s="39">
        <f>[2]Emissions!F546</f>
        <v>20581.22944108929</v>
      </c>
      <c r="G2316" s="39">
        <f>[2]Emissions!G546</f>
        <v>20581.229441089301</v>
      </c>
      <c r="H2316" s="39">
        <f>[2]Emissions!H546</f>
        <v>20581.229441089301</v>
      </c>
      <c r="I2316" s="39">
        <f>[2]Emissions!I546</f>
        <v>20581.229441089301</v>
      </c>
      <c r="J2316" s="39">
        <f>[2]Emissions!J546</f>
        <v>2395.43669329775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373.36397400590653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78.602941895980294</v>
      </c>
      <c r="I2317" s="39">
        <f>[2]Emissions!I475</f>
        <v>39.30147094799014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0.67714941765036651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0.30709724156479212</v>
      </c>
      <c r="I2318" s="39">
        <f>[2]Emissions!I531</f>
        <v>0.30709724156479212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99.198768744068943</v>
      </c>
      <c r="F2319" s="39">
        <f>[2]Emissions!F470</f>
        <v>174.58909843960549</v>
      </c>
      <c r="G2319" s="39">
        <f>[2]Emissions!G470</f>
        <v>297.34938141027521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105.6025558139534</v>
      </c>
      <c r="G2323" s="39">
        <f>[2]Emissions!G416</f>
        <v>79.201916860465118</v>
      </c>
      <c r="H2323" s="39">
        <f>[2]Emissions!H416</f>
        <v>52.801277906976722</v>
      </c>
      <c r="I2323" s="39">
        <f>[2]Emissions!I416</f>
        <v>26.400638953488372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10.84856732017785</v>
      </c>
      <c r="H2326" s="39">
        <f>[2]Emissions!H335</f>
        <v>19.731127898926079</v>
      </c>
      <c r="I2326" s="39">
        <f>[2]Emissions!I335</f>
        <v>7.4613508861485176</v>
      </c>
      <c r="J2326" s="39">
        <f>[2]Emissions!J335</f>
        <v>10.42220441239793</v>
      </c>
      <c r="K2326" s="39">
        <f>[2]Emissions!K335</f>
        <v>7.4613508861485176</v>
      </c>
      <c r="L2326" s="39">
        <f>[2]Emissions!L335</f>
        <v>10.16164930208798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1993.463149473507</v>
      </c>
      <c r="F2327" s="39">
        <f>[2]Emissions!F525</f>
        <v>3088.705192677427</v>
      </c>
      <c r="G2327" s="39">
        <f>[2]Emissions!G525</f>
        <v>3654.4167371612662</v>
      </c>
      <c r="H2327" s="39">
        <f>[2]Emissions!H525</f>
        <v>3654.4167371612662</v>
      </c>
      <c r="I2327" s="39">
        <f>[2]Emissions!I525</f>
        <v>3654.4167371612662</v>
      </c>
      <c r="J2327" s="39">
        <f>[2]Emissions!J525</f>
        <v>3654.4167371612648</v>
      </c>
      <c r="K2327" s="39">
        <f>[2]Emissions!K525</f>
        <v>1660.953587687759</v>
      </c>
      <c r="L2327" s="39">
        <f>[2]Emissions!L525</f>
        <v>565.71154448383811</v>
      </c>
      <c r="M2327" s="39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22.234794056304469</v>
      </c>
      <c r="F2329" s="39">
        <f>[2]Emissions!F436</f>
        <v>23.512719126199979</v>
      </c>
      <c r="G2329" s="39">
        <f>[2]Emissions!G436</f>
        <v>17.035956149037691</v>
      </c>
      <c r="H2329" s="39">
        <f>[2]Emissions!H436</f>
        <v>3.108065290689241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0.72955807604494394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1423.874460773342</v>
      </c>
      <c r="H2332" s="39">
        <f>[2]Emissions!H334</f>
        <v>2589.7105367340482</v>
      </c>
      <c r="I2332" s="39">
        <f>[2]Emissions!I334</f>
        <v>979.302303806993</v>
      </c>
      <c r="J2332" s="39">
        <f>[2]Emissions!J334</f>
        <v>1367.914329127228</v>
      </c>
      <c r="K2332" s="39">
        <f>[2]Emissions!K334</f>
        <v>979.302303806993</v>
      </c>
      <c r="L2332" s="39">
        <f>[2]Emissions!L334</f>
        <v>1333.7164708990481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0</v>
      </c>
      <c r="J2334" s="39">
        <f>[2]Emissions!J329</f>
        <v>0</v>
      </c>
      <c r="K2334" s="39">
        <f>[2]Emissions!K329</f>
        <v>0</v>
      </c>
      <c r="L2334" s="39">
        <f>[2]Emissions!L329</f>
        <v>0</v>
      </c>
      <c r="M2334" s="39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5486.5008475120958</v>
      </c>
      <c r="G2335" s="39">
        <f>[2]Emissions!G347</f>
        <v>5826.2997074032646</v>
      </c>
      <c r="H2335" s="39">
        <f>[2]Emissions!H347</f>
        <v>4853.3076562669194</v>
      </c>
      <c r="I2335" s="39">
        <f>[2]Emissions!I347</f>
        <v>3819.8687910506401</v>
      </c>
      <c r="J2335" s="39">
        <f>[2]Emissions!J347</f>
        <v>1770.896737101408</v>
      </c>
      <c r="K2335" s="39">
        <f>[2]Emissions!K347</f>
        <v>0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15188.29066265529</v>
      </c>
      <c r="F2337" s="39">
        <f>[2]Emissions!F524</f>
        <v>23532.99194420897</v>
      </c>
      <c r="G2337" s="39">
        <f>[2]Emissions!G524</f>
        <v>27843.1751402763</v>
      </c>
      <c r="H2337" s="39">
        <f>[2]Emissions!H524</f>
        <v>27843.1751402763</v>
      </c>
      <c r="I2337" s="39">
        <f>[2]Emissions!I524</f>
        <v>27843.175140276311</v>
      </c>
      <c r="J2337" s="39">
        <f>[2]Emissions!J524</f>
        <v>27843.1751402763</v>
      </c>
      <c r="K2337" s="39">
        <f>[2]Emissions!K524</f>
        <v>12654.884477621021</v>
      </c>
      <c r="L2337" s="39">
        <f>[2]Emissions!L524</f>
        <v>4310.183196067338</v>
      </c>
      <c r="M2337" s="39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3234.151862735197</v>
      </c>
      <c r="F2341" s="39">
        <f>[2]Emissions!F435</f>
        <v>3420.0318729018159</v>
      </c>
      <c r="G2341" s="39">
        <f>[2]Emissions!G435</f>
        <v>2477.9572580418449</v>
      </c>
      <c r="H2341" s="39">
        <f>[2]Emissions!H435</f>
        <v>452.08222410025331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8738.2692742911295</v>
      </c>
      <c r="F2346" s="39">
        <f>[2]Emissions!F441</f>
        <v>8738.2692742911295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2546.4732329652561</v>
      </c>
      <c r="F2350" s="39">
        <f>[2]Emissions!F394</f>
        <v>1659.9112737543171</v>
      </c>
      <c r="G2350" s="39">
        <f>[2]Emissions!G394</f>
        <v>1206.3110923636359</v>
      </c>
      <c r="H2350" s="39">
        <f>[2]Emissions!H394</f>
        <v>804.20739490909079</v>
      </c>
      <c r="I2350" s="39">
        <f>[2]Emissions!I394</f>
        <v>402.10369745454551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512.59032089955338</v>
      </c>
      <c r="F2351" s="39">
        <f>[2]Emissions!F373</f>
        <v>204.95262867838991</v>
      </c>
      <c r="G2351" s="39">
        <f>[2]Emissions!G373</f>
        <v>0</v>
      </c>
      <c r="H2351" s="39">
        <f>[2]Emissions!H373</f>
        <v>155.24164004386481</v>
      </c>
      <c r="I2351" s="39">
        <f>[2]Emissions!I373</f>
        <v>184.53251552383921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1823.8951901123589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729.55807604494385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163410.35178746891</v>
      </c>
      <c r="F2353" s="39">
        <f>[2]Emissions!F405</f>
        <v>84173.837283644869</v>
      </c>
      <c r="G2353" s="39">
        <f>[2]Emissions!G405</f>
        <v>86348.579329381027</v>
      </c>
      <c r="H2353" s="39">
        <f>[2]Emissions!H405</f>
        <v>42086.918641822427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53611.19518665388</v>
      </c>
      <c r="F2355" s="39">
        <f>[2]Emissions!F496</f>
        <v>39237.812658202951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2589.421136259074</v>
      </c>
      <c r="F2356" s="39">
        <f>[2]Emissions!F383</f>
        <v>1477.8751652231369</v>
      </c>
      <c r="G2356" s="39">
        <f>[2]Emissions!G383</f>
        <v>1962.9021366329021</v>
      </c>
      <c r="H2356" s="39">
        <f>[2]Emissions!H383</f>
        <v>738.93758261157029</v>
      </c>
      <c r="I2356" s="39">
        <f>[2]Emissions!I383</f>
        <v>369.46879130578509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2171.6564210526321</v>
      </c>
      <c r="H2357" s="39">
        <f>[2]Emissions!H378</f>
        <v>668.12097802675225</v>
      </c>
      <c r="I2357" s="39">
        <f>[2]Emissions!I378</f>
        <v>733.25493104597399</v>
      </c>
      <c r="J2357" s="39">
        <f>[2]Emissions!J378</f>
        <v>380.70289691335688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149.323230786626</v>
      </c>
      <c r="F2358" s="39">
        <f>[2]Emissions!F540</f>
        <v>164.70734013386721</v>
      </c>
      <c r="G2358" s="39">
        <f>[2]Emissions!G540</f>
        <v>135.4405721420643</v>
      </c>
      <c r="H2358" s="39">
        <f>[2]Emissions!H540</f>
        <v>83.4952010760029</v>
      </c>
      <c r="I2358" s="39">
        <f>[2]Emissions!I540</f>
        <v>0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52873.050839100491</v>
      </c>
      <c r="F2361" s="39">
        <f>[2]Emissions!F535</f>
        <v>46380.924730399493</v>
      </c>
      <c r="G2361" s="39">
        <f>[2]Emissions!G535</f>
        <v>38061.741531331543</v>
      </c>
      <c r="H2361" s="39">
        <f>[2]Emissions!H535</f>
        <v>52873.050839100499</v>
      </c>
      <c r="I2361" s="39">
        <f>[2]Emissions!I535</f>
        <v>52873.050839100491</v>
      </c>
      <c r="J2361" s="39">
        <f>[2]Emissions!J535</f>
        <v>0</v>
      </c>
      <c r="K2361" s="39">
        <f>[2]Emissions!K535</f>
        <v>0</v>
      </c>
      <c r="L2361" s="39">
        <f>[2]Emissions!L535</f>
        <v>0</v>
      </c>
      <c r="M2361" s="39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0</v>
      </c>
      <c r="L2363" s="39">
        <f>[2]Emissions!L388</f>
        <v>3429.4310642425398</v>
      </c>
      <c r="M2363" s="39">
        <f>[2]Emissions!M388</f>
        <v>4344.3673474273428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1595.711305541947</v>
      </c>
      <c r="G2364" s="39">
        <f>[2]Emissions!G516</f>
        <v>1595.7113055419461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52634.866695602992</v>
      </c>
      <c r="F2365" s="39">
        <f>[2]Emissions!F469</f>
        <v>92636.975632054673</v>
      </c>
      <c r="G2365" s="39">
        <f>[2]Emissions!G469</f>
        <v>157773.58177629201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9839.5181379651167</v>
      </c>
      <c r="H2369" s="39">
        <f>[2]Emissions!H415</f>
        <v>6559.6787586434102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319.33555686009481</v>
      </c>
      <c r="F2370" s="39">
        <f>[2]Emissions!F545</f>
        <v>387.8859676043968</v>
      </c>
      <c r="G2370" s="39">
        <f>[2]Emissions!G545</f>
        <v>387.8859676043968</v>
      </c>
      <c r="H2370" s="39">
        <f>[2]Emissions!H545</f>
        <v>387.88596760439691</v>
      </c>
      <c r="I2370" s="39">
        <f>[2]Emissions!I545</f>
        <v>387.8859676043968</v>
      </c>
      <c r="J2370" s="39">
        <f>[2]Emissions!J545</f>
        <v>45.145810277002461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98.494460749144238</v>
      </c>
      <c r="F2371" s="39">
        <f>[2]Emissions!F530</f>
        <v>60.526074519315401</v>
      </c>
      <c r="G2371" s="39">
        <f>[2]Emissions!G530</f>
        <v>0</v>
      </c>
      <c r="H2371" s="39">
        <f>[2]Emissions!H530</f>
        <v>44.66868968215158</v>
      </c>
      <c r="I2371" s="39">
        <f>[2]Emissions!I530</f>
        <v>44.66868968215158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2844.4776669671892</v>
      </c>
      <c r="F2372" s="39">
        <f>[2]Emissions!F520</f>
        <v>2370.3980558059911</v>
      </c>
      <c r="G2372" s="39">
        <f>[2]Emissions!G520</f>
        <v>1896.318444644792</v>
      </c>
      <c r="H2372" s="39">
        <f>[2]Emissions!H520</f>
        <v>1422.2388334835939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18265.881676817309</v>
      </c>
      <c r="G2378" s="39">
        <f>[2]Emissions!G240</f>
        <v>17846.254167269781</v>
      </c>
      <c r="H2378" s="39">
        <f>[2]Emissions!H240</f>
        <v>23004.173683008961</v>
      </c>
      <c r="I2378" s="39">
        <f>[2]Emissions!I240</f>
        <v>23712.600823387242</v>
      </c>
      <c r="J2378" s="39">
        <f>[2]Emissions!J240</f>
        <v>23712.600823387242</v>
      </c>
      <c r="K2378" s="39">
        <f>[2]Emissions!K240</f>
        <v>19725.411768767019</v>
      </c>
      <c r="L2378" s="39">
        <f>[2]Emissions!L240</f>
        <v>10631.967859765789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22.02791606129032</v>
      </c>
      <c r="F2379" s="39">
        <f>[2]Emissions!F58</f>
        <v>16.520937045967742</v>
      </c>
      <c r="G2379" s="39">
        <f>[2]Emissions!G58</f>
        <v>11.01395803064516</v>
      </c>
      <c r="H2379" s="39">
        <f>[2]Emissions!H58</f>
        <v>5.5069790153225799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589.72116544000016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8.9860845423999987</v>
      </c>
      <c r="F2382" s="39">
        <f>[2]Emissions!F215</f>
        <v>6.7395634067999994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24886.380634952879</v>
      </c>
      <c r="F2385" s="39">
        <f>[2]Emissions!F300</f>
        <v>20118.167529924351</v>
      </c>
      <c r="G2385" s="39">
        <f>[2]Emissions!G300</f>
        <v>9649.9292357940794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</v>
      </c>
      <c r="H2386" s="39">
        <f>[2]Emissions!H265</f>
        <v>5.6288198714285729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53.42066304159507</v>
      </c>
      <c r="F2389" s="39">
        <f>[2]Emissions!F78</f>
        <v>58.186162292299969</v>
      </c>
      <c r="G2389" s="39">
        <f>[2]Emissions!G78</f>
        <v>63.392766582470408</v>
      </c>
      <c r="H2389" s="39">
        <f>[2]Emissions!H78</f>
        <v>74.7917528670786</v>
      </c>
      <c r="I2389" s="39">
        <f>[2]Emissions!I78</f>
        <v>81.536874574590342</v>
      </c>
      <c r="J2389" s="39">
        <f>[2]Emissions!J78</f>
        <v>84.249308875283006</v>
      </c>
      <c r="K2389" s="39">
        <f>[2]Emissions!K78</f>
        <v>86.520280588082699</v>
      </c>
      <c r="L2389" s="39">
        <f>[2]Emissions!L78</f>
        <v>88.624974263288522</v>
      </c>
      <c r="M2389" s="39">
        <f>[2]Emissions!M78</f>
        <v>90.438861611535231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18785.992662454311</v>
      </c>
      <c r="F2391" s="39">
        <f>[2]Emissions!F210</f>
        <v>34028.896567454671</v>
      </c>
      <c r="G2391" s="39">
        <f>[2]Emissions!G210</f>
        <v>48499.491699452279</v>
      </c>
      <c r="H2391" s="39">
        <f>[2]Emissions!H210</f>
        <v>53250.664908418847</v>
      </c>
      <c r="I2391" s="39">
        <f>[2]Emissions!I210</f>
        <v>10118.910322031619</v>
      </c>
      <c r="J2391" s="39">
        <f>[2]Emissions!J210</f>
        <v>38708.157643877421</v>
      </c>
      <c r="K2391" s="39">
        <f>[2]Emissions!K210</f>
        <v>39085.317781628597</v>
      </c>
      <c r="L2391" s="39">
        <f>[2]Emissions!L210</f>
        <v>38791.566778019907</v>
      </c>
      <c r="M2391" s="39">
        <f>[2]Emissions!M210</f>
        <v>37613.691637092088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3218.077167879831</v>
      </c>
      <c r="K2392" s="39">
        <f>[2]Emissions!K175</f>
        <v>3218.077167879831</v>
      </c>
      <c r="L2392" s="39">
        <f>[2]Emissions!L175</f>
        <v>3218.077167879831</v>
      </c>
      <c r="M2392" s="39">
        <f>[2]Emissions!M175</f>
        <v>3218.077167879831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8.1032562627852709</v>
      </c>
      <c r="F2397" s="39">
        <f>[2]Emissions!F127</f>
        <v>8.1032562627852709</v>
      </c>
      <c r="G2397" s="39">
        <f>[2]Emissions!G127</f>
        <v>8.1032562627852709</v>
      </c>
      <c r="H2397" s="39">
        <f>[2]Emissions!H127</f>
        <v>8.1032562627852709</v>
      </c>
      <c r="I2397" s="39">
        <f>[2]Emissions!I127</f>
        <v>8.1032562627852709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14.417955556834681</v>
      </c>
      <c r="F2398" s="39">
        <f>[2]Emissions!F73</f>
        <v>9.9478308595010088</v>
      </c>
      <c r="G2398" s="39">
        <f>[2]Emissions!G73</f>
        <v>6.6318872396673383</v>
      </c>
      <c r="H2398" s="39">
        <f>[2]Emissions!H73</f>
        <v>3.31594361983367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8.9760154730769219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2521.2001278486091</v>
      </c>
      <c r="F2406" s="39">
        <f>[2]Emissions!F185</f>
        <v>2965.7086362963951</v>
      </c>
      <c r="G2406" s="39">
        <f>[2]Emissions!G185</f>
        <v>0</v>
      </c>
      <c r="H2406" s="39">
        <f>[2]Emissions!H185</f>
        <v>3854.7256531919661</v>
      </c>
      <c r="I2406" s="39">
        <f>[2]Emissions!I185</f>
        <v>4299.2341616397507</v>
      </c>
      <c r="J2406" s="39">
        <f>[2]Emissions!J185</f>
        <v>4300.185159785523</v>
      </c>
      <c r="K2406" s="39">
        <f>[2]Emissions!K185</f>
        <v>4300.2402809771793</v>
      </c>
      <c r="L2406" s="39">
        <f>[2]Emissions!L185</f>
        <v>4300.2402809771793</v>
      </c>
      <c r="M2406" s="39">
        <f>[2]Emissions!M185</f>
        <v>4299.78675745695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0.54510953250000016</v>
      </c>
      <c r="F2408" s="39">
        <f>[2]Emissions!F117</f>
        <v>0.42957615584819592</v>
      </c>
      <c r="G2408" s="39">
        <f>[2]Emissions!G117</f>
        <v>0.42957615584819592</v>
      </c>
      <c r="H2408" s="39">
        <f>[2]Emissions!H117</f>
        <v>0.31103984388698641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0.89688752678571426</v>
      </c>
      <c r="G2412" s="39">
        <f>[2]Emissions!G97</f>
        <v>0.59792501785714292</v>
      </c>
      <c r="H2412" s="39">
        <f>[2]Emissions!H97</f>
        <v>0.29896250892857151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0.38503211935483861</v>
      </c>
      <c r="F2413" s="39">
        <f>[2]Emissions!F63</f>
        <v>0.28877408951612887</v>
      </c>
      <c r="G2413" s="39">
        <f>[2]Emissions!G63</f>
        <v>0.1925160596774193</v>
      </c>
      <c r="H2413" s="39">
        <f>[2]Emissions!H63</f>
        <v>9.6258029838709638E-2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5.5342285714285724E-3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22241.374511217171</v>
      </c>
      <c r="F2415" s="39">
        <f>[2]Emissions!F150</f>
        <v>23801.39089280293</v>
      </c>
      <c r="G2415" s="39">
        <f>[2]Emissions!G150</f>
        <v>22959.44444177275</v>
      </c>
      <c r="H2415" s="39">
        <f>[2]Emissions!H150</f>
        <v>62825.180581745539</v>
      </c>
      <c r="I2415" s="39">
        <f>[2]Emissions!I150</f>
        <v>71318.751286827173</v>
      </c>
      <c r="J2415" s="39">
        <f>[2]Emissions!J150</f>
        <v>56221.352498812434</v>
      </c>
      <c r="K2415" s="39">
        <f>[2]Emissions!K150</f>
        <v>45472.506306516203</v>
      </c>
      <c r="L2415" s="39">
        <f>[2]Emissions!L150</f>
        <v>50402.004180319767</v>
      </c>
      <c r="M2415" s="39">
        <f>[2]Emissions!M150</f>
        <v>54915.201175613423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6.0781693729838704</v>
      </c>
      <c r="F2416" s="39">
        <f>[2]Emissions!F68</f>
        <v>4.5586270297379006</v>
      </c>
      <c r="G2416" s="39">
        <f>[2]Emissions!G68</f>
        <v>3.0390846864919352</v>
      </c>
      <c r="H2416" s="39">
        <f>[2]Emissions!H68</f>
        <v>1.5195423432459669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614.92320344611926</v>
      </c>
      <c r="F2417" s="39">
        <f>[2]Emissions!F131</f>
        <v>698.52226746359975</v>
      </c>
      <c r="G2417" s="39">
        <f>[2]Emissions!G131</f>
        <v>717.17833263660566</v>
      </c>
      <c r="H2417" s="39">
        <f>[2]Emissions!H131</f>
        <v>102.42173418749999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1.697810023879051</v>
      </c>
      <c r="F2418" s="39">
        <f>[2]Emissions!F224</f>
        <v>2.0925788084958371E-2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0</v>
      </c>
      <c r="J2419" s="39">
        <f>[2]Emissions!J87</f>
        <v>0</v>
      </c>
      <c r="K2419" s="39">
        <f>[2]Emissions!K87</f>
        <v>0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0.23196315526842581</v>
      </c>
      <c r="F2420" s="39">
        <f>[2]Emissions!F234</f>
        <v>1.4235351445298661</v>
      </c>
      <c r="G2420" s="39">
        <f>[2]Emissions!G234</f>
        <v>8.7636131583438655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0.76593</v>
      </c>
      <c r="F2422" s="39">
        <f>[2]Emissions!F135</f>
        <v>4.3507797340809349</v>
      </c>
      <c r="G2422" s="39">
        <f>[2]Emissions!G135</f>
        <v>40.101796957532912</v>
      </c>
      <c r="H2422" s="39">
        <f>[2]Emissions!H135</f>
        <v>40.789592216534523</v>
      </c>
      <c r="I2422" s="39">
        <f>[2]Emissions!I135</f>
        <v>47.886995021457139</v>
      </c>
      <c r="J2422" s="39">
        <f>[2]Emissions!J135</f>
        <v>47.886995021457139</v>
      </c>
      <c r="K2422" s="39">
        <f>[2]Emissions!K135</f>
        <v>47.886995021457139</v>
      </c>
      <c r="L2422" s="39">
        <f>[2]Emissions!L135</f>
        <v>47.886137500658357</v>
      </c>
      <c r="M2422" s="39">
        <f>[2]Emissions!M135</f>
        <v>39.001180021649432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0.20625054957983191</v>
      </c>
      <c r="F2423" s="39">
        <f>[2]Emissions!F228</f>
        <v>1.153226026938623</v>
      </c>
      <c r="G2423" s="39">
        <f>[2]Emissions!G228</f>
        <v>7.7888804827332203</v>
      </c>
      <c r="H2423" s="39">
        <f>[2]Emissions!H228</f>
        <v>7.0978934996542939</v>
      </c>
      <c r="I2423" s="39">
        <f>[2]Emissions!I228</f>
        <v>0</v>
      </c>
      <c r="J2423" s="39">
        <f>[2]Emissions!J228</f>
        <v>0</v>
      </c>
      <c r="K2423" s="39">
        <f>[2]Emissions!K228</f>
        <v>0</v>
      </c>
      <c r="L2423" s="39">
        <f>[2]Emissions!L228</f>
        <v>0</v>
      </c>
      <c r="M2423" s="39">
        <f>[2]Emissions!M228</f>
        <v>8.8664688621877836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0.73077658191709371</v>
      </c>
      <c r="I2424" s="39">
        <f>[2]Emissions!I139</f>
        <v>5.955669628598141</v>
      </c>
      <c r="J2424" s="39">
        <f>[2]Emissions!J139</f>
        <v>5.9562979002066108</v>
      </c>
      <c r="K2424" s="39">
        <f>[2]Emissions!K139</f>
        <v>5.9563741717057246</v>
      </c>
      <c r="L2424" s="39">
        <f>[2]Emissions!L139</f>
        <v>5.9577117280104623</v>
      </c>
      <c r="M2424" s="39">
        <f>[2]Emissions!M139</f>
        <v>5.9565456568167807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0.24846260365384609</v>
      </c>
      <c r="G2425" s="39">
        <f>[2]Emissions!G144</f>
        <v>0.16564173576923069</v>
      </c>
      <c r="H2425" s="39">
        <f>[2]Emissions!H144</f>
        <v>8.282086788461536E-2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36.140015076923071</v>
      </c>
      <c r="G2427" s="39">
        <f>[2]Emissions!G143</f>
        <v>24.09334338461538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2.122369266346154</v>
      </c>
      <c r="G2430" s="39">
        <f>[2]Emissions!G239</f>
        <v>2.073611448610623</v>
      </c>
      <c r="H2430" s="39">
        <f>[2]Emissions!H239</f>
        <v>2.6729260643614512</v>
      </c>
      <c r="I2430" s="39">
        <f>[2]Emissions!I239</f>
        <v>2.7552404041117531</v>
      </c>
      <c r="J2430" s="39">
        <f>[2]Emissions!J239</f>
        <v>2.755240404111754</v>
      </c>
      <c r="K2430" s="39">
        <f>[2]Emissions!K239</f>
        <v>2.2919565802940451</v>
      </c>
      <c r="L2430" s="39">
        <f>[2]Emissions!L239</f>
        <v>1.2353612174651289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40.1018793</v>
      </c>
      <c r="H2431" s="39">
        <f>[2]Emissions!H249</f>
        <v>20.05093965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46.902338173676753</v>
      </c>
      <c r="F2432" s="39">
        <f>[2]Emissions!F299</f>
        <v>37.915883019080958</v>
      </c>
      <c r="G2432" s="39">
        <f>[2]Emissions!G299</f>
        <v>18.186824794184101</v>
      </c>
      <c r="H2432" s="39">
        <f>[2]Emissions!H299</f>
        <v>5.8575495703125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9.0157285714285718E-2</v>
      </c>
      <c r="H2433" s="39">
        <f>[2]Emissions!H264</f>
        <v>4.5078642857142852E-2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28345.003809870341</v>
      </c>
      <c r="F2436" s="39">
        <f>[2]Emissions!F77</f>
        <v>30873.577712294358</v>
      </c>
      <c r="G2436" s="39">
        <f>[2]Emissions!G77</f>
        <v>33636.201948658803</v>
      </c>
      <c r="H2436" s="39">
        <f>[2]Emissions!H77</f>
        <v>39684.504071271913</v>
      </c>
      <c r="I2436" s="39">
        <f>[2]Emissions!I77</f>
        <v>43263.465649277627</v>
      </c>
      <c r="J2436" s="39">
        <f>[2]Emissions!J77</f>
        <v>44702.68328922517</v>
      </c>
      <c r="K2436" s="39">
        <f>[2]Emissions!K77</f>
        <v>45907.660880036681</v>
      </c>
      <c r="L2436" s="39">
        <f>[2]Emissions!L77</f>
        <v>47024.411344100889</v>
      </c>
      <c r="M2436" s="39">
        <f>[2]Emissions!M77</f>
        <v>47986.859971080601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35.405187829729194</v>
      </c>
      <c r="F2438" s="39">
        <f>[2]Emissions!F209</f>
        <v>64.132861981633368</v>
      </c>
      <c r="G2438" s="39">
        <f>[2]Emissions!G209</f>
        <v>91.404997548911197</v>
      </c>
      <c r="H2438" s="39">
        <f>[2]Emissions!H209</f>
        <v>100.35933831213499</v>
      </c>
      <c r="I2438" s="39">
        <f>[2]Emissions!I209</f>
        <v>19.070694161386388</v>
      </c>
      <c r="J2438" s="39">
        <f>[2]Emissions!J209</f>
        <v>72.951672905912972</v>
      </c>
      <c r="K2438" s="39">
        <f>[2]Emissions!K209</f>
        <v>73.662491107479454</v>
      </c>
      <c r="L2438" s="39">
        <f>[2]Emissions!L209</f>
        <v>73.108870670976074</v>
      </c>
      <c r="M2438" s="39">
        <f>[2]Emissions!M209</f>
        <v>70.888977830931211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25.77210759113586</v>
      </c>
      <c r="K2439" s="39">
        <f>[2]Emissions!K174</f>
        <v>25.77210759113586</v>
      </c>
      <c r="L2439" s="39">
        <f>[2]Emissions!L174</f>
        <v>25.77210759113586</v>
      </c>
      <c r="M2439" s="39">
        <f>[2]Emissions!M174</f>
        <v>25.77210759113586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4299.5877730338652</v>
      </c>
      <c r="F2444" s="39">
        <f>[2]Emissions!F126</f>
        <v>4299.5877730338652</v>
      </c>
      <c r="G2444" s="39">
        <f>[2]Emissions!G126</f>
        <v>4299.5877730338652</v>
      </c>
      <c r="H2444" s="39">
        <f>[2]Emissions!H126</f>
        <v>4299.5877730338652</v>
      </c>
      <c r="I2444" s="39">
        <f>[2]Emissions!I126</f>
        <v>4299.5877730338652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7650.1672184564786</v>
      </c>
      <c r="F2445" s="39">
        <f>[2]Emissions!F72</f>
        <v>5278.3190540512342</v>
      </c>
      <c r="G2445" s="39">
        <f>[2]Emissions!G72</f>
        <v>3518.8793693674902</v>
      </c>
      <c r="H2445" s="39">
        <f>[2]Emissions!H72</f>
        <v>1759.4396846837451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0.14914453846153841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52.669635374999977</v>
      </c>
      <c r="F2447" s="39">
        <f>[2]Emissions!F204</f>
        <v>39.502226531249988</v>
      </c>
      <c r="G2447" s="39">
        <f>[2]Emissions!G204</f>
        <v>26.334817687499999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9.0653512499999955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24.513370227016122</v>
      </c>
      <c r="F2454" s="39">
        <f>[2]Emissions!F184</f>
        <v>28.83528085849678</v>
      </c>
      <c r="G2454" s="39">
        <f>[2]Emissions!G184</f>
        <v>0</v>
      </c>
      <c r="H2454" s="39">
        <f>[2]Emissions!H184</f>
        <v>37.479102121458091</v>
      </c>
      <c r="I2454" s="39">
        <f>[2]Emissions!I184</f>
        <v>41.801012752938739</v>
      </c>
      <c r="J2454" s="39">
        <f>[2]Emissions!J184</f>
        <v>41.810259210359959</v>
      </c>
      <c r="K2454" s="39">
        <f>[2]Emissions!K184</f>
        <v>41.810795148052293</v>
      </c>
      <c r="L2454" s="39">
        <f>[2]Emissions!L184</f>
        <v>41.810795148052293</v>
      </c>
      <c r="M2454" s="39">
        <f>[2]Emissions!M184</f>
        <v>41.806385585386003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182.18190725911671</v>
      </c>
      <c r="F2455" s="39">
        <f>[2]Emissions!F149</f>
        <v>194.9601984393413</v>
      </c>
      <c r="G2455" s="39">
        <f>[2]Emissions!G149</f>
        <v>188.06370873807029</v>
      </c>
      <c r="H2455" s="39">
        <f>[2]Emissions!H149</f>
        <v>514.60898770030462</v>
      </c>
      <c r="I2455" s="39">
        <f>[2]Emissions!I149</f>
        <v>584.18089791257739</v>
      </c>
      <c r="J2455" s="39">
        <f>[2]Emissions!J149</f>
        <v>460.51619794249069</v>
      </c>
      <c r="K2455" s="39">
        <f>[2]Emissions!K149</f>
        <v>372.47104141856249</v>
      </c>
      <c r="L2455" s="39">
        <f>[2]Emissions!L149</f>
        <v>412.84918099920623</v>
      </c>
      <c r="M2455" s="39">
        <f>[2]Emissions!M149</f>
        <v>449.81734751355691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289.23511794450002</v>
      </c>
      <c r="F2456" s="39">
        <f>[2]Emissions!F116</f>
        <v>227.93310829305281</v>
      </c>
      <c r="G2456" s="39">
        <f>[2]Emissions!G116</f>
        <v>227.93310829305281</v>
      </c>
      <c r="H2456" s="39">
        <f>[2]Emissions!H116</f>
        <v>165.03774116643501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625.1397200113912</v>
      </c>
      <c r="F2457" s="39">
        <f>[2]Emissions!F67</f>
        <v>468.85479000854338</v>
      </c>
      <c r="G2457" s="39">
        <f>[2]Emissions!G67</f>
        <v>312.5698600056956</v>
      </c>
      <c r="H2457" s="39">
        <f>[2]Emissions!H67</f>
        <v>156.2849300028478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2.8668992000000002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1.6935703999999999E-2</v>
      </c>
      <c r="F2463" s="39">
        <f>[2]Emissions!F214</f>
        <v>1.2701778E-2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0</v>
      </c>
      <c r="J2466" s="39">
        <f>[2]Emissions!J86</f>
        <v>0</v>
      </c>
      <c r="K2466" s="39">
        <f>[2]Emissions!K86</f>
        <v>0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3.6180644222020019E-3</v>
      </c>
      <c r="F2467" s="39">
        <f>[2]Emissions!F233</f>
        <v>2.220370668013049E-2</v>
      </c>
      <c r="G2467" s="39">
        <f>[2]Emissions!G233</f>
        <v>0.13669117813755299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46.345032766344083</v>
      </c>
      <c r="F2468" s="39">
        <f>[2]Emissions!F62</f>
        <v>34.758774574758057</v>
      </c>
      <c r="G2468" s="39">
        <f>[2]Emissions!G62</f>
        <v>23.172516383172042</v>
      </c>
      <c r="H2468" s="39">
        <f>[2]Emissions!H62</f>
        <v>11.586258191586021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95.914426376618565</v>
      </c>
      <c r="I2469" s="39">
        <f>[2]Emissions!I138</f>
        <v>781.68163875350592</v>
      </c>
      <c r="J2469" s="39">
        <f>[2]Emissions!J138</f>
        <v>781.76409940211749</v>
      </c>
      <c r="K2469" s="39">
        <f>[2]Emissions!K138</f>
        <v>781.77411003637644</v>
      </c>
      <c r="L2469" s="39">
        <f>[2]Emissions!L138</f>
        <v>781.9496643013731</v>
      </c>
      <c r="M2469" s="39">
        <f>[2]Emissions!M138</f>
        <v>781.7966174572025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2138.359517082692</v>
      </c>
      <c r="G2470" s="39">
        <f>[2]Emissions!G142</f>
        <v>1425.5730113884611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352.45842523076919</v>
      </c>
      <c r="F2473" s="39">
        <f>[2]Emissions!F238</f>
        <v>308.70825692307687</v>
      </c>
      <c r="G2473" s="39">
        <f>[2]Emissions!G238</f>
        <v>301.61621070699971</v>
      </c>
      <c r="H2473" s="39">
        <f>[2]Emissions!H238</f>
        <v>388.78924572530201</v>
      </c>
      <c r="I2473" s="39">
        <f>[2]Emissions!I238</f>
        <v>400.76224059807328</v>
      </c>
      <c r="J2473" s="39">
        <f>[2]Emissions!J238</f>
        <v>400.76224059807328</v>
      </c>
      <c r="K2473" s="39">
        <f>[2]Emissions!K238</f>
        <v>333.37550258822472</v>
      </c>
      <c r="L2473" s="39">
        <f>[2]Emissions!L238</f>
        <v>179.6889043585642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18785.992662454311</v>
      </c>
      <c r="F2477" s="39">
        <f>[2]Emissions!F208</f>
        <v>34028.896567454671</v>
      </c>
      <c r="G2477" s="39">
        <f>[2]Emissions!G208</f>
        <v>48499.491699452279</v>
      </c>
      <c r="H2477" s="39">
        <f>[2]Emissions!H208</f>
        <v>53250.664908418847</v>
      </c>
      <c r="I2477" s="39">
        <f>[2]Emissions!I208</f>
        <v>10118.910322031619</v>
      </c>
      <c r="J2477" s="39">
        <f>[2]Emissions!J208</f>
        <v>38708.157643877421</v>
      </c>
      <c r="K2477" s="39">
        <f>[2]Emissions!K208</f>
        <v>39085.317781628597</v>
      </c>
      <c r="L2477" s="39">
        <f>[2]Emissions!L208</f>
        <v>38791.566778019907</v>
      </c>
      <c r="M2477" s="39">
        <f>[2]Emissions!M208</f>
        <v>37613.691637092088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3218.077167879831</v>
      </c>
      <c r="K2478" s="39">
        <f>[2]Emissions!K173</f>
        <v>3218.077167879831</v>
      </c>
      <c r="L2478" s="39">
        <f>[2]Emissions!L173</f>
        <v>3218.077167879831</v>
      </c>
      <c r="M2478" s="39">
        <f>[2]Emissions!M173</f>
        <v>3218.077167879831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900.85799867022399</v>
      </c>
      <c r="F2482" s="39">
        <f>[2]Emissions!F223</f>
        <v>11.10322315787891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81.032562627852712</v>
      </c>
      <c r="F2484" s="39">
        <f>[2]Emissions!F125</f>
        <v>81.032562627852712</v>
      </c>
      <c r="G2484" s="39">
        <f>[2]Emissions!G125</f>
        <v>81.032562627852712</v>
      </c>
      <c r="H2484" s="39">
        <f>[2]Emissions!H125</f>
        <v>81.032562627852712</v>
      </c>
      <c r="I2484" s="39">
        <f>[2]Emissions!I125</f>
        <v>81.032562627852712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144.17955556834681</v>
      </c>
      <c r="F2485" s="39">
        <f>[2]Emissions!F71</f>
        <v>99.478308595010077</v>
      </c>
      <c r="G2485" s="39">
        <f>[2]Emissions!G71</f>
        <v>66.318872396673385</v>
      </c>
      <c r="H2485" s="39">
        <f>[2]Emissions!H71</f>
        <v>33.159436198336692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8.9760154730769219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2521.2001278486091</v>
      </c>
      <c r="F2494" s="39">
        <f>[2]Emissions!F183</f>
        <v>2965.7086362963951</v>
      </c>
      <c r="G2494" s="39">
        <f>[2]Emissions!G183</f>
        <v>0</v>
      </c>
      <c r="H2494" s="39">
        <f>[2]Emissions!H183</f>
        <v>3854.7256531919661</v>
      </c>
      <c r="I2494" s="39">
        <f>[2]Emissions!I183</f>
        <v>4299.2341616397507</v>
      </c>
      <c r="J2494" s="39">
        <f>[2]Emissions!J183</f>
        <v>4300.185159785523</v>
      </c>
      <c r="K2494" s="39">
        <f>[2]Emissions!K183</f>
        <v>4300.2402809771793</v>
      </c>
      <c r="L2494" s="39">
        <f>[2]Emissions!L183</f>
        <v>4300.2402809771793</v>
      </c>
      <c r="M2494" s="39">
        <f>[2]Emissions!M183</f>
        <v>4299.78675745695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5.4510953250000007</v>
      </c>
      <c r="F2495" s="39">
        <f>[2]Emissions!F115</f>
        <v>4.2957615584819591</v>
      </c>
      <c r="G2495" s="39">
        <f>[2]Emissions!G115</f>
        <v>4.2957615584819591</v>
      </c>
      <c r="H2495" s="39">
        <f>[2]Emissions!H115</f>
        <v>3.110398438869864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4.4844376339285716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589.72116544000016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8.9860845423999987</v>
      </c>
      <c r="F2502" s="39">
        <f>[2]Emissions!F213</f>
        <v>6.7395634067999994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24886.380634952879</v>
      </c>
      <c r="F2505" s="39">
        <f>[2]Emissions!F298</f>
        <v>20118.167529924351</v>
      </c>
      <c r="G2505" s="39">
        <f>[2]Emissions!G298</f>
        <v>9649.9292357940794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</v>
      </c>
      <c r="H2506" s="39">
        <f>[2]Emissions!H263</f>
        <v>5.6288198714285729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4685.1291691132892</v>
      </c>
      <c r="F2508" s="39">
        <f>[2]Emissions!F130</f>
        <v>5322.074418770283</v>
      </c>
      <c r="G2508" s="39">
        <f>[2]Emissions!G130</f>
        <v>5464.2158677074713</v>
      </c>
      <c r="H2508" s="39">
        <f>[2]Emissions!H130</f>
        <v>780.35606999999993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534.20663041595049</v>
      </c>
      <c r="F2509" s="39">
        <f>[2]Emissions!F76</f>
        <v>581.86162292299969</v>
      </c>
      <c r="G2509" s="39">
        <f>[2]Emissions!G76</f>
        <v>633.92766582470415</v>
      </c>
      <c r="H2509" s="39">
        <f>[2]Emissions!H76</f>
        <v>747.91752867078594</v>
      </c>
      <c r="I2509" s="39">
        <f>[2]Emissions!I76</f>
        <v>815.36874574590342</v>
      </c>
      <c r="J2509" s="39">
        <f>[2]Emissions!J76</f>
        <v>842.49308875283009</v>
      </c>
      <c r="K2509" s="39">
        <f>[2]Emissions!K76</f>
        <v>865.20280588082699</v>
      </c>
      <c r="L2509" s="39">
        <f>[2]Emissions!L76</f>
        <v>886.24974263288527</v>
      </c>
      <c r="M2509" s="39">
        <f>[2]Emissions!M76</f>
        <v>904.38861611535242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0</v>
      </c>
      <c r="J2510" s="39">
        <f>[2]Emissions!J85</f>
        <v>0</v>
      </c>
      <c r="K2510" s="39">
        <f>[2]Emissions!K85</f>
        <v>0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0.4748709554140127</v>
      </c>
      <c r="F2511" s="39">
        <f>[2]Emissions!F232</f>
        <v>2.9142365017671268</v>
      </c>
      <c r="G2511" s="39">
        <f>[2]Emissions!G232</f>
        <v>17.940717130553828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22241.374511217171</v>
      </c>
      <c r="F2512" s="39">
        <f>[2]Emissions!F148</f>
        <v>23801.39089280293</v>
      </c>
      <c r="G2512" s="39">
        <f>[2]Emissions!G148</f>
        <v>22959.44444177275</v>
      </c>
      <c r="H2512" s="39">
        <f>[2]Emissions!H148</f>
        <v>62825.180581745539</v>
      </c>
      <c r="I2512" s="39">
        <f>[2]Emissions!I148</f>
        <v>71318.751286827173</v>
      </c>
      <c r="J2512" s="39">
        <f>[2]Emissions!J148</f>
        <v>56221.352498812434</v>
      </c>
      <c r="K2512" s="39">
        <f>[2]Emissions!K148</f>
        <v>45472.506306516203</v>
      </c>
      <c r="L2512" s="39">
        <f>[2]Emissions!L148</f>
        <v>50402.004180319767</v>
      </c>
      <c r="M2512" s="39">
        <f>[2]Emissions!M148</f>
        <v>54915.201175613423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1.53186</v>
      </c>
      <c r="F2513" s="39">
        <f>[2]Emissions!F134</f>
        <v>8.7015594681618698</v>
      </c>
      <c r="G2513" s="39">
        <f>[2]Emissions!G134</f>
        <v>80.203593915065824</v>
      </c>
      <c r="H2513" s="39">
        <f>[2]Emissions!H134</f>
        <v>81.579184433069031</v>
      </c>
      <c r="I2513" s="39">
        <f>[2]Emissions!I134</f>
        <v>95.773990042914278</v>
      </c>
      <c r="J2513" s="39">
        <f>[2]Emissions!J134</f>
        <v>95.773990042914278</v>
      </c>
      <c r="K2513" s="39">
        <f>[2]Emissions!K134</f>
        <v>95.773990042914278</v>
      </c>
      <c r="L2513" s="39">
        <f>[2]Emissions!L134</f>
        <v>95.772275001316714</v>
      </c>
      <c r="M2513" s="39">
        <f>[2]Emissions!M134</f>
        <v>78.002360043298864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30.39084686491935</v>
      </c>
      <c r="F2514" s="39">
        <f>[2]Emissions!F66</f>
        <v>22.793135148689519</v>
      </c>
      <c r="G2514" s="39">
        <f>[2]Emissions!G66</f>
        <v>15.19542343245968</v>
      </c>
      <c r="H2514" s="39">
        <f>[2]Emissions!H66</f>
        <v>7.5977117162298384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0.41250109915966382</v>
      </c>
      <c r="F2515" s="39">
        <f>[2]Emissions!F227</f>
        <v>2.3064520538772468</v>
      </c>
      <c r="G2515" s="39">
        <f>[2]Emissions!G227</f>
        <v>15.577760965466441</v>
      </c>
      <c r="H2515" s="39">
        <f>[2]Emissions!H227</f>
        <v>14.19578699930859</v>
      </c>
      <c r="I2515" s="39">
        <f>[2]Emissions!I227</f>
        <v>0</v>
      </c>
      <c r="J2515" s="39">
        <f>[2]Emissions!J227</f>
        <v>0</v>
      </c>
      <c r="K2515" s="39">
        <f>[2]Emissions!K227</f>
        <v>0</v>
      </c>
      <c r="L2515" s="39">
        <f>[2]Emissions!L227</f>
        <v>0</v>
      </c>
      <c r="M2515" s="39">
        <f>[2]Emissions!M227</f>
        <v>17.732937724375571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2.7671142857142859E-2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6.9177857142857149E-3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167.83174141935481</v>
      </c>
      <c r="F2517" s="39">
        <f>[2]Emissions!F57</f>
        <v>125.8738060645161</v>
      </c>
      <c r="G2517" s="39">
        <f>[2]Emissions!G57</f>
        <v>83.915870709677407</v>
      </c>
      <c r="H2517" s="39">
        <f>[2]Emissions!H57</f>
        <v>41.957935354838703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1.9251605967741929</v>
      </c>
      <c r="F2518" s="39">
        <f>[2]Emissions!F61</f>
        <v>1.443870447580645</v>
      </c>
      <c r="G2518" s="39">
        <f>[2]Emissions!G61</f>
        <v>0.96258029838709658</v>
      </c>
      <c r="H2518" s="39">
        <f>[2]Emissions!H61</f>
        <v>0.48129014919354829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0</v>
      </c>
      <c r="J2519" s="39">
        <f>[2]Emissions!J14</f>
        <v>0</v>
      </c>
      <c r="K2519" s="39">
        <f>[2]Emissions!K14</f>
        <v>0</v>
      </c>
      <c r="L2519" s="39">
        <f>[2]Emissions!L14</f>
        <v>0</v>
      </c>
      <c r="M2519" s="39">
        <f>[2]Emissions!M14</f>
        <v>0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15.179562134438619</v>
      </c>
      <c r="F2520" s="39">
        <f>[2]Emissions!F43</f>
        <v>11.468965992187499</v>
      </c>
      <c r="G2520" s="39">
        <f>[2]Emissions!G43</f>
        <v>7.6459773281249994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15.313377750000001</v>
      </c>
      <c r="F2521" s="39">
        <f>[2]Emissions!F38</f>
        <v>11.485033312500001</v>
      </c>
      <c r="G2521" s="39">
        <f>[2]Emissions!G38</f>
        <v>7.6566888749999968</v>
      </c>
      <c r="H2521" s="39">
        <f>[2]Emissions!H38</f>
        <v>3.8283444375000011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396.36741401220308</v>
      </c>
      <c r="H2522" s="39">
        <f>[2]Emissions!H53</f>
        <v>400.16961062026161</v>
      </c>
      <c r="I2522" s="39">
        <f>[2]Emissions!I53</f>
        <v>414.25600971644388</v>
      </c>
      <c r="J2522" s="39">
        <f>[2]Emissions!J53</f>
        <v>425.96213059246787</v>
      </c>
      <c r="K2522" s="39">
        <f>[2]Emissions!K53</f>
        <v>434.94511099829668</v>
      </c>
      <c r="L2522" s="39">
        <f>[2]Emissions!L53</f>
        <v>442.41479730026992</v>
      </c>
      <c r="M2522" s="39">
        <f>[2]Emissions!M53</f>
        <v>447.78521197892093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0.25056250000000002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0.1190171874999999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47.248885463410453</v>
      </c>
      <c r="F2524" s="39">
        <f>[2]Emissions!F19</f>
        <v>56.453772812645788</v>
      </c>
      <c r="G2524" s="39">
        <f>[2]Emissions!G19</f>
        <v>56.453772812645809</v>
      </c>
      <c r="H2524" s="39">
        <f>[2]Emissions!H19</f>
        <v>56.453772812645788</v>
      </c>
      <c r="I2524" s="39">
        <f>[2]Emissions!I19</f>
        <v>9.2048873492353458</v>
      </c>
      <c r="J2524" s="39">
        <f>[2]Emissions!J19</f>
        <v>0</v>
      </c>
      <c r="K2524" s="39">
        <f>[2]Emissions!K19</f>
        <v>0</v>
      </c>
      <c r="L2524" s="39">
        <f>[2]Emissions!L19</f>
        <v>0</v>
      </c>
      <c r="M2524" s="39">
        <f>[2]Emissions!M19</f>
        <v>0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1.2371199634145349</v>
      </c>
      <c r="F2525" s="39">
        <f>[2]Emissions!F48</f>
        <v>2.0621342426527751</v>
      </c>
      <c r="G2525" s="39">
        <f>[2]Emissions!G48</f>
        <v>3.7551264893668268</v>
      </c>
      <c r="H2525" s="39">
        <f>[2]Emissions!H48</f>
        <v>5.7315181470848886</v>
      </c>
      <c r="I2525" s="39">
        <f>[2]Emissions!I48</f>
        <v>6.4960103573376529</v>
      </c>
      <c r="J2525" s="39">
        <f>[2]Emissions!J48</f>
        <v>6.8097779494162367</v>
      </c>
      <c r="K2525" s="39">
        <f>[2]Emissions!K48</f>
        <v>6.9872034088118991</v>
      </c>
      <c r="L2525" s="39">
        <f>[2]Emissions!L48</f>
        <v>7.2482239280242764</v>
      </c>
      <c r="M2525" s="39">
        <f>[2]Emissions!M48</f>
        <v>8.7667807082983771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7.422719780487208</v>
      </c>
      <c r="F2526" s="39">
        <f>[2]Emissions!F28</f>
        <v>12.37220261854684</v>
      </c>
      <c r="G2526" s="39">
        <f>[2]Emissions!G28</f>
        <v>22.52803657523495</v>
      </c>
      <c r="H2526" s="39">
        <f>[2]Emissions!H28</f>
        <v>31.60549452167167</v>
      </c>
      <c r="I2526" s="39">
        <f>[2]Emissions!I28</f>
        <v>36.38003149109754</v>
      </c>
      <c r="J2526" s="39">
        <f>[2]Emissions!J28</f>
        <v>31.790651651154938</v>
      </c>
      <c r="K2526" s="39">
        <f>[2]Emissions!K28</f>
        <v>26.672700945790371</v>
      </c>
      <c r="L2526" s="39">
        <f>[2]Emissions!L28</f>
        <v>20.797969400380321</v>
      </c>
      <c r="M2526" s="39">
        <f>[2]Emissions!M28</f>
        <v>34.733499953099937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42.161450299999998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29.506578179043071</v>
      </c>
      <c r="F2529" s="39">
        <f>[2]Emissions!F4</f>
        <v>37.146819039800192</v>
      </c>
      <c r="G2529" s="39">
        <f>[2]Emissions!G4</f>
        <v>35.53028502561672</v>
      </c>
      <c r="H2529" s="39">
        <f>[2]Emissions!H4</f>
        <v>5.8839040845728192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18.751448014077148</v>
      </c>
      <c r="L2529" s="39">
        <f>[2]Emissions!L4</f>
        <v>2.7840956191807851</v>
      </c>
      <c r="M2529" s="39">
        <f>[2]Emissions!M4</f>
        <v>14.656626001844931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206.6804182770677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66.836499068181837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906.19037320114683</v>
      </c>
      <c r="F2531" s="39">
        <f>[2]Emissions!F27</f>
        <v>1510.4397363475939</v>
      </c>
      <c r="G2531" s="39">
        <f>[2]Emissions!G27</f>
        <v>2750.297798559935</v>
      </c>
      <c r="H2531" s="39">
        <f>[2]Emissions!H27</f>
        <v>3858.504122854084</v>
      </c>
      <c r="I2531" s="39">
        <f>[2]Emissions!I27</f>
        <v>4441.3955112048261</v>
      </c>
      <c r="J2531" s="39">
        <f>[2]Emissions!J27</f>
        <v>3881.1087224118342</v>
      </c>
      <c r="K2531" s="39">
        <f>[2]Emissions!K27</f>
        <v>3256.2922404652431</v>
      </c>
      <c r="L2531" s="39">
        <f>[2]Emissions!L27</f>
        <v>2539.0854309630981</v>
      </c>
      <c r="M2531" s="39">
        <f>[2]Emissions!M27</f>
        <v>4240.3814526076167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8054.2756685331296</v>
      </c>
      <c r="F2532" s="39">
        <f>[2]Emissions!F42</f>
        <v>6085.4333554546856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787.49045079374991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40497.309573723927</v>
      </c>
      <c r="F2534" s="39">
        <f>[2]Emissions!F52</f>
        <v>42368.25173887275</v>
      </c>
      <c r="G2534" s="39">
        <f>[2]Emissions!G52</f>
        <v>48194.382084282479</v>
      </c>
      <c r="H2534" s="39">
        <f>[2]Emissions!H52</f>
        <v>48657.603998788669</v>
      </c>
      <c r="I2534" s="39">
        <f>[2]Emissions!I52</f>
        <v>50376.74080227768</v>
      </c>
      <c r="J2534" s="39">
        <f>[2]Emissions!J52</f>
        <v>51805.670474946754</v>
      </c>
      <c r="K2534" s="39">
        <f>[2]Emissions!K52</f>
        <v>52902.53525043722</v>
      </c>
      <c r="L2534" s="39">
        <f>[2]Emissions!L52</f>
        <v>53815.037205973022</v>
      </c>
      <c r="M2534" s="39">
        <f>[2]Emissions!M52</f>
        <v>54471.638252719269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30.159372916666669</v>
      </c>
      <c r="F2535" s="39">
        <f>[2]Emissions!F32</f>
        <v>42.977106406249987</v>
      </c>
      <c r="G2535" s="39">
        <f>[2]Emissions!G32</f>
        <v>28.651404270833329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656.41585258775217</v>
      </c>
      <c r="F2536" s="39">
        <f>[2]Emissions!F47</f>
        <v>1094.1684291515619</v>
      </c>
      <c r="G2536" s="39">
        <f>[2]Emissions!G47</f>
        <v>1992.470115258038</v>
      </c>
      <c r="H2536" s="39">
        <f>[2]Emissions!H47</f>
        <v>3041.1435288432422</v>
      </c>
      <c r="I2536" s="39">
        <f>[2]Emissions!I47</f>
        <v>3446.783095603359</v>
      </c>
      <c r="J2536" s="39">
        <f>[2]Emissions!J47</f>
        <v>3613.268179960256</v>
      </c>
      <c r="K2536" s="39">
        <f>[2]Emissions!K47</f>
        <v>3707.4101287155941</v>
      </c>
      <c r="L2536" s="39">
        <f>[2]Emissions!L47</f>
        <v>3845.9076162096808</v>
      </c>
      <c r="M2536" s="39">
        <f>[2]Emissions!M47</f>
        <v>4651.6538438231182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0</v>
      </c>
      <c r="J2537" s="39">
        <f>[2]Emissions!J13</f>
        <v>0</v>
      </c>
      <c r="K2537" s="39">
        <f>[2]Emissions!K13</f>
        <v>0</v>
      </c>
      <c r="L2537" s="39">
        <f>[2]Emissions!L13</f>
        <v>0</v>
      </c>
      <c r="M2537" s="39">
        <f>[2]Emissions!M13</f>
        <v>0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7720.815586187502</v>
      </c>
      <c r="G2538" s="39">
        <f>[2]Emissions!G22</f>
        <v>5147.2103907916671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4106.8595245930101</v>
      </c>
      <c r="F2539" s="39">
        <f>[2]Emissions!F3</f>
        <v>4998.8326445466437</v>
      </c>
      <c r="G2539" s="39">
        <f>[2]Emissions!G3</f>
        <v>4095.0098085681639</v>
      </c>
      <c r="H2539" s="39">
        <f>[2]Emissions!H3</f>
        <v>2305.7270838658851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1928.586428247836</v>
      </c>
      <c r="L2539" s="39">
        <f>[2]Emissions!L3</f>
        <v>1477.241135537324</v>
      </c>
      <c r="M2539" s="39">
        <f>[2]Emissions!M3</f>
        <v>1507.4339842897509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37.113598902436053</v>
      </c>
      <c r="F2540" s="39">
        <f>[2]Emissions!F26</f>
        <v>61.861013092734233</v>
      </c>
      <c r="G2540" s="39">
        <f>[2]Emissions!G26</f>
        <v>112.64018287617471</v>
      </c>
      <c r="H2540" s="39">
        <f>[2]Emissions!H26</f>
        <v>158.02747260835841</v>
      </c>
      <c r="I2540" s="39">
        <f>[2]Emissions!I26</f>
        <v>181.90015745548769</v>
      </c>
      <c r="J2540" s="39">
        <f>[2]Emissions!J26</f>
        <v>158.9532582557747</v>
      </c>
      <c r="K2540" s="39">
        <f>[2]Emissions!K26</f>
        <v>133.36350472895191</v>
      </c>
      <c r="L2540" s="39">
        <f>[2]Emissions!L26</f>
        <v>103.98984700190159</v>
      </c>
      <c r="M2540" s="39">
        <f>[2]Emissions!M26</f>
        <v>173.66749976549971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38.283444374999988</v>
      </c>
      <c r="H2541" s="39">
        <f>[2]Emissions!H36</f>
        <v>19.141722187500012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1981.837070061016</v>
      </c>
      <c r="H2542" s="39">
        <f>[2]Emissions!H51</f>
        <v>2000.848053101309</v>
      </c>
      <c r="I2542" s="39">
        <f>[2]Emissions!I51</f>
        <v>2071.2800485822199</v>
      </c>
      <c r="J2542" s="39">
        <f>[2]Emissions!J51</f>
        <v>2129.8106529623401</v>
      </c>
      <c r="K2542" s="39">
        <f>[2]Emissions!K51</f>
        <v>2174.7255549914839</v>
      </c>
      <c r="L2542" s="39">
        <f>[2]Emissions!L51</f>
        <v>2212.0739865013502</v>
      </c>
      <c r="M2542" s="39">
        <f>[2]Emissions!M51</f>
        <v>2238.9260598946039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1.2528125000000001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12.37119963414535</v>
      </c>
      <c r="F2544" s="39">
        <f>[2]Emissions!F46</f>
        <v>20.62134242652775</v>
      </c>
      <c r="G2544" s="39">
        <f>[2]Emissions!G46</f>
        <v>37.551264893668261</v>
      </c>
      <c r="H2544" s="39">
        <f>[2]Emissions!H46</f>
        <v>57.315181470848891</v>
      </c>
      <c r="I2544" s="39">
        <f>[2]Emissions!I46</f>
        <v>64.960103573376543</v>
      </c>
      <c r="J2544" s="39">
        <f>[2]Emissions!J46</f>
        <v>68.097779494162367</v>
      </c>
      <c r="K2544" s="39">
        <f>[2]Emissions!K46</f>
        <v>69.87203408811898</v>
      </c>
      <c r="L2544" s="39">
        <f>[2]Emissions!L46</f>
        <v>72.482239280242766</v>
      </c>
      <c r="M2544" s="39">
        <f>[2]Emissions!M46</f>
        <v>87.667807082983757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0</v>
      </c>
      <c r="J2545" s="39">
        <f>[2]Emissions!J12</f>
        <v>0</v>
      </c>
      <c r="K2545" s="39">
        <f>[2]Emissions!K12</f>
        <v>0</v>
      </c>
      <c r="L2545" s="39">
        <f>[2]Emissions!L12</f>
        <v>0</v>
      </c>
      <c r="M2545" s="39">
        <f>[2]Emissions!M12</f>
        <v>0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151.79562134438621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38.229886640624997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316.21087725000001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154.87602790594889</v>
      </c>
      <c r="F2548" s="39">
        <f>[2]Emissions!F2</f>
        <v>193.47716774880061</v>
      </c>
      <c r="G2548" s="39">
        <f>[2]Emissions!G2</f>
        <v>177.65142512808359</v>
      </c>
      <c r="H2548" s="39">
        <f>[2]Emissions!H2</f>
        <v>49.29757476263697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93.757240070385777</v>
      </c>
      <c r="L2548" s="39">
        <f>[2]Emissions!L2</f>
        <v>27.840956191807841</v>
      </c>
      <c r="M2548" s="39">
        <f>[2]Emissions!M2</f>
        <v>73.283130009224635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T22" zoomScale="55" zoomScaleNormal="55" workbookViewId="0">
      <selection activeCell="AW61" sqref="AW61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328.69508300038046</v>
      </c>
      <c r="P2" s="14">
        <f t="shared" si="6"/>
        <v>292.50947668455524</v>
      </c>
      <c r="Q2" s="14">
        <f t="shared" si="6"/>
        <v>246.53440262070239</v>
      </c>
      <c r="R2" s="14">
        <f t="shared" si="6"/>
        <v>190.85701715714293</v>
      </c>
      <c r="S2" s="14">
        <f t="shared" si="6"/>
        <v>130.8846140664304</v>
      </c>
      <c r="T2" s="14">
        <f t="shared" si="6"/>
        <v>67.21494664597671</v>
      </c>
      <c r="U2" s="14">
        <f t="shared" si="6"/>
        <v>3.7598216837837342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0.30320590684119714</v>
      </c>
      <c r="AB2" s="22">
        <f>'Electricity generation'!P2*1000/(P2*8760)</f>
        <v>0.33610856909093045</v>
      </c>
      <c r="AC2" s="22">
        <f>'Electricity generation'!Q2*1000/(Q2*8760)</f>
        <v>0.21815221858771655</v>
      </c>
      <c r="AD2" s="22">
        <f>'Electricity generation'!R2*1000/(R2*8760)</f>
        <v>0.13233039122564097</v>
      </c>
      <c r="AE2" s="22">
        <f>'Electricity generation'!S2*1000/(S2*8760)</f>
        <v>8.112238798009809E-2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311.93570052650563</v>
      </c>
      <c r="S3" s="14">
        <f t="shared" si="7"/>
        <v>265.20698232457045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</v>
      </c>
      <c r="AD3" s="22">
        <f>'Electricity generation'!R3*1000/(R3*8760)</f>
        <v>5.7182220972676251E-2</v>
      </c>
      <c r="AE3" s="22">
        <f>'Electricity generation'!S3*1000/(S3*8760)</f>
        <v>3.3628783074314737E-2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15.804152447995937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0.18728772377951133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0.11171271272157776</v>
      </c>
      <c r="AE4" s="22">
        <f>'Electricity generation'!S4*1000/(S4*8760)</f>
        <v>9.1734206565642129E-2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717.66619611977831</v>
      </c>
      <c r="P5" s="14">
        <f t="shared" ref="P5:R5" si="9">SUM(P2:P4)</f>
        <v>708.8181468604389</v>
      </c>
      <c r="Q5" s="14">
        <f t="shared" si="9"/>
        <v>678.68107049234106</v>
      </c>
      <c r="R5" s="14">
        <f t="shared" si="9"/>
        <v>534.59219634919805</v>
      </c>
      <c r="S5" s="14">
        <f t="shared" ref="S5:W5" si="10">SUM(S2:S4)</f>
        <v>420.71303366057634</v>
      </c>
      <c r="T5" s="14">
        <f t="shared" si="10"/>
        <v>298.75857419290713</v>
      </c>
      <c r="U5" s="14">
        <f t="shared" si="10"/>
        <v>179.78360739915672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0.2879987409899411</v>
      </c>
      <c r="AB5" s="22">
        <f>'Electricity generation'!P5*1000/(P5*8760)</f>
        <v>0.24302240179090681</v>
      </c>
      <c r="AC5" s="22">
        <f>'Electricity generation'!Q5*1000/(Q5*8760)</f>
        <v>0.20912973839174182</v>
      </c>
      <c r="AD5" s="22">
        <f>'Electricity generation'!R5*1000/(R5*8760)</f>
        <v>8.7254857532054295E-2</v>
      </c>
      <c r="AE5" s="22">
        <f>'Electricity generation'!S5*1000/(S5*8760)</f>
        <v>5.180464304636432E-2</v>
      </c>
      <c r="AF5" s="22">
        <f>'Electricity generation'!T5*1000/(T5*8760)</f>
        <v>3.2295307426959429E-3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205.08713146626079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204.66568012028415</v>
      </c>
      <c r="V7" s="14">
        <f t="shared" si="12"/>
        <v>186.3690290853084</v>
      </c>
      <c r="W7" s="14">
        <f t="shared" si="12"/>
        <v>174.88299700585131</v>
      </c>
      <c r="X7" s="2"/>
      <c r="Y7" s="2" t="s">
        <v>88</v>
      </c>
      <c r="AA7" s="22">
        <f>'Electricity generation'!O7*1000/(O7*8760)</f>
        <v>0.34217524522658493</v>
      </c>
      <c r="AB7" s="22">
        <f>'Electricity generation'!P7*1000/(P7*8760)</f>
        <v>0.36138299225485709</v>
      </c>
      <c r="AC7" s="22">
        <f>'Electricity generation'!Q7*1000/(Q7*8760)</f>
        <v>0.36038058963209035</v>
      </c>
      <c r="AD7" s="22">
        <f>'Electricity generation'!R7*1000/(R7*8760)</f>
        <v>0.36206216628134008</v>
      </c>
      <c r="AE7" s="22">
        <f>'Electricity generation'!S7*1000/(S7*8760)</f>
        <v>0.35683059689947899</v>
      </c>
      <c r="AF7" s="22">
        <f>'Electricity generation'!T7*1000/(T7*8760)</f>
        <v>0.28880354861886548</v>
      </c>
      <c r="AG7" s="22">
        <f>'Electricity generation'!U7*1000/(U7*8760)</f>
        <v>0.24959520024114476</v>
      </c>
      <c r="AH7" s="22">
        <f>'Electricity generation'!V7*1000/(V7*8760)</f>
        <v>0.22652364384943732</v>
      </c>
      <c r="AI7" s="22">
        <f>'Electricity generation'!W7*1000/(W7*8760)</f>
        <v>0.23106389090270649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170.11141428571429</v>
      </c>
      <c r="W8" s="14">
        <f t="shared" si="13"/>
        <v>164.24188776181273</v>
      </c>
      <c r="X8" s="2"/>
      <c r="Y8" s="2" t="s">
        <v>207</v>
      </c>
      <c r="AA8" s="22">
        <f>'Electricity generation'!O8*1000/(O8*8760)</f>
        <v>0.46644210774540695</v>
      </c>
      <c r="AB8" s="22">
        <f>'Electricity generation'!P8*1000/(P8*8760)</f>
        <v>0.42886382805456175</v>
      </c>
      <c r="AC8" s="22">
        <f>'Electricity generation'!Q8*1000/(Q8*8760)</f>
        <v>0.42362193421376432</v>
      </c>
      <c r="AD8" s="22">
        <f>'Electricity generation'!R8*1000/(R8*8760)</f>
        <v>0.42379595349111376</v>
      </c>
      <c r="AE8" s="22">
        <f>'Electricity generation'!S8*1000/(S8*8760)</f>
        <v>0.41573845672821569</v>
      </c>
      <c r="AF8" s="22">
        <f>'Electricity generation'!T8*1000/(T8*8760)</f>
        <v>0.3247497474756546</v>
      </c>
      <c r="AG8" s="22">
        <f>'Electricity generation'!U8*1000/(U8*8760)</f>
        <v>0.26387318682809857</v>
      </c>
      <c r="AH8" s="22">
        <f>'Electricity generation'!V8*1000/(V8*8760)</f>
        <v>0.24011985748811374</v>
      </c>
      <c r="AI8" s="22">
        <f>'Electricity generation'!W8*1000/(W8*8760)</f>
        <v>0.23769382621694771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33.107131466260789</v>
      </c>
      <c r="Q9" s="14">
        <f t="shared" si="14"/>
        <v>33.107131466260789</v>
      </c>
      <c r="R9" s="14">
        <f t="shared" si="14"/>
        <v>33.107131466260789</v>
      </c>
      <c r="S9" s="14">
        <f t="shared" si="14"/>
        <v>33.107131466260789</v>
      </c>
      <c r="T9" s="14">
        <f t="shared" si="14"/>
        <v>27.49062591070523</v>
      </c>
      <c r="U9" s="14">
        <f t="shared" si="14"/>
        <v>16.265680120284131</v>
      </c>
      <c r="V9" s="14">
        <f t="shared" si="14"/>
        <v>16.257614799594119</v>
      </c>
      <c r="W9" s="14">
        <f t="shared" si="14"/>
        <v>10.641109244038564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4.1376674844048222E-2</v>
      </c>
      <c r="AC9" s="22">
        <f>'Electricity generation'!Q9*1000/(Q9*8760)</f>
        <v>4.1376674844048222E-2</v>
      </c>
      <c r="AD9" s="22">
        <f>'Electricity generation'!R9*1000/(R9*8760)</f>
        <v>4.1376674844048222E-2</v>
      </c>
      <c r="AE9" s="22">
        <f>'Electricity generation'!S9*1000/(S9*8760)</f>
        <v>4.1376674844048215E-2</v>
      </c>
      <c r="AF9" s="22">
        <f>'Electricity generation'!T9*1000/(T9*8760)</f>
        <v>4.9830186411477323E-2</v>
      </c>
      <c r="AG9" s="22">
        <f>'Electricity generation'!U9*1000/(U9*8760)</f>
        <v>8.4217997868428582E-2</v>
      </c>
      <c r="AH9" s="22">
        <f>'Electricity generation'!V9*1000/(V9*8760)</f>
        <v>8.4259777992330684E-2</v>
      </c>
      <c r="AI9" s="22">
        <f>'Electricity generation'!W9*1000/(W9*8760)</f>
        <v>0.12873310312701325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110.67</v>
      </c>
      <c r="S10" s="14">
        <f t="shared" si="15"/>
        <v>96.472672222222229</v>
      </c>
      <c r="T10" s="14">
        <f t="shared" si="15"/>
        <v>82.275344444444443</v>
      </c>
      <c r="U10" s="14">
        <f t="shared" si="15"/>
        <v>68.07801666666667</v>
      </c>
      <c r="V10" s="14">
        <f t="shared" si="15"/>
        <v>53.880688888888898</v>
      </c>
      <c r="W10" s="14">
        <f>SUMIF($B:$B,"*FIS*",K:K)</f>
        <v>39.683361111111125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0.73757133383592799</v>
      </c>
      <c r="AD10" s="22">
        <f>'Electricity generation'!R10*1000/(R10*8760)</f>
        <v>0.81151442727628686</v>
      </c>
      <c r="AE10" s="22">
        <f>'Electricity generation'!S10*1000/(S10*8760)</f>
        <v>0.81320893924998117</v>
      </c>
      <c r="AF10" s="22">
        <f>'Electricity generation'!T10*1000/(T10*8760)</f>
        <v>0.8154882568437879</v>
      </c>
      <c r="AG10" s="22">
        <f>'Electricity generation'!U10*1000/(U10*8760)</f>
        <v>0.81871825486494554</v>
      </c>
      <c r="AH10" s="22">
        <f>'Electricity generation'!V10*1000/(V10*8760)</f>
        <v>0.82365043381858905</v>
      </c>
      <c r="AI10" s="22">
        <f>'Electricity generation'!W10*1000/(W10*8760)</f>
        <v>0.83211173728703802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37.289051765771973</v>
      </c>
      <c r="P11" s="14">
        <f t="shared" si="16"/>
        <v>45.691749328424315</v>
      </c>
      <c r="Q11" s="14">
        <f t="shared" si="16"/>
        <v>53.621749328424315</v>
      </c>
      <c r="R11" s="14">
        <f t="shared" si="16"/>
        <v>50.127999497862838</v>
      </c>
      <c r="S11" s="14">
        <f t="shared" si="16"/>
        <v>48.251331980240273</v>
      </c>
      <c r="T11" s="14">
        <f t="shared" si="16"/>
        <v>31.545555982016523</v>
      </c>
      <c r="U11" s="14">
        <f t="shared" si="16"/>
        <v>8.5570588235294114</v>
      </c>
      <c r="V11" s="14">
        <f t="shared" si="16"/>
        <v>19.678425644338503</v>
      </c>
      <c r="W11" s="14">
        <f t="shared" si="16"/>
        <v>14.09755106181654</v>
      </c>
      <c r="X11" s="2"/>
      <c r="Y11" s="2" t="s">
        <v>148</v>
      </c>
      <c r="AA11" s="22">
        <f>'Electricity generation'!O11*1000/(O11*8760)</f>
        <v>0.44619337489170474</v>
      </c>
      <c r="AB11" s="22">
        <f>'Electricity generation'!P11*1000/(P11*8760)</f>
        <v>0.51030060101194219</v>
      </c>
      <c r="AC11" s="22">
        <f>'Electricity generation'!Q11*1000/(Q11*8760)</f>
        <v>0.49493928738247001</v>
      </c>
      <c r="AD11" s="22">
        <f>'Electricity generation'!R11*1000/(R11*8760)</f>
        <v>0.41799849427628688</v>
      </c>
      <c r="AE11" s="22">
        <f>'Electricity generation'!S11*1000/(S11*8760)</f>
        <v>0.30621426748574226</v>
      </c>
      <c r="AF11" s="22">
        <f>'Electricity generation'!T11*1000/(T11*8760)</f>
        <v>0.25241025129784067</v>
      </c>
      <c r="AG11" s="22">
        <f>'Electricity generation'!U11*1000/(U11*8760)</f>
        <v>0.20475000000000004</v>
      </c>
      <c r="AH11" s="22">
        <f>'Electricity generation'!V11*1000/(V11*8760)</f>
        <v>0.2073967072276714</v>
      </c>
      <c r="AI11" s="22">
        <f>'Electricity generation'!W11*1000/(W11*8760)</f>
        <v>0.15290000000000004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</v>
      </c>
      <c r="T12" s="14">
        <f t="shared" si="17"/>
        <v>0</v>
      </c>
      <c r="U12" s="14">
        <f t="shared" si="17"/>
        <v>0</v>
      </c>
      <c r="V12" s="14">
        <f t="shared" si="17"/>
        <v>0</v>
      </c>
      <c r="W12" s="14">
        <f t="shared" si="17"/>
        <v>0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 t="e">
        <f>'Electricity generation'!S12*1000/(S12*8760)</f>
        <v>#DIV/0!</v>
      </c>
      <c r="AF12" s="22" t="e">
        <f>'Electricity generation'!T12*1000/(T12*8760)</f>
        <v>#DIV/0!</v>
      </c>
      <c r="AG12" s="22" t="e">
        <f>'Electricity generation'!U12*1000/(U12*8760)</f>
        <v>#DIV/0!</v>
      </c>
      <c r="AH12" s="22" t="e">
        <f>'Electricity generation'!V12*1000/(V12*8760)</f>
        <v>#DIV/0!</v>
      </c>
      <c r="AI12" s="22" t="e">
        <f>'Electricity generation'!W12*1000/(W12*8760)</f>
        <v>#DIV/0!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3.3951892511495054</v>
      </c>
      <c r="S13" s="14">
        <f t="shared" si="18"/>
        <v>3.1898857167771979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0.69814929325051311</v>
      </c>
      <c r="AC13" s="22">
        <f>'Electricity generation'!Q13*1000/(Q13*8760)</f>
        <v>0.71806852111964237</v>
      </c>
      <c r="AD13" s="22">
        <f>'Electricity generation'!R13*1000/(R13*8760)</f>
        <v>0.73356521507776107</v>
      </c>
      <c r="AE13" s="22">
        <f>'Electricity generation'!S13*1000/(S13*8760)</f>
        <v>0.44781185138182633</v>
      </c>
      <c r="AF13" s="22">
        <f>'Electricity generation'!T13*1000/(T13*8760)</f>
        <v>0.42946489443025265</v>
      </c>
      <c r="AG13" s="22">
        <f>'Electricity generation'!U13*1000/(U13*8760)</f>
        <v>0.16443301258348053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742.84449970651463</v>
      </c>
      <c r="V14" s="14">
        <f t="shared" si="19"/>
        <v>785.83314575323209</v>
      </c>
      <c r="W14" s="14">
        <f t="shared" si="19"/>
        <v>813.29970813087789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0.32074835352774961</v>
      </c>
      <c r="AE14" s="22">
        <f>'Electricity generation'!S14*1000/(S14*8760)</f>
        <v>0.33854213067771455</v>
      </c>
      <c r="AF14" s="22">
        <f>'Electricity generation'!T14*1000/(T14*8760)</f>
        <v>0.36854741297892701</v>
      </c>
      <c r="AG14" s="22">
        <f>'Electricity generation'!U14*1000/(U14*8760)</f>
        <v>0.38956278808460443</v>
      </c>
      <c r="AH14" s="22">
        <f>'Electricity generation'!V14*1000/(V14*8760)</f>
        <v>0.40399666309556737</v>
      </c>
      <c r="AI14" s="22">
        <f>'Electricity generation'!W14*1000/(W14*8760)</f>
        <v>0.43438262573697756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0.28984586453912886</v>
      </c>
      <c r="AE15" s="22">
        <f>'Electricity generation'!S15*1000/(S15*8760)</f>
        <v>0.29855712226470654</v>
      </c>
      <c r="AF15" s="22">
        <f>'Electricity generation'!T15*1000/(T15*8760)</f>
        <v>0.30140764441599255</v>
      </c>
      <c r="AG15" s="22">
        <f>'Electricity generation'!U15*1000/(U15*8760)</f>
        <v>0.30673283956851233</v>
      </c>
      <c r="AH15" s="22">
        <f>'Electricity generation'!V15*1000/(V15*8760)</f>
        <v>0.31466967346724367</v>
      </c>
      <c r="AI15" s="22">
        <f>'Electricity generation'!W15*1000/(W15*8760)</f>
        <v>0.3395029245842594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410.46449970651457</v>
      </c>
      <c r="V16" s="14">
        <f t="shared" si="21"/>
        <v>453.45314575323209</v>
      </c>
      <c r="W16" s="14">
        <f t="shared" si="21"/>
        <v>480.91970813087789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0.3322935286728208</v>
      </c>
      <c r="AD16" s="22">
        <f>'Electricity generation'!R16*1000/(R16*8760)</f>
        <v>0.43908998018597239</v>
      </c>
      <c r="AE16" s="22">
        <f>'Electricity generation'!S16*1000/(S16*8760)</f>
        <v>0.41986098426551871</v>
      </c>
      <c r="AF16" s="22">
        <f>'Electricity generation'!T16*1000/(T16*8760)</f>
        <v>0.44302814281988601</v>
      </c>
      <c r="AG16" s="22">
        <f>'Electricity generation'!U16*1000/(U16*8760)</f>
        <v>0.45663562460874624</v>
      </c>
      <c r="AH16" s="22">
        <f>'Electricity generation'!V16*1000/(V16*8760)</f>
        <v>0.46947311880157694</v>
      </c>
      <c r="AI16" s="22">
        <f>'Electricity generation'!W16*1000/(W16*8760)</f>
        <v>0.499957220697345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31.978024178394019</v>
      </c>
      <c r="P17" s="14">
        <f t="shared" si="22"/>
        <v>99</v>
      </c>
      <c r="Q17" s="14">
        <f t="shared" si="22"/>
        <v>162.63</v>
      </c>
      <c r="R17" s="14">
        <f t="shared" si="22"/>
        <v>312.14</v>
      </c>
      <c r="S17" s="14">
        <f t="shared" si="22"/>
        <v>487.81798988405302</v>
      </c>
      <c r="T17" s="14">
        <f t="shared" si="22"/>
        <v>598.04514587266362</v>
      </c>
      <c r="U17" s="14">
        <f t="shared" si="22"/>
        <v>608.4237427763361</v>
      </c>
      <c r="V17" s="14">
        <f t="shared" si="22"/>
        <v>630.96728225127686</v>
      </c>
      <c r="W17" s="14">
        <f t="shared" si="22"/>
        <v>659.92012200730653</v>
      </c>
      <c r="X17" s="2"/>
      <c r="Y17" s="2" t="s">
        <v>46</v>
      </c>
      <c r="AA17" s="22">
        <f>'Electricity generation'!O17*1000/(O17*8760)</f>
        <v>0.16556945288403602</v>
      </c>
      <c r="AB17" s="22">
        <f>'Electricity generation'!P17*1000/(P17*8760)</f>
        <v>0.12229409775071871</v>
      </c>
      <c r="AC17" s="22">
        <f>'Electricity generation'!Q17*1000/(Q17*8760)</f>
        <v>0.11779594004225255</v>
      </c>
      <c r="AD17" s="22">
        <f>'Electricity generation'!R17*1000/(R17*8760)</f>
        <v>0.14687023545291314</v>
      </c>
      <c r="AE17" s="22">
        <f>'Electricity generation'!S17*1000/(S17*8760)</f>
        <v>0.1474414926070193</v>
      </c>
      <c r="AF17" s="22">
        <f>'Electricity generation'!T17*1000/(T17*8760)</f>
        <v>0.14672174644363162</v>
      </c>
      <c r="AG17" s="22">
        <f>'Electricity generation'!U17*1000/(U17*8760)</f>
        <v>0.14291631417361655</v>
      </c>
      <c r="AH17" s="22">
        <f>'Electricity generation'!V17*1000/(V17*8760)</f>
        <v>0.13768788703821369</v>
      </c>
      <c r="AI17" s="22">
        <f>'Electricity generation'!W17*1000/(W17*8760)</f>
        <v>0.1387779046868132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485.49798988405303</v>
      </c>
      <c r="T18" s="14">
        <f t="shared" si="23"/>
        <v>596.32336590111015</v>
      </c>
      <c r="U18" s="14">
        <f t="shared" si="23"/>
        <v>607.90393862638859</v>
      </c>
      <c r="V18" s="14">
        <f t="shared" si="23"/>
        <v>630.44747810132935</v>
      </c>
      <c r="W18" s="14">
        <f t="shared" si="23"/>
        <v>659.91012200730654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0.11861410243756307</v>
      </c>
      <c r="AC18" s="22">
        <f>'Electricity generation'!Q18*1000/(Q18*8760)</f>
        <v>0.11545362974913422</v>
      </c>
      <c r="AD18" s="22">
        <f>'Electricity generation'!R18*1000/(R18*8760)</f>
        <v>0.14603695936350145</v>
      </c>
      <c r="AE18" s="22">
        <f>'Electricity generation'!S18*1000/(S18*8760)</f>
        <v>0.14701022803846872</v>
      </c>
      <c r="AF18" s="22">
        <f>'Electricity generation'!T18*1000/(T18*8760)</f>
        <v>0.1463985540853405</v>
      </c>
      <c r="AG18" s="22">
        <f>'Electricity generation'!U18*1000/(U18*8760)</f>
        <v>0.14264786190475798</v>
      </c>
      <c r="AH18" s="22">
        <f>'Electricity generation'!V18*1000/(V18*8760)</f>
        <v>0.137432809630846</v>
      </c>
      <c r="AI18" s="22">
        <f>'Electricity generation'!W18*1000/(W18*8760)</f>
        <v>0.13877323310980547</v>
      </c>
      <c r="AQ18" s="38"/>
    </row>
    <row r="19" spans="1:43">
      <c r="M19" s="2" t="s">
        <v>96</v>
      </c>
      <c r="O19" s="14">
        <f>SUMIF($B:$B,"*ELC_SOL*CSP*",C:C)</f>
        <v>1.1080241783940192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2.3200000000000003</v>
      </c>
      <c r="S19" s="14">
        <f t="shared" si="24"/>
        <v>2.3200000000000003</v>
      </c>
      <c r="T19" s="14">
        <f t="shared" si="24"/>
        <v>1.7217799715534521</v>
      </c>
      <c r="U19" s="14">
        <f t="shared" si="24"/>
        <v>0.51980414994747115</v>
      </c>
      <c r="V19" s="14">
        <f t="shared" si="24"/>
        <v>0.51980414994750634</v>
      </c>
      <c r="W19" s="14">
        <f t="shared" si="24"/>
        <v>9.9999999999997886E-3</v>
      </c>
      <c r="X19" s="2"/>
      <c r="Y19" s="2" t="s">
        <v>96</v>
      </c>
      <c r="AA19" s="22">
        <f>'Electricity generation'!O19*1000/(O19*8760)</f>
        <v>7.8414200456750571E-2</v>
      </c>
      <c r="AB19" s="22">
        <f>'Electricity generation'!P19*1000/(P19*8760)</f>
        <v>0.27632818728709141</v>
      </c>
      <c r="AC19" s="22">
        <f>'Electricity generation'!Q19*1000/(Q19*8760)</f>
        <v>0.27964756206371699</v>
      </c>
      <c r="AD19" s="22">
        <f>'Electricity generation'!R19*1000/(R19*8760)</f>
        <v>0.25814851046219356</v>
      </c>
      <c r="AE19" s="22">
        <f>'Electricity generation'!S19*1000/(S19*8760)</f>
        <v>0.23769066551199297</v>
      </c>
      <c r="AF19" s="22">
        <f>'Electricity generation'!T19*1000/(T19*8760)</f>
        <v>0.25865658022833982</v>
      </c>
      <c r="AG19" s="22">
        <f>'Electricity generation'!U19*1000/(U19*8760)</f>
        <v>0.45686761985064928</v>
      </c>
      <c r="AH19" s="22">
        <f>'Electricity generation'!V19*1000/(V19*8760)</f>
        <v>0.4470599999999999</v>
      </c>
      <c r="AI19" s="22">
        <f>'Electricity generation'!W19*1000/(W19*8760)</f>
        <v>0.44705999999999996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0.19160000000000002</v>
      </c>
      <c r="AE20" s="22">
        <f>'Electricity generation'!S20*1000/(S20*8760)</f>
        <v>0.19160000000000008</v>
      </c>
      <c r="AF20" s="22">
        <f>'Electricity generation'!T20*1000/(T20*8760)</f>
        <v>0.19159999999999999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32.030968858131473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155.94447034158679</v>
      </c>
      <c r="D22">
        <f>[2]Capacity_ELC!D22</f>
        <v>155.94447034158679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0.72</v>
      </c>
      <c r="S22" s="14">
        <f t="shared" si="27"/>
        <v>0.72</v>
      </c>
      <c r="T22" s="14">
        <f t="shared" si="27"/>
        <v>0.72</v>
      </c>
      <c r="U22" s="14">
        <f t="shared" si="27"/>
        <v>0</v>
      </c>
      <c r="V22" s="14">
        <f t="shared" si="27"/>
        <v>0</v>
      </c>
      <c r="W22" s="14">
        <f t="shared" si="27"/>
        <v>0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>
        <f>'Electricity generation'!R22*1000/(R22*8760)</f>
        <v>0.20175000000000004</v>
      </c>
      <c r="AE22" s="22">
        <f>'Electricity generation'!S22*1000/(S22*8760)</f>
        <v>0.21974999999999997</v>
      </c>
      <c r="AF22" s="22">
        <f>'Electricity generation'!T22*1000/(T22*8760)</f>
        <v>0.21974999999999997</v>
      </c>
      <c r="AG22" s="22" t="e">
        <f>'Electricity generation'!U22*1000/(U22*8760)</f>
        <v>#DIV/0!</v>
      </c>
      <c r="AH22" s="22" t="e">
        <f>'Electricity generation'!V22*1000/(V22*8760)</f>
        <v>#DIV/0!</v>
      </c>
      <c r="AI22" s="22" t="e">
        <f>'Electricity generation'!W22*1000/(W22*8760)</f>
        <v>#DIV/0!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4.6466666666666683</v>
      </c>
      <c r="E23">
        <f>[2]Capacity_ELC!E23</f>
        <v>4.0196078431372548</v>
      </c>
      <c r="F23">
        <f>[2]Capacity_ELC!F23</f>
        <v>4.0196078431372548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11.241076431801121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32.13428771130819</v>
      </c>
      <c r="G32">
        <f>[2]Capacity_ELC!G32</f>
        <v>17.436538367504479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69.350059696991778</v>
      </c>
      <c r="E33">
        <f>[2]Capacity_ELC!E33</f>
        <v>47.660855974725699</v>
      </c>
      <c r="F33">
        <f>[2]Capacity_ELC!F33</f>
        <v>43.718195078640278</v>
      </c>
      <c r="G33">
        <f>[2]Capacity_ELC!G33</f>
        <v>19.783467420453722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8.5418195839148581</v>
      </c>
      <c r="D34">
        <f>[2]Capacity_ELC!D34</f>
        <v>5.6657108484849736</v>
      </c>
      <c r="E34">
        <f>[2]Capacity_ELC!E34</f>
        <v>5.6657108484849736</v>
      </c>
      <c r="F34">
        <f>[2]Capacity_ELC!F34</f>
        <v>2.1719610179235018</v>
      </c>
      <c r="G34">
        <f>[2]Capacity_ELC!G34</f>
        <v>1.6663013434381859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0.16338050536237769</v>
      </c>
      <c r="G35">
        <f>[2]Capacity_ELC!G35</f>
        <v>8.0219828132927412E-2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63.455124962192968</v>
      </c>
      <c r="D37">
        <f>[2]Capacity_ELC!D37</f>
        <v>67.21494664597671</v>
      </c>
      <c r="E37">
        <f>[2]Capacity_ELC!E37</f>
        <v>67.214946645976696</v>
      </c>
      <c r="F37">
        <f>[2]Capacity_ELC!F37</f>
        <v>67.21494664597671</v>
      </c>
      <c r="G37">
        <f>[2]Capacity_ELC!G37</f>
        <v>67.21494664597671</v>
      </c>
      <c r="H37">
        <f>[2]Capacity_ELC!H37</f>
        <v>67.21494664597671</v>
      </c>
      <c r="I37">
        <f>[2]Capacity_ELC!I37</f>
        <v>3.7598216837837342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0.81501989260950392</v>
      </c>
      <c r="E39">
        <f>[2]Capacity_ELC!E39</f>
        <v>0.81501989260950392</v>
      </c>
      <c r="F39">
        <f>[2]Capacity_ELC!F39</f>
        <v>0.81501989260950392</v>
      </c>
      <c r="G39">
        <f>[2]Capacity_ELC!G39</f>
        <v>0.81501989260950392</v>
      </c>
      <c r="H39">
        <f>[2]Capacity_ELC!H39</f>
        <v>0.81501989260950392</v>
      </c>
      <c r="I39">
        <f>[2]Capacity_ELC!I39</f>
        <v>0.81501989260950392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25.486033333333339</v>
      </c>
      <c r="G43">
        <f>[2]Capacity_ELC!G43</f>
        <v>25.486033333333339</v>
      </c>
      <c r="H43">
        <f>[2]Capacity_ELC!H43</f>
        <v>25.486033333333339</v>
      </c>
      <c r="I43">
        <f>[2]Capacity_ELC!I43</f>
        <v>25.486033333333339</v>
      </c>
      <c r="J43">
        <f>[2]Capacity_ELC!J43</f>
        <v>25.486033333333339</v>
      </c>
      <c r="K43">
        <f>[2]Capacity_ELC!K43</f>
        <v>25.486033333333339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2.2931333713850899</v>
      </c>
      <c r="E49">
        <f>[2]Capacity_ELC!E49</f>
        <v>8.8784158887197684</v>
      </c>
      <c r="F49">
        <f>[2]Capacity_ELC!F49</f>
        <v>8.8784158887197684</v>
      </c>
      <c r="G49">
        <f>[2]Capacity_ELC!G49</f>
        <v>8.8784158887197684</v>
      </c>
      <c r="H49">
        <f>[2]Capacity_ELC!H49</f>
        <v>8.8784158887197684</v>
      </c>
      <c r="I49">
        <f>[2]Capacity_ELC!I49</f>
        <v>8.8784158887197684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2.2574008226815931</v>
      </c>
      <c r="D53">
        <f>[2]Capacity_ELC!D53</f>
        <v>2.2574008226815931</v>
      </c>
      <c r="E53">
        <f>[2]Capacity_ELC!E53</f>
        <v>2.2574008226815931</v>
      </c>
      <c r="F53">
        <f>[2]Capacity_ELC!F53</f>
        <v>2.2574008226815931</v>
      </c>
      <c r="G53">
        <f>[2]Capacity_ELC!G53</f>
        <v>2.2574008226815931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22.573946796852859</v>
      </c>
      <c r="E56">
        <f>[2]Capacity_ELC!E56</f>
        <v>22.573946796852859</v>
      </c>
      <c r="F56">
        <f>[2]Capacity_ELC!F56</f>
        <v>22.573946796852859</v>
      </c>
      <c r="G56">
        <f>[2]Capacity_ELC!G56</f>
        <v>22.573946796852859</v>
      </c>
      <c r="H56">
        <f>[2]Capacity_ELC!H56</f>
        <v>12.44047296474889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8.5570588235294114</v>
      </c>
      <c r="F57">
        <f>[2]Capacity_ELC!F57</f>
        <v>8.5570588235294114</v>
      </c>
      <c r="G57">
        <f>[2]Capacity_ELC!G57</f>
        <v>8.5570588235294114</v>
      </c>
      <c r="H57">
        <f>[2]Capacity_ELC!H57</f>
        <v>8.5570588235294114</v>
      </c>
      <c r="I57">
        <f>[2]Capacity_ELC!I57</f>
        <v>8.5570588235294114</v>
      </c>
      <c r="J57">
        <f>[2]Capacity_ELC!J57</f>
        <v>8.5570588235294114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10.54802419373822</v>
      </c>
      <c r="D58">
        <f>[2]Capacity_ELC!D58</f>
        <v>10.54802419373822</v>
      </c>
      <c r="E58">
        <f>[2]Capacity_ELC!E58</f>
        <v>10.54802419373822</v>
      </c>
      <c r="F58">
        <f>[2]Capacity_ELC!F58</f>
        <v>10.54802419373822</v>
      </c>
      <c r="G58">
        <f>[2]Capacity_ELC!G58</f>
        <v>10.54802419373822</v>
      </c>
      <c r="H58">
        <f>[2]Capacity_ELC!H58</f>
        <v>10.54802419373822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156.1315142857143</v>
      </c>
      <c r="K59">
        <f>[2]Capacity_ELC!K59</f>
        <v>156.1315142857143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8.1103734760984167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1.7637390438893721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410.46449970651457</v>
      </c>
      <c r="J65">
        <f>[2]Capacity_ELC!J65</f>
        <v>453.45314575323209</v>
      </c>
      <c r="K65">
        <f>[2]Capacity_ELC!K65</f>
        <v>480.91970813087789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485.49798988405303</v>
      </c>
      <c r="H66">
        <f>[2]Capacity_ELC!H66</f>
        <v>596.32336590111015</v>
      </c>
      <c r="I66">
        <f>[2]Capacity_ELC!I66</f>
        <v>607.90393862638859</v>
      </c>
      <c r="J66">
        <f>[2]Capacity_ELC!J66</f>
        <v>630.44747810132935</v>
      </c>
      <c r="K66">
        <f>[2]Capacity_ELC!K66</f>
        <v>659.91012200730654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0.59822002844654787</v>
      </c>
      <c r="D69">
        <f>[2]Capacity_ELC!D69</f>
        <v>1.800195850052529</v>
      </c>
      <c r="E69">
        <f>[2]Capacity_ELC!E69</f>
        <v>1.800195850052529</v>
      </c>
      <c r="F69">
        <f>[2]Capacity_ELC!F69</f>
        <v>1.800195850052529</v>
      </c>
      <c r="G69">
        <f>[2]Capacity_ELC!G69</f>
        <v>1.800195850052529</v>
      </c>
      <c r="H69">
        <f>[2]Capacity_ELC!H69</f>
        <v>1.201975821605981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0.50980414994747136</v>
      </c>
      <c r="D70">
        <f>[2]Capacity_ELC!D70</f>
        <v>0.50980414994747136</v>
      </c>
      <c r="E70">
        <f>[2]Capacity_ELC!E70</f>
        <v>0.51980414994747104</v>
      </c>
      <c r="F70">
        <f>[2]Capacity_ELC!F70</f>
        <v>0.51980414994747115</v>
      </c>
      <c r="G70">
        <f>[2]Capacity_ELC!G70</f>
        <v>0.51980414994747115</v>
      </c>
      <c r="H70">
        <f>[2]Capacity_ELC!H70</f>
        <v>0.51980414994747115</v>
      </c>
      <c r="I70">
        <f>[2]Capacity_ELC!I70</f>
        <v>0.51980414994747115</v>
      </c>
      <c r="J70">
        <f>[2]Capacity_ELC!J70</f>
        <v>0.51980414994750634</v>
      </c>
      <c r="K70">
        <f>[2]Capacity_ELC!K70</f>
        <v>9.9999999999997886E-3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5.0246036884830074</v>
      </c>
      <c r="D74">
        <f>[2]Capacity_ELC!D74</f>
        <v>5.0246036884830074</v>
      </c>
      <c r="E74">
        <f>[2]Capacity_ELC!E74</f>
        <v>5.0246036884830074</v>
      </c>
      <c r="F74">
        <f>[2]Capacity_ELC!F74</f>
        <v>5.0246036884830074</v>
      </c>
      <c r="G74">
        <f>[2]Capacity_ELC!G74</f>
        <v>5.0246036884830074</v>
      </c>
      <c r="H74">
        <f>[2]Capacity_ELC!H74</f>
        <v>5.0246036884830074</v>
      </c>
      <c r="I74">
        <f>[2]Capacity_ELC!I74</f>
        <v>5.0246036884830083</v>
      </c>
      <c r="J74">
        <f>[2]Capacity_ELC!J74</f>
        <v>5.0246036884830074</v>
      </c>
      <c r="K74">
        <f>[2]Capacity_ELC!K74</f>
        <v>5.0246036884830074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11.12136682080909</v>
      </c>
      <c r="K87">
        <f>[2]Capacity_ELC!K87</f>
        <v>14.09755106181654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0.72</v>
      </c>
      <c r="G88">
        <f>[2]Capacity_ELC!G88</f>
        <v>0.72</v>
      </c>
      <c r="H88">
        <f>[2]Capacity_ELC!H88</f>
        <v>0.72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O13" zoomScale="70" zoomScaleNormal="70" workbookViewId="0">
      <selection activeCell="S54" sqref="S54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1967.1459266769129</v>
      </c>
      <c r="E2">
        <f>[3]Output!E2</f>
        <v>1967.1459266769129</v>
      </c>
      <c r="F2">
        <f>[3]Output!F2</f>
        <v>874.10223359999998</v>
      </c>
      <c r="G2">
        <f>[3]Output!G2</f>
        <v>582.7348224000001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873.04166666666686</v>
      </c>
      <c r="P2" s="3">
        <f t="shared" ref="P2:W2" si="3">((SUMIF($B:$B,"*COA*",E:E)-SUMIF($B:$B,"*COA*CCS*",E:E)+SUMIF($B:$B,"*PTC*",E:E)+SUMIF($B:$B,"*COG*",E:E)+SUMIF($B:$B,"*BFG*",E:E)))/3.6</f>
        <v>861.23888888888882</v>
      </c>
      <c r="Q2" s="3">
        <f t="shared" si="3"/>
        <v>471.13055555555542</v>
      </c>
      <c r="R2" s="3">
        <f t="shared" si="3"/>
        <v>221.24416963741712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0.74687055749289266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275.29970395961482</v>
      </c>
      <c r="E3">
        <f>[3]Output!E3</f>
        <v>179.45332248070221</v>
      </c>
      <c r="F3">
        <f>[3]Output!F3</f>
        <v>130.41452088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727.60277777777753</v>
      </c>
      <c r="R3" s="3">
        <f t="shared" si="4"/>
        <v>156.2536631333333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0.19337519437438311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900.50436936347285</v>
      </c>
      <c r="E4">
        <f>[3]Output!E4</f>
        <v>953.8607508423845</v>
      </c>
      <c r="F4">
        <f>[3]Output!F4</f>
        <v>691.55324551999956</v>
      </c>
      <c r="G4">
        <f>[3]Output!G4</f>
        <v>126.8011743747015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80.900000000000034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31.119076777777774</v>
      </c>
      <c r="S4" s="3">
        <f t="shared" si="5"/>
        <v>19.785581388888897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817.39609055999995</v>
      </c>
      <c r="F5">
        <f>[3]Output!F5</f>
        <v>613.04706792000002</v>
      </c>
      <c r="G5">
        <f>[3]Output!G5</f>
        <v>408.69804527999992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1243.3277777777773</v>
      </c>
      <c r="R5" s="3">
        <f t="shared" si="6"/>
        <v>408.61690954852816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597.21612500000037</v>
      </c>
      <c r="E6">
        <f>[3]Output!E6</f>
        <v>307.63028400000002</v>
      </c>
      <c r="F6">
        <f>[3]Output!F6</f>
        <v>315.57831791108492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1.3492816858046817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545.35815991999982</v>
      </c>
      <c r="E7">
        <f>[3]Output!E7</f>
        <v>984.02362544000027</v>
      </c>
      <c r="F7">
        <f>[3]Output!F7</f>
        <v>1690.744614168914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592.21666666666658</v>
      </c>
      <c r="P7" s="3">
        <f t="shared" ref="P7:W7" si="9">SUMIF($B:$B,"*HYD*",E:E)/3.6</f>
        <v>601.82499999999993</v>
      </c>
      <c r="Q7" s="3">
        <f t="shared" si="9"/>
        <v>631.72500000000025</v>
      </c>
      <c r="R7" s="3">
        <f t="shared" si="9"/>
        <v>650.46758999307917</v>
      </c>
      <c r="S7" s="3">
        <f t="shared" si="9"/>
        <v>657.66693390170542</v>
      </c>
      <c r="T7" s="3">
        <f t="shared" si="9"/>
        <v>531.91707131417957</v>
      </c>
      <c r="U7" s="3">
        <f t="shared" si="9"/>
        <v>447.49208557010468</v>
      </c>
      <c r="V7" s="3">
        <f t="shared" si="9"/>
        <v>369.82084614519181</v>
      </c>
      <c r="W7" s="3">
        <f t="shared" si="9"/>
        <v>353.98411669026973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1.1013885023634378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91.282528799999994</v>
      </c>
      <c r="H8">
        <f>[3]Output!H8</f>
        <v>60.855019200000022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580.21666666666658</v>
      </c>
      <c r="P8" s="3">
        <f t="shared" ref="P8:W8" si="10">SUMIF($B:$B,"*HYD_GEN*",E:E)/3.6</f>
        <v>589.82499999999993</v>
      </c>
      <c r="Q8" s="3">
        <f t="shared" si="10"/>
        <v>619.72500000000014</v>
      </c>
      <c r="R8" s="3">
        <f t="shared" si="10"/>
        <v>638.46758999307917</v>
      </c>
      <c r="S8" s="3">
        <f t="shared" si="10"/>
        <v>645.66693390170542</v>
      </c>
      <c r="T8" s="3">
        <f t="shared" si="10"/>
        <v>519.91707131417957</v>
      </c>
      <c r="U8" s="3">
        <f t="shared" si="10"/>
        <v>435.49208557010468</v>
      </c>
      <c r="V8" s="3">
        <f t="shared" si="10"/>
        <v>357.82084614519181</v>
      </c>
      <c r="W8" s="3">
        <f t="shared" si="10"/>
        <v>341.98411669026979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53.997285124999991</v>
      </c>
      <c r="E9">
        <f>[3]Output!E9</f>
        <v>41.492295199999987</v>
      </c>
      <c r="F9">
        <f>[3]Output!F9</f>
        <v>31.119221400000001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</v>
      </c>
      <c r="V9" s="3">
        <f t="shared" si="11"/>
        <v>12</v>
      </c>
      <c r="W9" s="3">
        <f t="shared" si="11"/>
        <v>12.000000000000002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7.7107401999999956</v>
      </c>
      <c r="F10">
        <f>[3]Output!F10</f>
        <v>7.7107401999999947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729.71944444444432</v>
      </c>
      <c r="R10" s="3">
        <f t="shared" si="12"/>
        <v>786.73824260000015</v>
      </c>
      <c r="S10" s="3">
        <f t="shared" si="12"/>
        <v>687.24336953333352</v>
      </c>
      <c r="T10" s="3">
        <f t="shared" si="12"/>
        <v>587.74849646666667</v>
      </c>
      <c r="U10" s="3">
        <f t="shared" si="12"/>
        <v>488.25362340000004</v>
      </c>
      <c r="V10" s="3">
        <f t="shared" si="12"/>
        <v>388.7587503333333</v>
      </c>
      <c r="W10" s="3">
        <f>SUMIF($B:$B,"*FIS*",L:L)/3.6</f>
        <v>289.26387726666673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1192.4616110278939</v>
      </c>
      <c r="E11">
        <f>[3]Output!E11</f>
        <v>824.9815939534418</v>
      </c>
      <c r="F11">
        <f>[3]Output!F11</f>
        <v>764.73246965690316</v>
      </c>
      <c r="G11">
        <f>[3]Output!G11</f>
        <v>9.2811135094285717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204.25277777777777</v>
      </c>
      <c r="Q11" s="3">
        <f t="shared" si="13"/>
        <v>232.48611111111111</v>
      </c>
      <c r="R11" s="3">
        <f t="shared" si="13"/>
        <v>183.55203200601679</v>
      </c>
      <c r="S11" s="3">
        <f t="shared" si="13"/>
        <v>129.43115739125605</v>
      </c>
      <c r="T11" s="3">
        <f t="shared" si="13"/>
        <v>69.750814203697828</v>
      </c>
      <c r="U11" s="3">
        <f t="shared" si="13"/>
        <v>15.348026276470589</v>
      </c>
      <c r="V11" s="3">
        <f t="shared" si="13"/>
        <v>35.751668374848869</v>
      </c>
      <c r="W11" s="3">
        <f t="shared" si="13"/>
        <v>18.882316282401327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706.14905994946605</v>
      </c>
      <c r="E12">
        <f>[3]Output!E12</f>
        <v>784.47656189972588</v>
      </c>
      <c r="F12">
        <f>[3]Output!F12</f>
        <v>623.35779881263988</v>
      </c>
      <c r="G12">
        <f>[3]Output!G12</f>
        <v>1101.191101266206</v>
      </c>
      <c r="H12">
        <f>[3]Output!H12</f>
        <v>827.93508591572572</v>
      </c>
      <c r="I12">
        <f>[3]Output!I12</f>
        <v>552.99677265290291</v>
      </c>
      <c r="J12">
        <f>[3]Output!J12</f>
        <v>276.57721312109521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26.760200175799991</v>
      </c>
      <c r="E13">
        <f>[3]Output!E13</f>
        <v>43.2</v>
      </c>
      <c r="F13">
        <f>[3]Output!F13</f>
        <v>43.2</v>
      </c>
      <c r="G13">
        <f>[3]Output!G13</f>
        <v>26.760200175799991</v>
      </c>
      <c r="H13">
        <f>[3]Output!H13</f>
        <v>37.195645031999987</v>
      </c>
      <c r="I13">
        <f>[3]Output!I13</f>
        <v>29.7565160256</v>
      </c>
      <c r="J13">
        <f>[3]Output!J13</f>
        <v>40.535448133597669</v>
      </c>
      <c r="K13">
        <f>[3]Output!K13</f>
        <v>29.55958777638666</v>
      </c>
      <c r="L13">
        <f>[3]Output!L13</f>
        <v>15.680003881866799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15.041666666666666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12.513385185891623</v>
      </c>
      <c r="T13" s="14">
        <f t="shared" si="15"/>
        <v>11.239397666785717</v>
      </c>
      <c r="U13" s="14">
        <f t="shared" si="15"/>
        <v>4.1273887057767844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139.7849699040593</v>
      </c>
      <c r="F14">
        <f>[3]Output!F14</f>
        <v>267.28074571803518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942.42011804906417</v>
      </c>
      <c r="S14" s="3">
        <f t="shared" si="16"/>
        <v>1416.2065035744015</v>
      </c>
      <c r="T14" s="3">
        <f t="shared" si="16"/>
        <v>2040.3964134234932</v>
      </c>
      <c r="U14" s="3">
        <f t="shared" si="16"/>
        <v>2535.008871910291</v>
      </c>
      <c r="V14" s="3">
        <f t="shared" si="16"/>
        <v>2781.0719652355779</v>
      </c>
      <c r="W14" s="3">
        <f t="shared" si="16"/>
        <v>3094.7613815061118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196.4679812348914</v>
      </c>
      <c r="F15">
        <f>[3]Output!F15</f>
        <v>363.4261504697829</v>
      </c>
      <c r="G15">
        <f>[3]Output!G15</f>
        <v>994.3148191656104</v>
      </c>
      <c r="H15">
        <f>[3]Output!H15</f>
        <v>1302.7695860965739</v>
      </c>
      <c r="I15">
        <f>[3]Output!I15</f>
        <v>1132.608672133377</v>
      </c>
      <c r="J15">
        <f>[3]Output!J15</f>
        <v>1140.041972095042</v>
      </c>
      <c r="K15">
        <f>[3]Output!K15</f>
        <v>1080.539424305085</v>
      </c>
      <c r="L15">
        <f>[3]Output!L15</f>
        <v>1108.028538076474</v>
      </c>
      <c r="M15" s="38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675.28567772356189</v>
      </c>
      <c r="S15" s="3">
        <f t="shared" si="17"/>
        <v>837.25532198326039</v>
      </c>
      <c r="T15" s="3">
        <f t="shared" si="17"/>
        <v>877.59320617465141</v>
      </c>
      <c r="U15" s="3">
        <f t="shared" si="17"/>
        <v>893.09830425025143</v>
      </c>
      <c r="V15" s="3">
        <f t="shared" si="17"/>
        <v>916.20757714729177</v>
      </c>
      <c r="W15" s="3">
        <f t="shared" si="17"/>
        <v>988.51328296224938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97.564558972319901</v>
      </c>
      <c r="E16">
        <f>[3]Output!E16</f>
        <v>85.054122957561404</v>
      </c>
      <c r="F16">
        <f>[3]Output!F16</f>
        <v>79.635395855188207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72.102777777777746</v>
      </c>
      <c r="R16" s="3">
        <f t="shared" si="19"/>
        <v>267.13444032550223</v>
      </c>
      <c r="S16" s="3">
        <f t="shared" si="19"/>
        <v>578.95118159114111</v>
      </c>
      <c r="T16" s="3">
        <f t="shared" si="19"/>
        <v>1162.8032072488415</v>
      </c>
      <c r="U16" s="3">
        <f t="shared" si="19"/>
        <v>1641.9105676600393</v>
      </c>
      <c r="V16" s="3">
        <f t="shared" si="19"/>
        <v>1864.864388088286</v>
      </c>
      <c r="W16" s="3">
        <f t="shared" si="19"/>
        <v>2106.2480985438624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92.604770050319928</v>
      </c>
      <c r="E17">
        <f>[3]Output!E17</f>
        <v>92.604770050319914</v>
      </c>
      <c r="F17">
        <f>[3]Output!F17</f>
        <v>132.57743948745161</v>
      </c>
      <c r="G17">
        <f>[3]Output!G17</f>
        <v>193.6962900338398</v>
      </c>
      <c r="H17">
        <f>[3]Output!H17</f>
        <v>193.6962900338398</v>
      </c>
      <c r="I17">
        <f>[3]Output!I17</f>
        <v>186.09601194476659</v>
      </c>
      <c r="J17">
        <f>[3]Output!J17</f>
        <v>151.1523228362399</v>
      </c>
      <c r="K17">
        <f>[3]Output!K17</f>
        <v>207.61562181760539</v>
      </c>
      <c r="L17">
        <f>[3]Output!L17</f>
        <v>123.1142820084971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106.05833333333329</v>
      </c>
      <c r="Q17" s="3">
        <f t="shared" si="20"/>
        <v>167.81666666666663</v>
      </c>
      <c r="R17" s="3">
        <f t="shared" si="20"/>
        <v>401.59409957782538</v>
      </c>
      <c r="S17" s="3">
        <f t="shared" si="20"/>
        <v>630.05960592977112</v>
      </c>
      <c r="T17" s="3">
        <f t="shared" si="20"/>
        <v>768.65695951006501</v>
      </c>
      <c r="U17" s="3">
        <f t="shared" si="20"/>
        <v>761.71422605420025</v>
      </c>
      <c r="V17" s="3">
        <f t="shared" si="20"/>
        <v>761.03859449878109</v>
      </c>
      <c r="W17" s="3">
        <f t="shared" si="20"/>
        <v>802.26122650527952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16.439799824200009</v>
      </c>
      <c r="E18">
        <f>[3]Output!E18</f>
        <v>0</v>
      </c>
      <c r="F18">
        <f>[3]Output!F18</f>
        <v>0</v>
      </c>
      <c r="G18">
        <f>[3]Output!G18</f>
        <v>16.439799824200009</v>
      </c>
      <c r="H18">
        <f>[3]Output!H18</f>
        <v>6.0043549680000083</v>
      </c>
      <c r="I18">
        <f>[3]Output!I18</f>
        <v>13.443483974399999</v>
      </c>
      <c r="J18">
        <f>[3]Output!J18</f>
        <v>2.664551866402336</v>
      </c>
      <c r="K18">
        <f>[3]Output!K18</f>
        <v>13.640412223613341</v>
      </c>
      <c r="L18">
        <f>[3]Output!L18</f>
        <v>27.519996118133211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100.46666666666664</v>
      </c>
      <c r="Q18" s="3">
        <f t="shared" si="21"/>
        <v>162.1333333333333</v>
      </c>
      <c r="R18" s="3">
        <f t="shared" si="21"/>
        <v>396.34769577000009</v>
      </c>
      <c r="S18" s="3">
        <f t="shared" si="21"/>
        <v>625.22897099643785</v>
      </c>
      <c r="T18" s="3">
        <f t="shared" si="21"/>
        <v>764.7556959685794</v>
      </c>
      <c r="U18" s="3">
        <f t="shared" si="21"/>
        <v>759.63388649557135</v>
      </c>
      <c r="V18" s="3">
        <f t="shared" si="21"/>
        <v>759.0029137836874</v>
      </c>
      <c r="W18" s="3">
        <f t="shared" si="21"/>
        <v>802.22206404927942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2509.1256320000061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5.5916666666666686</v>
      </c>
      <c r="Q19" s="3">
        <f t="shared" si="22"/>
        <v>5.6833333333333336</v>
      </c>
      <c r="R19" s="3">
        <f t="shared" si="22"/>
        <v>5.2464038078252528</v>
      </c>
      <c r="S19" s="3">
        <f t="shared" si="22"/>
        <v>4.8306349333333358</v>
      </c>
      <c r="T19" s="3">
        <f t="shared" si="22"/>
        <v>3.9012635414855374</v>
      </c>
      <c r="U19" s="3">
        <f>SUMIF($B:$B,"*SOL_CSP*",J:J)/3.6</f>
        <v>2.0803395586289226</v>
      </c>
      <c r="V19" s="3">
        <f t="shared" si="22"/>
        <v>2.0356807150936618</v>
      </c>
      <c r="W19" s="3">
        <f t="shared" si="22"/>
        <v>3.9162455999999166E-2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561.98436799999422</v>
      </c>
      <c r="F20">
        <f>[3]Output!F20</f>
        <v>525.39079999999979</v>
      </c>
      <c r="G20">
        <f>[3]Output!G20</f>
        <v>683.16841512000065</v>
      </c>
      <c r="H20">
        <f>[3]Output!H20</f>
        <v>683.16841512000042</v>
      </c>
      <c r="I20">
        <f>[3]Output!I20</f>
        <v>683.16841512000008</v>
      </c>
      <c r="J20">
        <f>[3]Output!J20</f>
        <v>683.16841512000019</v>
      </c>
      <c r="K20">
        <f>[3]Output!K20</f>
        <v>683.16841511999974</v>
      </c>
      <c r="L20">
        <f>[3]Output!L20</f>
        <v>683.16841511999985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2.1651566400000002</v>
      </c>
      <c r="S20" s="3">
        <f t="shared" si="23"/>
        <v>0.21819408000000023</v>
      </c>
      <c r="T20" s="3">
        <f t="shared" si="23"/>
        <v>0.16784160000000017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ELC_CHP_BIO_EXS</v>
      </c>
      <c r="C21" s="2" t="str">
        <f>[3]Output!C21</f>
        <v>ELC_CEN</v>
      </c>
      <c r="D21">
        <f>[3]Output!D21</f>
        <v>55.013073104300773</v>
      </c>
      <c r="E21">
        <f>[3]Output!E21</f>
        <v>31.397926495999918</v>
      </c>
      <c r="F21">
        <f>[3]Output!F21</f>
        <v>41.702478297979702</v>
      </c>
      <c r="G21">
        <f>[3]Output!G21</f>
        <v>15.698963248</v>
      </c>
      <c r="H21">
        <f>[3]Output!H21</f>
        <v>7.8494816239999992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ELC_BIO_EXS</v>
      </c>
      <c r="C22" s="2" t="str">
        <f>[3]Output!C22</f>
        <v>ELC_CEN</v>
      </c>
      <c r="D22">
        <f>[3]Output!D22</f>
        <v>109.90295999999999</v>
      </c>
      <c r="E22">
        <f>[3]Output!E22</f>
        <v>87.922368000000006</v>
      </c>
      <c r="F22">
        <f>[3]Output!F22</f>
        <v>65.941776000000019</v>
      </c>
      <c r="G22">
        <f>[3]Output!G22</f>
        <v>43.961184000000003</v>
      </c>
      <c r="H22">
        <f>[3]Output!H22</f>
        <v>21.980592000000001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1.2724776000000002</v>
      </c>
      <c r="S22" s="3">
        <f t="shared" si="25"/>
        <v>1.3860071999999999</v>
      </c>
      <c r="T22" s="3">
        <f t="shared" si="25"/>
        <v>1.3860071999999999</v>
      </c>
      <c r="U22" s="3">
        <f t="shared" si="25"/>
        <v>0</v>
      </c>
      <c r="V22" s="3">
        <f t="shared" si="25"/>
        <v>0</v>
      </c>
      <c r="W22" s="3">
        <f t="shared" si="25"/>
        <v>0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ELC_BIO_GSF_DEC_NEW</v>
      </c>
      <c r="C23" s="2" t="str">
        <f>[3]Output!C23</f>
        <v>ELC_DIS</v>
      </c>
      <c r="D23">
        <f>[3]Output!D23</f>
        <v>40.488966895699321</v>
      </c>
      <c r="E23">
        <f>[3]Output!E23</f>
        <v>16.18899120682385</v>
      </c>
      <c r="F23">
        <f>[3]Output!F23</f>
        <v>0</v>
      </c>
      <c r="G23">
        <f>[3]Output!G23</f>
        <v>12.262372831268941</v>
      </c>
      <c r="H23">
        <f>[3]Output!H23</f>
        <v>14.576028082451749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15.530555555555555</v>
      </c>
      <c r="Q23" s="14">
        <f t="shared" si="26"/>
        <v>23.125</v>
      </c>
      <c r="R23" s="14">
        <f t="shared" si="26"/>
        <v>23.982748983262898</v>
      </c>
      <c r="S23" s="14">
        <f t="shared" si="26"/>
        <v>12.731579265891623</v>
      </c>
      <c r="T23" s="14">
        <f t="shared" si="26"/>
        <v>11.407239266785718</v>
      </c>
      <c r="U23" s="14">
        <f t="shared" si="26"/>
        <v>4.1273887057767844</v>
      </c>
      <c r="V23" s="14">
        <f t="shared" si="26"/>
        <v>0</v>
      </c>
      <c r="W23" s="14">
        <f t="shared" si="26"/>
        <v>0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ELC_BIO_CRP_GSF_NEW</v>
      </c>
      <c r="C24" s="2" t="str">
        <f>[3]Output!C24</f>
        <v>ELC_CEN</v>
      </c>
      <c r="D24">
        <f>[3]Output!D24</f>
        <v>181.755</v>
      </c>
      <c r="E24">
        <f>[3]Output!E24</f>
        <v>435.88071429717621</v>
      </c>
      <c r="F24">
        <f>[3]Output!F24</f>
        <v>462.72979102060862</v>
      </c>
      <c r="G24">
        <f>[3]Output!G24</f>
        <v>385.45391592016688</v>
      </c>
      <c r="H24">
        <f>[3]Output!H24</f>
        <v>303.40965105661343</v>
      </c>
      <c r="I24">
        <f>[3]Output!I24</f>
        <v>141.2754242254172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98.668055555555526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36.464262120000001</v>
      </c>
      <c r="S24" s="3">
        <f t="shared" si="27"/>
        <v>38.841866280000005</v>
      </c>
      <c r="T24" s="3">
        <f t="shared" si="27"/>
        <v>24.404128344000004</v>
      </c>
      <c r="U24" s="3">
        <f t="shared" si="27"/>
        <v>37.487579907798995</v>
      </c>
      <c r="V24" s="3">
        <f t="shared" si="27"/>
        <v>30.44216413416255</v>
      </c>
      <c r="W24" s="3">
        <f t="shared" si="27"/>
        <v>60.465430358946932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ELC_BIO_CRP_COM_NEW</v>
      </c>
      <c r="C25" s="2" t="str">
        <f>[3]Output!C25</f>
        <v>ELC_CEN</v>
      </c>
      <c r="D25">
        <f>[3]Output!D25</f>
        <v>0</v>
      </c>
      <c r="E25">
        <f>[3]Output!E25</f>
        <v>0</v>
      </c>
      <c r="F25">
        <f>[3]Output!F25</f>
        <v>80.335954681411778</v>
      </c>
      <c r="G25">
        <f>[3]Output!G25</f>
        <v>146.11321015199999</v>
      </c>
      <c r="H25">
        <f>[3]Output!H25</f>
        <v>55.252894595294123</v>
      </c>
      <c r="I25">
        <f>[3]Output!I25</f>
        <v>77.178646418823533</v>
      </c>
      <c r="J25">
        <f>[3]Output!J25</f>
        <v>55.252894595294123</v>
      </c>
      <c r="K25">
        <f>[3]Output!K25</f>
        <v>75.249180258352951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368.11944444444447</v>
      </c>
      <c r="P25" s="35">
        <f t="shared" si="28"/>
        <v>649.6055555555555</v>
      </c>
      <c r="Q25" s="35">
        <f t="shared" si="28"/>
        <v>943.84722222222217</v>
      </c>
      <c r="R25" s="35">
        <f t="shared" si="28"/>
        <v>1575.531747599432</v>
      </c>
      <c r="S25" s="35">
        <f t="shared" si="28"/>
        <v>2201.160425427212</v>
      </c>
      <c r="T25" s="35">
        <f t="shared" si="28"/>
        <v>2901.6186656708273</v>
      </c>
      <c r="U25" s="35">
        <f t="shared" si="28"/>
        <v>3320.3259016525153</v>
      </c>
      <c r="V25" s="35">
        <f t="shared" si="28"/>
        <v>3577.862228109208</v>
      </c>
      <c r="W25" s="35">
        <f t="shared" si="28"/>
        <v>3915.9049242937926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ELC_BIO_MUN_INC_NEW</v>
      </c>
      <c r="C26" s="2" t="str">
        <f>[3]Output!C26</f>
        <v>ELC_CEN</v>
      </c>
      <c r="D26">
        <f>[3]Output!D26</f>
        <v>137.54</v>
      </c>
      <c r="E26">
        <f>[3]Output!E26</f>
        <v>163.92</v>
      </c>
      <c r="F26">
        <f>[3]Output!F26</f>
        <v>186.24</v>
      </c>
      <c r="G26">
        <f>[3]Output!G26</f>
        <v>57.29766907022475</v>
      </c>
      <c r="H26">
        <f>[3]Output!H26</f>
        <v>62.883519250162522</v>
      </c>
      <c r="I26">
        <f>[3]Output!I26</f>
        <v>32.648860489071453</v>
      </c>
      <c r="J26">
        <f>[3]Output!J26</f>
        <v>0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ELC_CHP_BIO_NEW</v>
      </c>
      <c r="C27" s="2" t="str">
        <f>[3]Output!C27</f>
        <v>ELC_CEN</v>
      </c>
      <c r="D27">
        <f>[3]Output!D27</f>
        <v>0</v>
      </c>
      <c r="E27">
        <f>[3]Output!E27</f>
        <v>0</v>
      </c>
      <c r="F27">
        <f>[3]Output!F27</f>
        <v>0</v>
      </c>
      <c r="G27">
        <f>[3]Output!G27</f>
        <v>0</v>
      </c>
      <c r="H27">
        <f>[3]Output!H27</f>
        <v>0</v>
      </c>
      <c r="I27">
        <f>[3]Output!I27</f>
        <v>0</v>
      </c>
      <c r="J27">
        <f>[3]Output!J27</f>
        <v>0</v>
      </c>
      <c r="K27">
        <f>[3]Output!K27</f>
        <v>53.456825891102973</v>
      </c>
      <c r="L27">
        <f>[3]Output!L27</f>
        <v>67.976338616644782</v>
      </c>
      <c r="N27" s="2" t="s">
        <v>54</v>
      </c>
      <c r="O27" s="6">
        <f t="shared" ref="O27:W27" si="31">SUM(O5,O6,O7,O10,O11,O12,O13,O14,O17,O20,O21,O24)</f>
        <v>3773.6847222222223</v>
      </c>
      <c r="P27" s="35">
        <f t="shared" si="31"/>
        <v>3706.6812500000001</v>
      </c>
      <c r="Q27" s="35">
        <f t="shared" si="31"/>
        <v>3644.2444444444441</v>
      </c>
      <c r="R27" s="35">
        <f t="shared" si="31"/>
        <v>3433.836002877777</v>
      </c>
      <c r="S27" s="35">
        <f t="shared" si="31"/>
        <v>3763.1042394319152</v>
      </c>
      <c r="T27" s="35">
        <f t="shared" si="31"/>
        <v>4042.7332085288881</v>
      </c>
      <c r="U27" s="35">
        <f t="shared" si="31"/>
        <v>4289.4318018246422</v>
      </c>
      <c r="V27" s="35">
        <f t="shared" si="31"/>
        <v>4366.8839887218955</v>
      </c>
      <c r="W27" s="35">
        <f t="shared" si="31"/>
        <v>4619.6183486096761</v>
      </c>
      <c r="X27" s="28">
        <f>W27/Q27</f>
        <v>1.2676477714474297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0.6395365999999999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3597.9722222222222</v>
      </c>
      <c r="Q28" s="35">
        <f t="shared" si="33"/>
        <v>3525.4944444444441</v>
      </c>
      <c r="R28" s="35">
        <f t="shared" si="33"/>
        <v>3397.3717407577769</v>
      </c>
      <c r="S28" s="35">
        <f t="shared" si="33"/>
        <v>3724.2623731519152</v>
      </c>
      <c r="T28" s="35">
        <f t="shared" si="33"/>
        <v>4018.329080184888</v>
      </c>
      <c r="U28" s="35">
        <f t="shared" si="33"/>
        <v>4251.9442219168432</v>
      </c>
      <c r="V28" s="35">
        <f t="shared" si="33"/>
        <v>4336.4418245877332</v>
      </c>
      <c r="W28" s="35">
        <f t="shared" si="33"/>
        <v>4559.1529182507293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9.3053725714285704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3.0603766646333671E-3</v>
      </c>
      <c r="P29" s="13">
        <f t="shared" ref="P29:W29" si="35">SUMIF($C:$C,"*ELC_DIS*",E:E)/(SUMIF($C:$C,"*ELC*",E:E)-SUMIF($C:$C,"*IMP_ELC*",E:E))</f>
        <v>1.2498545636681038E-3</v>
      </c>
      <c r="Q29" s="13">
        <f t="shared" si="35"/>
        <v>0</v>
      </c>
      <c r="R29" s="13">
        <f t="shared" si="35"/>
        <v>1.0022274932320995E-3</v>
      </c>
      <c r="S29" s="13">
        <f t="shared" si="35"/>
        <v>1.0867629674670167E-3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32.981108457142859</v>
      </c>
      <c r="F30">
        <f>[3]Output!F30</f>
        <v>63.972435914285718</v>
      </c>
      <c r="G30">
        <f>[3]Output!G30</f>
        <v>64.857095807175</v>
      </c>
      <c r="H30">
        <f>[3]Output!H30</f>
        <v>35.103277497781278</v>
      </c>
      <c r="I30">
        <f>[3]Output!I30</f>
        <v>34.258249886142863</v>
      </c>
      <c r="J30">
        <f>[3]Output!J30</f>
        <v>11.75680848365357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550.08000000000004</v>
      </c>
      <c r="E31">
        <f>[3]Output!E31</f>
        <v>983.02</v>
      </c>
      <c r="F31">
        <f>[3]Output!F31</f>
        <v>1530.69</v>
      </c>
      <c r="G31">
        <f>[3]Output!G31</f>
        <v>2427.1315991853089</v>
      </c>
      <c r="H31">
        <f>[3]Output!H31</f>
        <v>2716.485383452643</v>
      </c>
      <c r="I31">
        <f>[3]Output!I31</f>
        <v>2591.2580780690282</v>
      </c>
      <c r="J31">
        <f>[3]Output!J31</f>
        <v>2569.840679880926</v>
      </c>
      <c r="K31">
        <f>[3]Output!K31</f>
        <v>2515.3122385044262</v>
      </c>
      <c r="L31">
        <f>[3]Output!L31</f>
        <v>2654.3474151572641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3.8968406195141378</v>
      </c>
      <c r="H32">
        <f>[3]Output!H32</f>
        <v>297.63377568709421</v>
      </c>
      <c r="I32">
        <f>[3]Output!I32</f>
        <v>568.07746415971678</v>
      </c>
      <c r="J32">
        <f>[3]Output!J32</f>
        <v>645.3132154199792</v>
      </c>
      <c r="K32">
        <f>[3]Output!K32</f>
        <v>783.03503922582411</v>
      </c>
      <c r="L32">
        <f>[3]Output!L32</f>
        <v>904.30040350683385</v>
      </c>
      <c r="N32" s="2" t="s">
        <v>34</v>
      </c>
      <c r="O32" s="13">
        <f t="shared" ref="O32:W32" si="40">O2/O$27</f>
        <v>0.23134992213990677</v>
      </c>
      <c r="P32" s="13">
        <f t="shared" si="40"/>
        <v>0.23234770696533152</v>
      </c>
      <c r="Q32" s="13">
        <f t="shared" si="40"/>
        <v>0.12928072272258842</v>
      </c>
      <c r="R32" s="13">
        <f t="shared" si="40"/>
        <v>6.4430616212306058E-2</v>
      </c>
      <c r="S32" s="13">
        <f t="shared" si="40"/>
        <v>2.4716511869477483E-2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259.56999999999988</v>
      </c>
      <c r="G33">
        <f>[3]Output!G33</f>
        <v>949.46573076977791</v>
      </c>
      <c r="H33">
        <f>[3]Output!H33</f>
        <v>1958.32073186712</v>
      </c>
      <c r="I33">
        <f>[3]Output!I33</f>
        <v>2640.7136042518569</v>
      </c>
      <c r="J33">
        <f>[3]Output!J33</f>
        <v>4000.2856777962338</v>
      </c>
      <c r="K33">
        <f>[3]Output!K33</f>
        <v>4571.4243492310488</v>
      </c>
      <c r="L33">
        <f>[3]Output!L33</f>
        <v>4688.8484369977896</v>
      </c>
      <c r="N33" s="2" t="s">
        <v>8</v>
      </c>
      <c r="O33" s="13">
        <f t="shared" ref="O33:W33" si="42">O3/O$27</f>
        <v>0.2270025649113212</v>
      </c>
      <c r="P33" s="13">
        <f t="shared" si="42"/>
        <v>0.15805168632242717</v>
      </c>
      <c r="Q33" s="13">
        <f t="shared" si="42"/>
        <v>0.19965806050332024</v>
      </c>
      <c r="R33" s="13">
        <f t="shared" si="42"/>
        <v>4.5504113476119018E-2</v>
      </c>
      <c r="S33" s="13">
        <f t="shared" si="42"/>
        <v>2.0761272235833891E-2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12.218254402030039</v>
      </c>
      <c r="H34">
        <f>[3]Output!H34</f>
        <v>125.90352186098821</v>
      </c>
      <c r="I34">
        <f>[3]Output!I34</f>
        <v>1545.3779418439731</v>
      </c>
      <c r="J34">
        <f>[3]Output!J34</f>
        <v>1910.5923657799081</v>
      </c>
      <c r="K34">
        <f>[3]Output!K34</f>
        <v>2142.0874478867809</v>
      </c>
      <c r="L34">
        <f>[3]Output!L34</f>
        <v>2893.6447177601158</v>
      </c>
      <c r="N34" s="2" t="s">
        <v>41</v>
      </c>
      <c r="O34" s="13">
        <f t="shared" ref="O34:W34" si="43">O4/O$27</f>
        <v>2.1437932936898919E-2</v>
      </c>
      <c r="P34" s="13">
        <f t="shared" si="43"/>
        <v>1.6699574585756462E-2</v>
      </c>
      <c r="Q34" s="13">
        <f t="shared" si="43"/>
        <v>1.2236952027855187E-2</v>
      </c>
      <c r="R34" s="13">
        <f t="shared" si="43"/>
        <v>9.0624819448855368E-3</v>
      </c>
      <c r="S34" s="13">
        <f t="shared" si="43"/>
        <v>5.2577819082353571E-3</v>
      </c>
      <c r="T34" s="13">
        <f t="shared" si="43"/>
        <v>2.0906860690605988E-3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361.67999999999989</v>
      </c>
      <c r="F35">
        <f>[3]Output!F35</f>
        <v>583.67999999999984</v>
      </c>
      <c r="G35">
        <f>[3]Output!G35</f>
        <v>1422.9900150790941</v>
      </c>
      <c r="H35">
        <f>[3]Output!H35</f>
        <v>2019.950331072982</v>
      </c>
      <c r="I35">
        <f>[3]Output!I35</f>
        <v>2208.3298666633091</v>
      </c>
      <c r="J35">
        <f>[3]Output!J35</f>
        <v>1766.40960421209</v>
      </c>
      <c r="K35">
        <f>[3]Output!K35</f>
        <v>1319.723259454988</v>
      </c>
      <c r="L35">
        <f>[3]Output!L35</f>
        <v>1196.2644994160109</v>
      </c>
      <c r="N35" s="2" t="s">
        <v>147</v>
      </c>
      <c r="O35" s="13">
        <f t="shared" ref="O35:W35" si="44">O5/O$27</f>
        <v>0.47979041998812688</v>
      </c>
      <c r="P35" s="13">
        <f t="shared" si="44"/>
        <v>0.40709896787351524</v>
      </c>
      <c r="Q35" s="13">
        <f t="shared" si="44"/>
        <v>0.34117573525376382</v>
      </c>
      <c r="R35" s="13">
        <f t="shared" si="44"/>
        <v>0.11899721163331059</v>
      </c>
      <c r="S35" s="13">
        <f t="shared" si="44"/>
        <v>5.0735566013546729E-2</v>
      </c>
      <c r="T35" s="13">
        <f t="shared" si="44"/>
        <v>2.0906860690605988E-3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3.8616896929063009</v>
      </c>
      <c r="H36">
        <f>[3]Output!H36</f>
        <v>230.87396451419471</v>
      </c>
      <c r="I36">
        <f>[3]Output!I36</f>
        <v>544.79063882357718</v>
      </c>
      <c r="J36">
        <f>[3]Output!J36</f>
        <v>968.2723871719669</v>
      </c>
      <c r="K36">
        <f>[3]Output!K36</f>
        <v>1412.687230166287</v>
      </c>
      <c r="L36">
        <f>[3]Output!L36</f>
        <v>1691.734931161395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1.0538249764026659</v>
      </c>
      <c r="E37">
        <f>[3]Output!E37</f>
        <v>12.26729255300809</v>
      </c>
      <c r="F37">
        <f>[3]Output!F37</f>
        <v>12.44306259140809</v>
      </c>
      <c r="G37">
        <f>[3]Output!G37</f>
        <v>11.26921382772484</v>
      </c>
      <c r="H37">
        <f>[3]Output!H37</f>
        <v>10.05868158566332</v>
      </c>
      <c r="I37">
        <f>[3]Output!I37</f>
        <v>6.7160981750112487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0.15693326556382961</v>
      </c>
      <c r="P37" s="13">
        <f t="shared" si="46"/>
        <v>0.16236222092201749</v>
      </c>
      <c r="Q37" s="13">
        <f t="shared" si="46"/>
        <v>0.17334868986712695</v>
      </c>
      <c r="R37" s="13">
        <f t="shared" si="46"/>
        <v>0.18942884559657047</v>
      </c>
      <c r="S37" s="13">
        <f t="shared" si="46"/>
        <v>0.17476713161711088</v>
      </c>
      <c r="T37" s="13">
        <f t="shared" si="46"/>
        <v>0.13157362701847425</v>
      </c>
      <c r="U37" s="13">
        <f t="shared" si="46"/>
        <v>0.10432432691428969</v>
      </c>
      <c r="V37" s="13">
        <f t="shared" si="46"/>
        <v>8.4687582060871597E-2</v>
      </c>
      <c r="W37" s="13">
        <f t="shared" si="46"/>
        <v>7.6626268660657873E-2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1.6861750235973341</v>
      </c>
      <c r="E38">
        <f>[3]Output!E38</f>
        <v>7.8627074469919158</v>
      </c>
      <c r="F38">
        <f>[3]Output!F38</f>
        <v>8.0169374085919127</v>
      </c>
      <c r="G38">
        <f>[3]Output!G38</f>
        <v>7.617839880446069</v>
      </c>
      <c r="H38">
        <f>[3]Output!H38</f>
        <v>7.3271197551366871</v>
      </c>
      <c r="I38">
        <f>[3]Output!I38</f>
        <v>7.3284505743366868</v>
      </c>
      <c r="J38">
        <f>[3]Output!J38</f>
        <v>7.3495683886641254</v>
      </c>
      <c r="K38">
        <f>[3]Output!K38</f>
        <v>7.3271197551371836</v>
      </c>
      <c r="L38">
        <f>[3]Output!L38</f>
        <v>0.140984841599997</v>
      </c>
      <c r="N38" s="2" t="s">
        <v>53</v>
      </c>
      <c r="O38" s="13">
        <f t="shared" ref="O38:W38" si="47">O10/O$27</f>
        <v>0.24275418992562897</v>
      </c>
      <c r="P38" s="13">
        <f t="shared" si="47"/>
        <v>0.2301482252111943</v>
      </c>
      <c r="Q38" s="13">
        <f t="shared" si="47"/>
        <v>0.20023888506076551</v>
      </c>
      <c r="R38" s="13">
        <f t="shared" si="47"/>
        <v>0.22911351676104</v>
      </c>
      <c r="S38" s="13">
        <f t="shared" si="47"/>
        <v>0.18262671608509068</v>
      </c>
      <c r="T38" s="13">
        <f t="shared" si="47"/>
        <v>0.14538394352283829</v>
      </c>
      <c r="U38" s="13">
        <f t="shared" si="47"/>
        <v>0.11382710950021546</v>
      </c>
      <c r="V38" s="13">
        <f t="shared" si="47"/>
        <v>8.902429085301064E-2</v>
      </c>
      <c r="W38" s="13">
        <f t="shared" si="47"/>
        <v>6.261640149423249E-2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4.4844191999999054E-3</v>
      </c>
      <c r="I39">
        <f>[3]Output!I39</f>
        <v>0</v>
      </c>
      <c r="J39">
        <f>[3]Output!J39</f>
        <v>0.139654022399997</v>
      </c>
      <c r="K39">
        <f>[3]Output!K39</f>
        <v>1.3308191999999721E-3</v>
      </c>
      <c r="L39">
        <f>[3]Output!L39</f>
        <v>0</v>
      </c>
      <c r="N39" s="2" t="s">
        <v>43</v>
      </c>
      <c r="O39" s="13">
        <f t="shared" ref="O39:W39" si="48">O11/O$27</f>
        <v>3.8622728375191796E-2</v>
      </c>
      <c r="P39" s="13">
        <f t="shared" si="48"/>
        <v>5.5103949868302748E-2</v>
      </c>
      <c r="Q39" s="13">
        <f t="shared" si="48"/>
        <v>6.379542169997135E-2</v>
      </c>
      <c r="R39" s="13">
        <f t="shared" si="48"/>
        <v>5.3453930779509648E-2</v>
      </c>
      <c r="S39" s="13">
        <f t="shared" si="48"/>
        <v>3.4394783975156426E-2</v>
      </c>
      <c r="T39" s="13">
        <f t="shared" si="48"/>
        <v>1.7253380474513053E-2</v>
      </c>
      <c r="U39" s="13">
        <f t="shared" si="48"/>
        <v>3.5781024120588264E-3</v>
      </c>
      <c r="V39" s="13">
        <f t="shared" si="48"/>
        <v>8.1869975174936362E-3</v>
      </c>
      <c r="W39" s="13">
        <f t="shared" si="48"/>
        <v>4.0874191020745607E-3</v>
      </c>
    </row>
    <row r="40" spans="1:52">
      <c r="A40" s="2">
        <f>[3]Output!A40</f>
        <v>38</v>
      </c>
      <c r="B40" s="2" t="str">
        <f>[3]Output!B40</f>
        <v>ELC_MAR_TDL_NEW</v>
      </c>
      <c r="C40" s="2" t="str">
        <f>[3]Output!C40</f>
        <v>ELC_CEN</v>
      </c>
      <c r="D40">
        <f>[3]Output!D40</f>
        <v>1.72</v>
      </c>
      <c r="E40">
        <f>[3]Output!E40</f>
        <v>1.76</v>
      </c>
      <c r="F40">
        <f>[3]Output!F40</f>
        <v>1.85</v>
      </c>
      <c r="G40">
        <f>[3]Output!G40</f>
        <v>7.7945639040000012</v>
      </c>
      <c r="H40">
        <f>[3]Output!H40</f>
        <v>0.78549868800000089</v>
      </c>
      <c r="I40">
        <f>[3]Output!I40</f>
        <v>0.60422976000000062</v>
      </c>
      <c r="J40">
        <f>[3]Output!J40</f>
        <v>0</v>
      </c>
      <c r="K40">
        <f>[3]Output!K40</f>
        <v>0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0</v>
      </c>
      <c r="T40" s="13">
        <f t="shared" si="49"/>
        <v>0</v>
      </c>
      <c r="U40" s="13">
        <f t="shared" si="49"/>
        <v>0</v>
      </c>
      <c r="V40" s="13">
        <f t="shared" si="49"/>
        <v>0</v>
      </c>
      <c r="W40" s="13">
        <f t="shared" si="49"/>
        <v>0</v>
      </c>
    </row>
    <row r="41" spans="1:52">
      <c r="A41" s="2">
        <f>[3]Output!A41</f>
        <v>39</v>
      </c>
      <c r="B41" s="2" t="str">
        <f>[3]Output!B41</f>
        <v>ELC_STG_CEN_BTT_NEW</v>
      </c>
      <c r="C41" s="2" t="str">
        <f>[3]Output!C41</f>
        <v>ELC_VRES_STG_CEN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4.5809193600000011</v>
      </c>
      <c r="H41">
        <f>[3]Output!H41</f>
        <v>4.9896259199999999</v>
      </c>
      <c r="I41">
        <f>[3]Output!I41</f>
        <v>4.9896259199999999</v>
      </c>
      <c r="J41">
        <f>[3]Output!J41</f>
        <v>0</v>
      </c>
      <c r="K41">
        <f>[3]Output!K41</f>
        <v>0</v>
      </c>
      <c r="L41">
        <f>[3]Output!L41</f>
        <v>0</v>
      </c>
      <c r="N41" s="2" t="s">
        <v>45</v>
      </c>
      <c r="O41" s="13">
        <f t="shared" ref="O41:W41" si="50">O13/O$27</f>
        <v>2.8449941903967279E-3</v>
      </c>
      <c r="P41" s="13">
        <f t="shared" si="50"/>
        <v>4.0579876315684459E-3</v>
      </c>
      <c r="Q41" s="13">
        <f t="shared" si="50"/>
        <v>6.2046087895067416E-3</v>
      </c>
      <c r="R41" s="13">
        <f t="shared" si="50"/>
        <v>6.3537083090101981E-3</v>
      </c>
      <c r="S41" s="13">
        <f t="shared" si="50"/>
        <v>3.3252826362792083E-3</v>
      </c>
      <c r="T41" s="13">
        <f t="shared" si="50"/>
        <v>2.7801482529379242E-3</v>
      </c>
      <c r="U41" s="13">
        <f t="shared" si="50"/>
        <v>9.6222271304583331E-4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IMP_ELC_AFR</v>
      </c>
      <c r="C42" s="2" t="str">
        <f>[3]Output!C42</f>
        <v>IMP_ELC</v>
      </c>
      <c r="D42">
        <f>[3]Output!D42</f>
        <v>25.08</v>
      </c>
      <c r="E42">
        <f>[3]Output!E42</f>
        <v>27.17</v>
      </c>
      <c r="F42">
        <f>[3]Output!F42</f>
        <v>29.259999999999991</v>
      </c>
      <c r="G42">
        <f>[3]Output!G42</f>
        <v>18.385834895999999</v>
      </c>
      <c r="H42">
        <f>[3]Output!H42</f>
        <v>24.427312560000001</v>
      </c>
      <c r="I42">
        <f>[3]Output!I42</f>
        <v>16.947730224000001</v>
      </c>
      <c r="J42">
        <f>[3]Output!J42</f>
        <v>46.281760560000002</v>
      </c>
      <c r="K42">
        <f>[3]Output!K42</f>
        <v>27.423989424000009</v>
      </c>
      <c r="L42">
        <f>[3]Output!L42</f>
        <v>44.716755024000008</v>
      </c>
      <c r="N42" s="2" t="s">
        <v>47</v>
      </c>
      <c r="O42" s="13">
        <f t="shared" ref="O42:W42" si="51">O14/O$27</f>
        <v>4.0490928958691642E-2</v>
      </c>
      <c r="P42" s="13">
        <f t="shared" si="51"/>
        <v>8.315614765454496E-2</v>
      </c>
      <c r="Q42" s="13">
        <f t="shared" si="51"/>
        <v>0.13646023257373882</v>
      </c>
      <c r="R42" s="13">
        <f t="shared" si="51"/>
        <v>0.27445111451427939</v>
      </c>
      <c r="S42" s="13">
        <f t="shared" si="51"/>
        <v>0.37633996123057023</v>
      </c>
      <c r="T42" s="13">
        <f t="shared" si="51"/>
        <v>0.50470716423208495</v>
      </c>
      <c r="U42" s="13">
        <f t="shared" si="51"/>
        <v>0.59098943380611546</v>
      </c>
      <c r="V42" s="13">
        <f t="shared" si="51"/>
        <v>0.63685501433472824</v>
      </c>
      <c r="W42" s="13">
        <f t="shared" si="51"/>
        <v>0.66991711175394253</v>
      </c>
    </row>
    <row r="43" spans="1:52">
      <c r="A43" s="2">
        <f>[3]Output!A43</f>
        <v>41</v>
      </c>
      <c r="B43" s="2" t="str">
        <f>[3]Output!B43</f>
        <v>IMP_ELC_OEE</v>
      </c>
      <c r="C43" s="2" t="str">
        <f>[3]Output!C43</f>
        <v>IMP_ELC</v>
      </c>
      <c r="D43">
        <f>[3]Output!D43</f>
        <v>175.75</v>
      </c>
      <c r="E43">
        <f>[3]Output!E43</f>
        <v>190.47499999999999</v>
      </c>
      <c r="F43">
        <f>[3]Output!F43</f>
        <v>205.2</v>
      </c>
      <c r="G43">
        <f>[3]Output!G43</f>
        <v>53.561089296000013</v>
      </c>
      <c r="H43">
        <f>[3]Output!H43</f>
        <v>69.856749648000005</v>
      </c>
      <c r="I43">
        <f>[3]Output!I43</f>
        <v>48.121268054399998</v>
      </c>
      <c r="J43">
        <f>[3]Output!J43</f>
        <v>57.270891829826262</v>
      </c>
      <c r="K43">
        <f>[3]Output!K43</f>
        <v>57.477163298985161</v>
      </c>
      <c r="L43">
        <f>[3]Output!L43</f>
        <v>138.64723788392951</v>
      </c>
      <c r="N43" s="2" t="s">
        <v>93</v>
      </c>
      <c r="O43" s="13">
        <f t="shared" ref="O43:W43" si="52">O15/O$27</f>
        <v>4.0490928958691642E-2</v>
      </c>
      <c r="P43" s="13">
        <f t="shared" si="52"/>
        <v>7.3667276114208924E-2</v>
      </c>
      <c r="Q43" s="13">
        <f t="shared" si="52"/>
        <v>0.11667484800995177</v>
      </c>
      <c r="R43" s="13">
        <f t="shared" si="52"/>
        <v>0.19665635666864367</v>
      </c>
      <c r="S43" s="13">
        <f t="shared" si="52"/>
        <v>0.22249060050211469</v>
      </c>
      <c r="T43" s="13">
        <f t="shared" si="52"/>
        <v>0.21707917908686317</v>
      </c>
      <c r="U43" s="13">
        <f t="shared" si="52"/>
        <v>0.20820899958599284</v>
      </c>
      <c r="V43" s="13">
        <f t="shared" si="52"/>
        <v>0.20980808730287531</v>
      </c>
      <c r="W43" s="13">
        <f t="shared" si="52"/>
        <v>0.21398159076490661</v>
      </c>
    </row>
    <row r="44" spans="1:52">
      <c r="A44" s="2">
        <f>[3]Output!A44</f>
        <v>42</v>
      </c>
      <c r="B44" s="2" t="str">
        <f>[3]Output!B44</f>
        <v>IMP_ELC_RUS</v>
      </c>
      <c r="C44" s="2" t="str">
        <f>[3]Output!C44</f>
        <v>IMP_ELC</v>
      </c>
      <c r="D44">
        <f>[3]Output!D44</f>
        <v>116.85</v>
      </c>
      <c r="E44">
        <f>[3]Output!E44</f>
        <v>126.825</v>
      </c>
      <c r="F44">
        <f>[3]Output!F44</f>
        <v>136.80000000000001</v>
      </c>
      <c r="G44">
        <f>[3]Output!G44</f>
        <v>0</v>
      </c>
      <c r="H44">
        <f>[3]Output!H44</f>
        <v>0</v>
      </c>
      <c r="I44">
        <f>[3]Output!I44</f>
        <v>0</v>
      </c>
      <c r="J44">
        <f>[3]Output!J44</f>
        <v>0</v>
      </c>
      <c r="K44">
        <f>[3]Output!K44</f>
        <v>0</v>
      </c>
      <c r="L44">
        <f>[3]Output!L44</f>
        <v>0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1.9785384563787031E-2</v>
      </c>
      <c r="R44" s="13">
        <f t="shared" si="53"/>
        <v>7.7794757845635693E-2</v>
      </c>
      <c r="S44" s="13">
        <f t="shared" si="53"/>
        <v>0.15384936072845556</v>
      </c>
      <c r="T44" s="13">
        <f t="shared" si="53"/>
        <v>0.2876279851452217</v>
      </c>
      <c r="U44" s="13">
        <f t="shared" si="53"/>
        <v>0.38278043422012259</v>
      </c>
      <c r="V44" s="13">
        <f t="shared" si="53"/>
        <v>0.42704692703185287</v>
      </c>
      <c r="W44" s="13">
        <f t="shared" si="53"/>
        <v>0.45593552098903589</v>
      </c>
    </row>
    <row r="45" spans="1:52">
      <c r="A45" s="2">
        <f>[3]Output!A45</f>
        <v>43</v>
      </c>
      <c r="B45" s="2" t="str">
        <f>[3]Output!B45</f>
        <v>IMP_ELC_MEA</v>
      </c>
      <c r="C45" s="2" t="str">
        <f>[3]Output!C45</f>
        <v>IMP_ELC</v>
      </c>
      <c r="D45">
        <f>[3]Output!D45</f>
        <v>37.524999999999999</v>
      </c>
      <c r="E45">
        <f>[3]Output!E45</f>
        <v>46.8825</v>
      </c>
      <c r="F45">
        <f>[3]Output!F45</f>
        <v>56.239999999999988</v>
      </c>
      <c r="G45">
        <f>[3]Output!G45</f>
        <v>59.324419439999993</v>
      </c>
      <c r="H45">
        <f>[3]Output!H45</f>
        <v>45.546656400000003</v>
      </c>
      <c r="I45">
        <f>[3]Output!I45</f>
        <v>22.785863760000009</v>
      </c>
      <c r="J45">
        <f>[3]Output!J45</f>
        <v>31.402635278250109</v>
      </c>
      <c r="K45">
        <f>[3]Output!K45</f>
        <v>24.690638159999999</v>
      </c>
      <c r="L45">
        <f>[3]Output!L45</f>
        <v>29.549620384279439</v>
      </c>
      <c r="N45" s="2" t="s">
        <v>46</v>
      </c>
      <c r="O45" s="13">
        <f t="shared" ref="O45:W45" si="54">O17/O$27</f>
        <v>1.2290522120841956E-2</v>
      </c>
      <c r="P45" s="13">
        <f t="shared" si="54"/>
        <v>2.861274713959645E-2</v>
      </c>
      <c r="Q45" s="13">
        <f t="shared" si="54"/>
        <v>4.604978321981084E-2</v>
      </c>
      <c r="R45" s="13">
        <f t="shared" si="54"/>
        <v>0.11695203243290114</v>
      </c>
      <c r="S45" s="13">
        <f t="shared" si="54"/>
        <v>0.16743081398799786</v>
      </c>
      <c r="T45" s="13">
        <f t="shared" si="54"/>
        <v>0.1901329916820734</v>
      </c>
      <c r="U45" s="13">
        <f t="shared" si="54"/>
        <v>0.17757928351493585</v>
      </c>
      <c r="V45" s="13">
        <f t="shared" si="54"/>
        <v>0.17427497420684232</v>
      </c>
      <c r="W45" s="13">
        <f t="shared" si="54"/>
        <v>0.17366396225063238</v>
      </c>
    </row>
    <row r="46" spans="1:52">
      <c r="A46" s="2">
        <f>[3]Output!A46</f>
        <v>44</v>
      </c>
      <c r="B46" s="2" t="str">
        <f>[3]Output!B46</f>
        <v>IMP_ELC_CAC</v>
      </c>
      <c r="C46" s="2" t="str">
        <f>[3]Output!C46</f>
        <v>IMP_ELC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0</v>
      </c>
      <c r="I46">
        <f>[3]Output!I46</f>
        <v>0</v>
      </c>
      <c r="J46">
        <f>[3]Output!J46</f>
        <v>0</v>
      </c>
      <c r="K46">
        <f>[3]Output!K46</f>
        <v>0</v>
      </c>
      <c r="L46">
        <f>[3]Output!L46</f>
        <v>4.7619360000000004</v>
      </c>
      <c r="N46" s="2" t="s">
        <v>95</v>
      </c>
      <c r="O46" s="13">
        <f t="shared" ref="O46:W46" si="55">O18/O$27</f>
        <v>1.2088833011354581E-2</v>
      </c>
      <c r="P46" s="13">
        <f t="shared" si="55"/>
        <v>2.7104209909246078E-2</v>
      </c>
      <c r="Q46" s="13">
        <f t="shared" si="55"/>
        <v>4.4490246415961845E-2</v>
      </c>
      <c r="R46" s="13">
        <f t="shared" si="55"/>
        <v>0.11542417734505522</v>
      </c>
      <c r="S46" s="13">
        <f t="shared" si="55"/>
        <v>0.16614713045813037</v>
      </c>
      <c r="T46" s="13">
        <f t="shared" si="55"/>
        <v>0.1891679852519545</v>
      </c>
      <c r="U46" s="13">
        <f t="shared" si="55"/>
        <v>0.17709429164311172</v>
      </c>
      <c r="V46" s="13">
        <f t="shared" si="55"/>
        <v>0.17380881098374065</v>
      </c>
      <c r="W46" s="13">
        <f t="shared" si="55"/>
        <v>0.17365548482824708</v>
      </c>
    </row>
    <row r="47" spans="1:52">
      <c r="A47" s="2">
        <f>[3]Output!A47</f>
        <v>0</v>
      </c>
      <c r="B47" s="2">
        <f>[3]Output!B47</f>
        <v>0</v>
      </c>
      <c r="C47" s="2">
        <f>[3]Output!C47</f>
        <v>0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0</v>
      </c>
      <c r="K47">
        <f>[3]Output!K47</f>
        <v>0</v>
      </c>
      <c r="L47">
        <f>[3]Output!L47</f>
        <v>0</v>
      </c>
      <c r="N47" s="2" t="s">
        <v>96</v>
      </c>
      <c r="O47" s="13">
        <f t="shared" ref="O47:W47" si="56">O19/O$27</f>
        <v>2.0168910948737475E-4</v>
      </c>
      <c r="P47" s="13">
        <f t="shared" si="56"/>
        <v>1.5085372303503756E-3</v>
      </c>
      <c r="Q47" s="13">
        <f t="shared" si="56"/>
        <v>1.559536803848992E-3</v>
      </c>
      <c r="R47" s="13">
        <f t="shared" si="56"/>
        <v>1.5278550878459038E-3</v>
      </c>
      <c r="S47" s="13">
        <f t="shared" si="56"/>
        <v>1.2836835298675056E-3</v>
      </c>
      <c r="T47" s="13">
        <f t="shared" si="56"/>
        <v>9.6500643011888725E-4</v>
      </c>
      <c r="U47" s="13">
        <f t="shared" si="56"/>
        <v>4.8499187182413902E-4</v>
      </c>
      <c r="V47" s="13">
        <f t="shared" si="56"/>
        <v>4.6616322310166682E-4</v>
      </c>
      <c r="W47" s="13">
        <f t="shared" si="56"/>
        <v>8.4774223852898002E-6</v>
      </c>
    </row>
    <row r="48" spans="1:52">
      <c r="A48" s="2">
        <f>[3]Output!A48</f>
        <v>0</v>
      </c>
      <c r="B48" s="2">
        <f>[3]Output!B48</f>
        <v>0</v>
      </c>
      <c r="C48" s="2">
        <f>[3]Output!C48</f>
        <v>0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1.2660776215995786E-4</v>
      </c>
      <c r="P48" s="13">
        <f t="shared" si="57"/>
        <v>1.3189396549511477E-4</v>
      </c>
      <c r="Q48" s="13">
        <f t="shared" si="57"/>
        <v>1.4101383612515324E-4</v>
      </c>
      <c r="R48" s="13">
        <f t="shared" si="57"/>
        <v>6.3053583170118166E-4</v>
      </c>
      <c r="S48" s="13">
        <f t="shared" si="57"/>
        <v>5.7982470353502404E-5</v>
      </c>
      <c r="T48" s="13">
        <f t="shared" si="57"/>
        <v>4.1516862811008031E-5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3.1732910620440604E-3</v>
      </c>
      <c r="P50" s="13">
        <f t="shared" si="59"/>
        <v>4.1898815970635604E-3</v>
      </c>
      <c r="Q50" s="13">
        <f t="shared" si="59"/>
        <v>6.3456226256318948E-3</v>
      </c>
      <c r="R50" s="13">
        <f t="shared" si="59"/>
        <v>6.9842441407113797E-3</v>
      </c>
      <c r="S50" s="13">
        <f t="shared" si="59"/>
        <v>3.3832651066327104E-3</v>
      </c>
      <c r="T50" s="13">
        <f t="shared" si="59"/>
        <v>2.8216651157489323E-3</v>
      </c>
      <c r="U50" s="13">
        <f t="shared" si="59"/>
        <v>9.6222271304583331E-4</v>
      </c>
      <c r="V50" s="13">
        <f t="shared" si="59"/>
        <v>0</v>
      </c>
      <c r="W50" s="13">
        <f t="shared" si="59"/>
        <v>0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2.6146343115132455E-2</v>
      </c>
      <c r="P51" s="13">
        <f t="shared" si="60"/>
        <v>2.9327859733765282E-2</v>
      </c>
      <c r="Q51" s="13">
        <f t="shared" si="60"/>
        <v>3.2585629699190814E-2</v>
      </c>
      <c r="R51" s="13">
        <f t="shared" si="60"/>
        <v>1.0619104141677292E-2</v>
      </c>
      <c r="S51" s="13">
        <f t="shared" si="60"/>
        <v>1.032176198389435E-2</v>
      </c>
      <c r="T51" s="13">
        <f t="shared" si="60"/>
        <v>6.0365418852065264E-3</v>
      </c>
      <c r="U51" s="13">
        <f t="shared" si="60"/>
        <v>8.7395211393388964E-3</v>
      </c>
      <c r="V51" s="13">
        <f t="shared" si="60"/>
        <v>6.9711410270535713E-3</v>
      </c>
      <c r="W51" s="13">
        <f t="shared" si="60"/>
        <v>1.3088836738460148E-2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R1" zoomScale="55" zoomScaleNormal="55" workbookViewId="0">
      <selection activeCell="AB84" sqref="AB84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2.1911299253258858</v>
      </c>
      <c r="AY1" s="3">
        <f t="shared" si="0"/>
        <v>2.2054880000000003</v>
      </c>
      <c r="AZ1" s="3">
        <f t="shared" si="0"/>
        <v>1.8925301949438298</v>
      </c>
      <c r="BA1" s="3">
        <f t="shared" si="0"/>
        <v>0.55723315358908299</v>
      </c>
      <c r="BB1" s="35">
        <f>AV1/AV4</f>
        <v>0.51046839723167159</v>
      </c>
      <c r="BC1" s="35">
        <f>BA1/BA4</f>
        <v>0.18350361808202156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29.259999999999991</v>
      </c>
      <c r="F2" s="11">
        <f>[2]Activity_IMP!F2</f>
        <v>18.385834895999999</v>
      </c>
      <c r="G2" s="11">
        <f>[2]Activity_IMP!G2</f>
        <v>24.427312560000001</v>
      </c>
      <c r="H2" s="11">
        <f>[2]Activity_IMP!H2</f>
        <v>16.947730224000001</v>
      </c>
      <c r="I2" s="11">
        <f>[2]Activity_IMP!I2</f>
        <v>46.281760560000002</v>
      </c>
      <c r="J2" s="11">
        <f>[2]Activity_IMP!J2</f>
        <v>27.423989424000009</v>
      </c>
      <c r="K2" s="11">
        <f>[2]Activity_IMP!K2</f>
        <v>44.716755024000022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8.1277777777777747</v>
      </c>
      <c r="R2" s="3">
        <f t="shared" si="1"/>
        <v>5.1071763600000004</v>
      </c>
      <c r="S2" s="3">
        <f t="shared" si="1"/>
        <v>6.7853646000000003</v>
      </c>
      <c r="T2" s="3">
        <f t="shared" si="1"/>
        <v>4.7077028400000005</v>
      </c>
      <c r="U2" s="3">
        <f t="shared" si="1"/>
        <v>12.856044600000001</v>
      </c>
      <c r="V2" s="3">
        <f t="shared" si="1"/>
        <v>7.6177748400000027</v>
      </c>
      <c r="W2" s="3">
        <f t="shared" si="1"/>
        <v>12.421320840000007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2.5944532680000001</v>
      </c>
      <c r="AX2" s="3">
        <f t="shared" si="2"/>
        <v>2.4145585513893413</v>
      </c>
      <c r="AY2" s="3">
        <f t="shared" si="2"/>
        <v>2.5944532680000001</v>
      </c>
      <c r="AZ2" s="3">
        <f t="shared" si="2"/>
        <v>2.4793999080000004</v>
      </c>
      <c r="BA2" s="3">
        <f t="shared" si="2"/>
        <v>2.4793999080000004</v>
      </c>
      <c r="BB2" s="35">
        <f>AV2/AV4</f>
        <v>0.55072305311436953</v>
      </c>
      <c r="BC2" s="35">
        <f>BA2/BA4</f>
        <v>0.81649638191797846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69.856749648000005</v>
      </c>
      <c r="H3" s="11">
        <f>[2]Activity_IMP!H3</f>
        <v>48.121268054399998</v>
      </c>
      <c r="I3" s="11">
        <f>[2]Activity_IMP!I3</f>
        <v>57.270891829826262</v>
      </c>
      <c r="J3" s="11">
        <f>[2]Activity_IMP!J3</f>
        <v>57.477163298985161</v>
      </c>
      <c r="K3" s="11">
        <f>[2]Activity_IMP!K3</f>
        <v>138.64723788392951</v>
      </c>
      <c r="M3" s="2" t="s">
        <v>57</v>
      </c>
      <c r="N3" s="2" t="s">
        <v>58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19.404652680000002</v>
      </c>
      <c r="T3" s="3">
        <f t="shared" si="3"/>
        <v>13.367018904</v>
      </c>
      <c r="U3" s="3">
        <f t="shared" si="3"/>
        <v>15.908581063840629</v>
      </c>
      <c r="V3" s="3">
        <f t="shared" si="3"/>
        <v>15.965878694162546</v>
      </c>
      <c r="W3" s="3">
        <f t="shared" si="3"/>
        <v>38.513121634424863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-0.225604632</v>
      </c>
      <c r="AX3" s="3">
        <f t="shared" si="4"/>
        <v>-0.15412075859931959</v>
      </c>
      <c r="AY3" s="3">
        <f t="shared" si="4"/>
        <v>-0.1081022195</v>
      </c>
      <c r="AZ3" s="3">
        <f t="shared" si="4"/>
        <v>-5.0599998122448989E-2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5.2920496360000007</v>
      </c>
      <c r="AX4" s="3">
        <f t="shared" si="6"/>
        <v>4.4515677181159079</v>
      </c>
      <c r="AY4" s="3">
        <f t="shared" si="6"/>
        <v>4.6918390485000003</v>
      </c>
      <c r="AZ4" s="3">
        <f t="shared" si="6"/>
        <v>4.3213301048213815</v>
      </c>
      <c r="BA4" s="3">
        <f t="shared" si="6"/>
        <v>3.0366330615890833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59.32441944</v>
      </c>
      <c r="G5" s="11">
        <f>[2]Activity_IMP!G5</f>
        <v>45.546656400000003</v>
      </c>
      <c r="H5" s="11">
        <f>[2]Activity_IMP!H5</f>
        <v>22.785863760000009</v>
      </c>
      <c r="I5" s="11">
        <f>[2]Activity_IMP!I5</f>
        <v>31.402635278250109</v>
      </c>
      <c r="J5" s="11">
        <f>[2]Activity_IMP!J5</f>
        <v>24.690638159999999</v>
      </c>
      <c r="K5" s="11">
        <f>[2]Activity_IMP!K5</f>
        <v>29.549620384279439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16.479005399999998</v>
      </c>
      <c r="S5" s="3">
        <f t="shared" si="7"/>
        <v>12.651849000000002</v>
      </c>
      <c r="T5" s="3">
        <f t="shared" si="7"/>
        <v>6.3294066000000022</v>
      </c>
      <c r="U5" s="3">
        <f t="shared" si="7"/>
        <v>8.7229542439583643</v>
      </c>
      <c r="V5" s="3">
        <f t="shared" si="7"/>
        <v>6.8585105999999989</v>
      </c>
      <c r="W5" s="3">
        <f t="shared" si="7"/>
        <v>8.2082278845220671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6.5395989999999982</v>
      </c>
      <c r="AW5" s="3">
        <f t="shared" si="8"/>
        <v>5.5586589999999987</v>
      </c>
      <c r="AX5" s="3">
        <f t="shared" si="8"/>
        <v>4.7248599999999987</v>
      </c>
      <c r="AY5" s="3">
        <f t="shared" si="8"/>
        <v>4.0161310000000006</v>
      </c>
      <c r="AZ5" s="3">
        <f t="shared" si="8"/>
        <v>3.4137120000000003</v>
      </c>
      <c r="BA5" s="3">
        <f t="shared" si="8"/>
        <v>2.4509509999999999</v>
      </c>
      <c r="BB5" s="35">
        <f>AV5/AV9</f>
        <v>0.96686571843107505</v>
      </c>
      <c r="BC5" s="35">
        <f>BA5/BA9</f>
        <v>0.34170686808366318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4.7619360000000004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1.3227600000000002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16.289066599999991</v>
      </c>
      <c r="AU6" s="3">
        <f t="shared" si="10"/>
        <v>15.173271399999999</v>
      </c>
      <c r="AV6" s="3">
        <f t="shared" si="10"/>
        <v>9.385311595000001</v>
      </c>
      <c r="AW6" s="3">
        <f t="shared" si="10"/>
        <v>3.8686999999999996</v>
      </c>
      <c r="AX6" s="3">
        <f t="shared" si="10"/>
        <v>3.7739036011232217</v>
      </c>
      <c r="AY6" s="3">
        <f t="shared" si="10"/>
        <v>3.331095329317209</v>
      </c>
      <c r="AZ6" s="3">
        <f t="shared" si="10"/>
        <v>2.8933101414628672</v>
      </c>
      <c r="BA6" s="3">
        <f t="shared" si="10"/>
        <v>2.3201559999999999</v>
      </c>
      <c r="BB6" s="35">
        <f>AV6/AV9</f>
        <v>1.3875982362220034</v>
      </c>
      <c r="BC6" s="35">
        <f>BA6/BA9</f>
        <v>0.3234716810844116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2.4511803105880561</v>
      </c>
      <c r="AW7" s="3">
        <f t="shared" si="11"/>
        <v>3.9518349999999995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4.8525151662111261</v>
      </c>
      <c r="BB7" s="35">
        <f>AV7/AV9</f>
        <v>0.36240176377799727</v>
      </c>
      <c r="BC7" s="35">
        <f>BA7/BA9</f>
        <v>0.6765283189155884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147.3089406</v>
      </c>
      <c r="T8" s="3">
        <f t="shared" si="12"/>
        <v>134.595001</v>
      </c>
      <c r="U8" s="3">
        <f t="shared" si="12"/>
        <v>134.595001</v>
      </c>
      <c r="V8" s="3">
        <f t="shared" si="12"/>
        <v>134.595001</v>
      </c>
      <c r="W8" s="3">
        <f t="shared" si="12"/>
        <v>134.595001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-8.1813240000000018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-5.0727822452520268</v>
      </c>
      <c r="AW8" s="3">
        <f t="shared" si="13"/>
        <v>-2.4696426315789473</v>
      </c>
      <c r="AX8" s="3">
        <f t="shared" si="13"/>
        <v>-1.6958938392709511</v>
      </c>
      <c r="AY8" s="3">
        <f t="shared" si="13"/>
        <v>-0.99312686308871045</v>
      </c>
      <c r="AZ8" s="3">
        <f t="shared" si="13"/>
        <v>-0.43692415796571499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865.98699999999997</v>
      </c>
      <c r="K9" s="11">
        <f>[2]Activity_IMP!K9</f>
        <v>865.98699999999997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210.4185403729654</v>
      </c>
      <c r="S9" s="3">
        <f t="shared" si="14"/>
        <v>55.285627028563418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10.263044999999989</v>
      </c>
      <c r="AT9" s="3">
        <f t="shared" ref="AT9:BA9" si="15">SUM(AT6:AT8)</f>
        <v>9.25394399999999</v>
      </c>
      <c r="AU9" s="3">
        <f t="shared" si="15"/>
        <v>11.367604</v>
      </c>
      <c r="AV9" s="3">
        <f t="shared" si="15"/>
        <v>6.7637096603360298</v>
      </c>
      <c r="AW9" s="3">
        <f t="shared" si="15"/>
        <v>5.3508923684210519</v>
      </c>
      <c r="AX9" s="3">
        <f t="shared" si="15"/>
        <v>6.0298447618522699</v>
      </c>
      <c r="AY9" s="3">
        <f t="shared" si="15"/>
        <v>6.2898034662284985</v>
      </c>
      <c r="AZ9" s="3">
        <f t="shared" si="15"/>
        <v>6.4082209834971522</v>
      </c>
      <c r="BA9" s="3">
        <f t="shared" si="15"/>
        <v>7.172671166211126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2539.8389999999999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335.54483870000001</v>
      </c>
      <c r="T10" s="3">
        <f t="shared" si="16"/>
        <v>248.45255023803068</v>
      </c>
      <c r="U10" s="3">
        <f t="shared" si="16"/>
        <v>157.22356561903726</v>
      </c>
      <c r="V10" s="3">
        <f t="shared" si="16"/>
        <v>129.00957353102592</v>
      </c>
      <c r="W10" s="3">
        <f t="shared" si="16"/>
        <v>37.88023621661528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5.548636000000001</v>
      </c>
      <c r="AZ10" s="3">
        <f t="shared" si="17"/>
        <v>5.0595320648282129</v>
      </c>
      <c r="BA10" s="3">
        <f t="shared" si="17"/>
        <v>4.5961942291506608</v>
      </c>
      <c r="BB10" s="35">
        <f>AZ10/AZ13</f>
        <v>0.328861302780045</v>
      </c>
      <c r="BC10" s="35">
        <f>BA10/BA13</f>
        <v>0.3890881873555585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1162.191</v>
      </c>
      <c r="K11" s="11">
        <f>[2]Activity_IMP!K11</f>
        <v>1162.191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29.007210028157548</v>
      </c>
      <c r="AW11" s="3">
        <f t="shared" si="19"/>
        <v>22.516293151822733</v>
      </c>
      <c r="AX11" s="3">
        <f t="shared" si="19"/>
        <v>16.02709419405986</v>
      </c>
      <c r="AY11" s="3">
        <f t="shared" si="19"/>
        <v>12.209981866905323</v>
      </c>
      <c r="AZ11" s="3">
        <f t="shared" si="19"/>
        <v>11.029480105900666</v>
      </c>
      <c r="BA11" s="3">
        <f t="shared" si="19"/>
        <v>7.2165371220341124</v>
      </c>
      <c r="BB11" s="35">
        <f>AZ11/AZ13</f>
        <v>0.71689815384858824</v>
      </c>
      <c r="BC11" s="35">
        <f>BA11/BA13</f>
        <v>0.6109118126444415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132.61240040000004</v>
      </c>
      <c r="V12" s="3">
        <f>Upstream!U2*0.0239</f>
        <v>120.9228163493943</v>
      </c>
      <c r="W12" s="3">
        <f>Upstream!V2*0.0239</f>
        <v>109.84904207670081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-12.431661440638941</v>
      </c>
      <c r="AW12" s="3">
        <f t="shared" si="20"/>
        <v>-7.1104083637334972</v>
      </c>
      <c r="AX12" s="3">
        <f t="shared" si="20"/>
        <v>-3.5181426279643579</v>
      </c>
      <c r="AY12" s="3">
        <f t="shared" si="20"/>
        <v>-1.6649975273052708</v>
      </c>
      <c r="AZ12" s="3">
        <f t="shared" si="20"/>
        <v>-0.70400936846174456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8804.1230281575481</v>
      </c>
      <c r="G13" s="11">
        <f>[2]Activity_IMP!G13</f>
        <v>2313.206151822737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-297.11670843127069</v>
      </c>
      <c r="S13" s="3">
        <f t="shared" ref="S13" si="23">-SUMIF($B:$B,"*EXP_OIL*",G:G)*0.0239</f>
        <v>-169.93875989323058</v>
      </c>
      <c r="T13" s="3">
        <f t="shared" ref="T13" si="24">-SUMIF($B:$B,"*EXP_OIL*",H:H)*0.0239</f>
        <v>-84.08360880834816</v>
      </c>
      <c r="U13" s="3">
        <f t="shared" ref="U13" si="25">-SUMIF($B:$B,"*EXP_OIL*",I:I)*0.0239</f>
        <v>-39.793440902595975</v>
      </c>
      <c r="V13" s="3">
        <f t="shared" ref="V13" si="26">-SUMIF($B:$B,"*EXP_OIL*",J:J)*0.0239</f>
        <v>-16.825823906235694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23.047204587518607</v>
      </c>
      <c r="AW13" s="3">
        <f t="shared" si="28"/>
        <v>21.553957788089235</v>
      </c>
      <c r="AX13" s="3">
        <f t="shared" si="28"/>
        <v>18.349620566095499</v>
      </c>
      <c r="AY13" s="3">
        <f t="shared" si="28"/>
        <v>16.093620339600054</v>
      </c>
      <c r="AZ13" s="3">
        <f t="shared" si="28"/>
        <v>15.385002802267135</v>
      </c>
      <c r="BA13" s="3">
        <f t="shared" si="28"/>
        <v>11.812731351184773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14039.532999999999</v>
      </c>
      <c r="H14" s="11">
        <f>[2]Activity_IMP!H14</f>
        <v>10395.50419405986</v>
      </c>
      <c r="I14" s="11">
        <f>[2]Activity_IMP!I14</f>
        <v>6578.3918669053246</v>
      </c>
      <c r="J14" s="11">
        <f>[2]Activity_IMP!J14</f>
        <v>5397.8901059006657</v>
      </c>
      <c r="K14" s="11">
        <f>[2]Activity_IMP!K14</f>
        <v>1584.947122034112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847.94489807296532</v>
      </c>
      <c r="S14" s="3">
        <f t="shared" si="29"/>
        <v>685.07835102856336</v>
      </c>
      <c r="T14" s="3">
        <f t="shared" si="29"/>
        <v>522.63954033803066</v>
      </c>
      <c r="U14" s="3">
        <f t="shared" si="29"/>
        <v>424.43096701903733</v>
      </c>
      <c r="V14" s="3">
        <f t="shared" si="29"/>
        <v>384.52739088042023</v>
      </c>
      <c r="W14" s="3">
        <f t="shared" si="29"/>
        <v>282.32427929331607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8.5810000000000013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550.82818964169462</v>
      </c>
      <c r="S15" s="3">
        <f t="shared" si="30"/>
        <v>515.13959113533281</v>
      </c>
      <c r="T15" s="3">
        <f t="shared" si="30"/>
        <v>438.55593152968248</v>
      </c>
      <c r="U15" s="3">
        <f t="shared" si="30"/>
        <v>384.63752611644134</v>
      </c>
      <c r="V15" s="3">
        <f t="shared" si="30"/>
        <v>367.70156697418452</v>
      </c>
      <c r="W15" s="3">
        <f t="shared" si="30"/>
        <v>282.32427929331607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0.53134932762170939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523.38300000000015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78.999999999999986</v>
      </c>
      <c r="W17" s="3">
        <f t="shared" si="31"/>
        <v>64.928291157236274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1602.423</v>
      </c>
      <c r="H18" s="11">
        <f>[2]Activity_IMP!H18</f>
        <v>1590.163430056002</v>
      </c>
      <c r="I18" s="11">
        <f>[2]Activity_IMP!I18</f>
        <v>1394.5565582134429</v>
      </c>
      <c r="J18" s="11">
        <f>[2]Activity_IMP!J18</f>
        <v>1333.2313572422449</v>
      </c>
      <c r="K18" s="11">
        <f>[2]Activity_IMP!K18</f>
        <v>1023.605728766537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411.15152118282595</v>
      </c>
      <c r="Q18" s="3">
        <f t="shared" si="32"/>
        <v>383.10653966448677</v>
      </c>
      <c r="R18" s="3">
        <f t="shared" si="32"/>
        <v>193.11560406596533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12431.66144063894</v>
      </c>
      <c r="G19" s="11">
        <f>[2]Activity_IMP!G19</f>
        <v>7110.408363733497</v>
      </c>
      <c r="H19" s="11">
        <f>[2]Activity_IMP!H19</f>
        <v>3518.1426279643579</v>
      </c>
      <c r="I19" s="11">
        <f>[2]Activity_IMP!I19</f>
        <v>1664.997527305271</v>
      </c>
      <c r="J19" s="11">
        <f>[2]Activity_IMP!J19</f>
        <v>704.00936846174443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7.9199999999999937</v>
      </c>
      <c r="R19" s="3">
        <f t="shared" si="33"/>
        <v>14.039999999999994</v>
      </c>
      <c r="S19" s="3">
        <f t="shared" si="33"/>
        <v>20</v>
      </c>
      <c r="T19" s="3">
        <f t="shared" si="33"/>
        <v>17.776314214576558</v>
      </c>
      <c r="U19" s="3">
        <f t="shared" si="33"/>
        <v>14.314491756869954</v>
      </c>
      <c r="V19" s="3">
        <f t="shared" si="33"/>
        <v>3.2664242667861187</v>
      </c>
      <c r="W19" s="3">
        <f t="shared" si="33"/>
        <v>1.0414557861814044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2778.43</v>
      </c>
      <c r="I20" s="11">
        <f>[2]Activity_IMP!I20</f>
        <v>2778.43</v>
      </c>
      <c r="J20" s="11">
        <f>[2]Activity_IMP!J20</f>
        <v>2778.43</v>
      </c>
      <c r="K20" s="11">
        <f>[2]Activity_IMP!K20</f>
        <v>2283.5279999999998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10.999999999999991</v>
      </c>
      <c r="T20" s="3">
        <f t="shared" si="34"/>
        <v>10.528309075819275</v>
      </c>
      <c r="U20" s="3">
        <f t="shared" si="34"/>
        <v>1.3996205353452669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14460.19899999999</v>
      </c>
      <c r="E21" s="11">
        <f>[2]Activity_IMP!E21</f>
        <v>13473.857</v>
      </c>
      <c r="F21" s="11">
        <f>[2]Activity_IMP!F21</f>
        <v>6791.8757950000008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0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25.609330856159399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278.54639999999978</v>
      </c>
      <c r="F22" s="11">
        <f>[2]Activity_IMP!F22</f>
        <v>493.7867999999998</v>
      </c>
      <c r="G22" s="11">
        <f>[2]Activity_IMP!G22</f>
        <v>703.4</v>
      </c>
      <c r="H22" s="11">
        <f>[2]Activity_IMP!H22</f>
        <v>625.19297092665761</v>
      </c>
      <c r="I22" s="11">
        <f>[2]Activity_IMP!I22</f>
        <v>503.44067508911633</v>
      </c>
      <c r="J22" s="11">
        <f>[2]Activity_IMP!J22</f>
        <v>114.8801414628678</v>
      </c>
      <c r="K22" s="11">
        <f>[2]Activity_IMP!K22</f>
        <v>36.627999999999993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12.221220090647048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386.86999999999972</v>
      </c>
      <c r="H23" s="11">
        <f>[2]Activity_IMP!H23</f>
        <v>370.28063019656389</v>
      </c>
      <c r="I23" s="11">
        <f>[2]Activity_IMP!I23</f>
        <v>49.224654228093037</v>
      </c>
      <c r="J23" s="11">
        <f>[2]Activity_IMP!J23</f>
        <v>0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8181.3240000000014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5072.7822452520268</v>
      </c>
      <c r="G24" s="11">
        <f>[2]Activity_IMP!G24</f>
        <v>2469.6426315789472</v>
      </c>
      <c r="H24" s="11">
        <f>[2]Activity_IMP!H24</f>
        <v>1695.893839270951</v>
      </c>
      <c r="I24" s="11">
        <f>[2]Activity_IMP!I24</f>
        <v>993.12686308871048</v>
      </c>
      <c r="J24" s="11">
        <f>[2]Activity_IMP!J24</f>
        <v>436.92415796571498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0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900.68016621112611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429.82031058805671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69.6952035993192</v>
      </c>
      <c r="S27" s="3">
        <f t="shared" si="41"/>
        <v>112.36380437873186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137.97313523489126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185.94253625248786</v>
      </c>
      <c r="S28" s="3">
        <f>Upstream!R3/35.17</f>
        <v>158.05115154961609</v>
      </c>
      <c r="T28" s="3">
        <f>Upstream!S3/35.17</f>
        <v>134.34347455217511</v>
      </c>
      <c r="U28" s="3">
        <f>Upstream!T3/35.17</f>
        <v>114.19195336934888</v>
      </c>
      <c r="V28" s="3">
        <f>Upstream!U3/35.17</f>
        <v>97.063178845607055</v>
      </c>
      <c r="W28" s="3">
        <f>Upstream!V3/35.17</f>
        <v>69.68868353710549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-232.62223485925509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-144.23606042797914</v>
      </c>
      <c r="S29" s="3">
        <f t="shared" si="42"/>
        <v>-70.220148751178485</v>
      </c>
      <c r="T29" s="3">
        <f t="shared" si="42"/>
        <v>-48.219898756637789</v>
      </c>
      <c r="U29" s="3">
        <f t="shared" si="42"/>
        <v>-28.237897727856424</v>
      </c>
      <c r="V29" s="3">
        <f>-SUMIF($B:$B,"*EXP_GAS*",J:J)/35.17</f>
        <v>-12.423206083756467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727.98352573215766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241.64809784257093</v>
      </c>
      <c r="U30" s="3">
        <f t="shared" si="43"/>
        <v>208.90606566156407</v>
      </c>
      <c r="V30" s="3">
        <f t="shared" si="43"/>
        <v>179.32960311239316</v>
      </c>
      <c r="W30" s="3">
        <f t="shared" si="43"/>
        <v>135.65843048052318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9.0000925052505246E-2</v>
      </c>
      <c r="G31" s="11">
        <f>[2]Activity_IMP!G31</f>
        <v>168.94630132439289</v>
      </c>
      <c r="H31" s="11">
        <f>[2]Activity_IMP!H31</f>
        <v>440.64716265672951</v>
      </c>
      <c r="I31" s="11">
        <f>[2]Activity_IMP!I31</f>
        <v>788.78415732030157</v>
      </c>
      <c r="J31" s="11">
        <f>[2]Activity_IMP!J31</f>
        <v>937.98441975182971</v>
      </c>
      <c r="K31" s="11">
        <f>[2]Activity_IMP!K31</f>
        <v>1918.5834571404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772.03838498720461</v>
      </c>
      <c r="Q31" s="3">
        <f t="shared" si="44"/>
        <v>751.10335513221492</v>
      </c>
      <c r="R31" s="3">
        <f t="shared" si="44"/>
        <v>522.49334391777234</v>
      </c>
      <c r="S31" s="3">
        <f t="shared" si="44"/>
        <v>380.41495592834792</v>
      </c>
      <c r="T31" s="3">
        <f t="shared" si="44"/>
        <v>354.01190222130276</v>
      </c>
      <c r="U31" s="3">
        <f t="shared" si="44"/>
        <v>321.26987004029593</v>
      </c>
      <c r="V31" s="3">
        <f t="shared" si="44"/>
        <v>291.69340749112501</v>
      </c>
      <c r="W31" s="3">
        <f t="shared" si="44"/>
        <v>273.63156571541441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36.469363969999272</v>
      </c>
      <c r="Q32" s="3">
        <f t="shared" si="45"/>
        <v>92.475812064953061</v>
      </c>
      <c r="R32" s="3">
        <f t="shared" si="45"/>
        <v>64.140593620509406</v>
      </c>
      <c r="S32" s="3">
        <f t="shared" si="45"/>
        <v>107.35122873096893</v>
      </c>
      <c r="T32" s="3">
        <f t="shared" si="45"/>
        <v>108.29760237189656</v>
      </c>
      <c r="U32" s="3">
        <f>SUMIF($B:$B,"*L2G*",I:I)/35.17</f>
        <v>109.90284469712877</v>
      </c>
      <c r="V32" s="3">
        <f t="shared" si="45"/>
        <v>110.48298209851865</v>
      </c>
      <c r="W32" s="3">
        <f t="shared" si="45"/>
        <v>135.86931293417726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115.05336</v>
      </c>
      <c r="H33" s="11">
        <f>[2]Activity_IMP!H33</f>
        <v>0</v>
      </c>
      <c r="I33" s="11">
        <f>[2]Activity_IMP!I33</f>
        <v>115.05336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527.9516064827975</v>
      </c>
      <c r="Q33" s="14">
        <f t="shared" si="46"/>
        <v>541.97469434176855</v>
      </c>
      <c r="R33" s="14">
        <f t="shared" si="46"/>
        <v>378.25728348979317</v>
      </c>
      <c r="S33" s="14">
        <f t="shared" si="46"/>
        <v>310.19480717716942</v>
      </c>
      <c r="T33" s="14">
        <f t="shared" si="46"/>
        <v>305.79200346466496</v>
      </c>
      <c r="U33" s="14">
        <f t="shared" si="46"/>
        <v>293.03197231243951</v>
      </c>
      <c r="V33" s="14">
        <f t="shared" si="46"/>
        <v>279.27020140736857</v>
      </c>
      <c r="W33" s="14">
        <f t="shared" si="46"/>
        <v>273.63156571541441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868.65286800000013</v>
      </c>
      <c r="H34" s="11">
        <f>[2]Activity_IMP!H34</f>
        <v>803.81151138934058</v>
      </c>
      <c r="I34" s="11">
        <f>[2]Activity_IMP!I34</f>
        <v>868.65286800000013</v>
      </c>
      <c r="J34" s="11">
        <f>[2]Activity_IMP!J34</f>
        <v>868.65286800000013</v>
      </c>
      <c r="K34" s="11">
        <f>[2]Activity_IMP!K34</f>
        <v>868.65286800000013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18568.05799999999</v>
      </c>
      <c r="Q34" s="3">
        <f t="shared" si="47"/>
        <v>19061.25</v>
      </c>
      <c r="R34" s="3">
        <f t="shared" si="47"/>
        <v>13303.308660336026</v>
      </c>
      <c r="S34" s="3">
        <f t="shared" si="47"/>
        <v>10909.551368421049</v>
      </c>
      <c r="T34" s="3">
        <f t="shared" si="47"/>
        <v>10754.704761852267</v>
      </c>
      <c r="U34" s="3">
        <f t="shared" si="47"/>
        <v>10305.934466228498</v>
      </c>
      <c r="V34" s="3">
        <f t="shared" si="47"/>
        <v>9821.9329834971541</v>
      </c>
      <c r="W34" s="3">
        <f>W33*35.17</f>
        <v>9623.6221662111257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615.53547600000002</v>
      </c>
      <c r="T36" s="3">
        <f t="shared" si="48"/>
        <v>500.48211600000002</v>
      </c>
      <c r="U36" s="3">
        <f t="shared" si="48"/>
        <v>615.53547600000002</v>
      </c>
      <c r="V36" s="3">
        <f t="shared" si="48"/>
        <v>500.48211600000002</v>
      </c>
      <c r="W36" s="3">
        <f t="shared" si="48"/>
        <v>500.48211600000002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5.7526680000000008</v>
      </c>
      <c r="H38" s="11">
        <f>[2]Activity_IMP!H38</f>
        <v>5.7526680000000008</v>
      </c>
      <c r="I38" s="11">
        <f>[2]Activity_IMP!I38</f>
        <v>5.7526680000000008</v>
      </c>
      <c r="J38" s="11">
        <f>[2]Activity_IMP!J38</f>
        <v>5.7526680000000008</v>
      </c>
      <c r="K38" s="11">
        <f>[2]Activity_IMP!K38</f>
        <v>5.7526680000000008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868.65286800000013</v>
      </c>
      <c r="T38" s="3">
        <f t="shared" si="50"/>
        <v>803.81151138934058</v>
      </c>
      <c r="U38" s="3">
        <f t="shared" si="50"/>
        <v>868.65286800000013</v>
      </c>
      <c r="V38" s="3">
        <f t="shared" si="50"/>
        <v>868.65286800000013</v>
      </c>
      <c r="W38" s="3">
        <f t="shared" si="50"/>
        <v>868.65286800000013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225.60463200000001</v>
      </c>
      <c r="H41" s="11">
        <f>[2]Activity_IMP!H41</f>
        <v>154.1207585993196</v>
      </c>
      <c r="I41" s="11">
        <f>[2]Activity_IMP!I41</f>
        <v>108.1022195</v>
      </c>
      <c r="J41" s="11">
        <f>[2]Activity_IMP!J41</f>
        <v>50.599998122448987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2191.1299253258858</v>
      </c>
      <c r="U41" s="3">
        <f>Upstream!T4</f>
        <v>2205.4880000000003</v>
      </c>
      <c r="V41" s="3">
        <f>Upstream!U4</f>
        <v>1892.5301949438299</v>
      </c>
      <c r="W41" s="3">
        <f>Upstream!V4</f>
        <v>557.23315358908303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2451.1803105880572</v>
      </c>
      <c r="G42" s="11">
        <f>[2]Activity_IMP!G42</f>
        <v>3951.835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4852.5151662111257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-225.60463200000001</v>
      </c>
      <c r="T42" s="3">
        <f t="shared" si="58"/>
        <v>-154.1207585993196</v>
      </c>
      <c r="U42" s="3">
        <f t="shared" si="58"/>
        <v>-108.1022195</v>
      </c>
      <c r="V42" s="3">
        <f t="shared" si="58"/>
        <v>-50.599998122448987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16290.066599999989</v>
      </c>
      <c r="D43" s="11">
        <f>[2]Capacity_IMP!D43</f>
        <v>31463.337999999989</v>
      </c>
      <c r="E43" s="11">
        <f>[2]Capacity_IMP!E43</f>
        <v>31463.337999999989</v>
      </c>
      <c r="F43" s="11">
        <f>[2]Capacity_IMP!F43</f>
        <v>40848.649594999988</v>
      </c>
      <c r="G43" s="11">
        <f>[2]Capacity_IMP!G43</f>
        <v>40848.649594999988</v>
      </c>
      <c r="H43" s="11">
        <f>[2]Capacity_IMP!H43</f>
        <v>44622.553196123197</v>
      </c>
      <c r="I43" s="11">
        <f>[2]Capacity_IMP!I43</f>
        <v>46942.709196123207</v>
      </c>
      <c r="J43" s="11">
        <f>[2]Capacity_IMP!J43</f>
        <v>46942.709196123207</v>
      </c>
      <c r="K43" s="11">
        <f>[2]Capacity_IMP!K43</f>
        <v>46942.709196123207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5517.6542680000002</v>
      </c>
      <c r="T43" s="3">
        <f t="shared" si="59"/>
        <v>4605.6884767152269</v>
      </c>
      <c r="U43" s="3">
        <f t="shared" si="59"/>
        <v>4799.9412680000005</v>
      </c>
      <c r="V43" s="3">
        <f t="shared" si="59"/>
        <v>4371.9301029438302</v>
      </c>
      <c r="W43" s="3">
        <f t="shared" si="59"/>
        <v>3036.6330615890834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37791.516000000003</v>
      </c>
      <c r="D44" s="11">
        <f>[2]Capacity_IMP!D44</f>
        <v>65303.028452015067</v>
      </c>
      <c r="E44" s="11">
        <f>[2]Capacity_IMP!E44</f>
        <v>76332.508557915746</v>
      </c>
      <c r="F44" s="11">
        <f>[2]Capacity_IMP!F44</f>
        <v>77983.778712009109</v>
      </c>
      <c r="G44" s="11">
        <f>[2]Capacity_IMP!G44</f>
        <v>98848.801709738487</v>
      </c>
      <c r="H44" s="11">
        <f>[2]Capacity_IMP!H44</f>
        <v>114284.4965782068</v>
      </c>
      <c r="I44" s="11">
        <f>[2]Capacity_IMP!I44</f>
        <v>114284.4965782068</v>
      </c>
      <c r="J44" s="11">
        <f>[2]Capacity_IMP!J44</f>
        <v>114284.4965782068</v>
      </c>
      <c r="K44" s="11">
        <f>[2]Capacity_IMP!K44</f>
        <v>114284.4965782068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5292.0496360000006</v>
      </c>
      <c r="T44" s="3">
        <f t="shared" si="60"/>
        <v>4451.5677181159072</v>
      </c>
      <c r="U44" s="3">
        <f t="shared" si="60"/>
        <v>4691.8390485000009</v>
      </c>
      <c r="V44" s="3">
        <f t="shared" si="60"/>
        <v>4321.3301048213816</v>
      </c>
      <c r="W44" s="3">
        <f t="shared" si="60"/>
        <v>3036.6330615890834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4814.3020873171299</v>
      </c>
      <c r="D45" s="11">
        <f>[2]Capacity_IMP!D45</f>
        <v>9510.5031378760832</v>
      </c>
      <c r="E45" s="11">
        <f>[2]Capacity_IMP!E45</f>
        <v>13157.694649876081</v>
      </c>
      <c r="F45" s="11">
        <f>[2]Capacity_IMP!F45</f>
        <v>13157.694649876081</v>
      </c>
      <c r="G45" s="11">
        <f>[2]Capacity_IMP!G45</f>
        <v>15752.147917876089</v>
      </c>
      <c r="H45" s="11">
        <f>[2]Capacity_IMP!H45</f>
        <v>15752.147917876089</v>
      </c>
      <c r="I45" s="11">
        <f>[2]Capacity_IMP!I45</f>
        <v>15752.147917876089</v>
      </c>
      <c r="J45" s="11">
        <f>[2]Capacity_IMP!J45</f>
        <v>15752.147917876089</v>
      </c>
      <c r="K45" s="11">
        <f>[2]Capacity_IMP!K45</f>
        <v>15752.147917876089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1172.2889126828691</v>
      </c>
      <c r="D46" s="11">
        <f>[2]Activity_IMP!D46</f>
        <v>1523.214949441046</v>
      </c>
      <c r="E46" s="11">
        <f>[2]Activity_IMP!E46</f>
        <v>1296.6424207888101</v>
      </c>
      <c r="F46" s="11">
        <f>[2]Activity_IMP!F46</f>
        <v>0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0</v>
      </c>
      <c r="M46" s="2" t="s">
        <v>69</v>
      </c>
      <c r="N46" s="2" t="s">
        <v>70</v>
      </c>
      <c r="O46" s="3">
        <f>SUMIF($B:$B,"*IMP_BIO_EMHV_GLB*",C:C)*0.0385</f>
        <v>8.2891468343463082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14.225746150000001</v>
      </c>
      <c r="S46" s="3">
        <f t="shared" si="62"/>
        <v>18.05647304999999</v>
      </c>
      <c r="T46" s="3">
        <f t="shared" si="62"/>
        <v>21.383531399999999</v>
      </c>
      <c r="U46" s="3">
        <f t="shared" si="62"/>
        <v>24.710589749999997</v>
      </c>
      <c r="V46" s="3">
        <f t="shared" si="62"/>
        <v>28.037722212499993</v>
      </c>
      <c r="W46" s="3">
        <f t="shared" si="62"/>
        <v>31.364854675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5592.2731215019803</v>
      </c>
      <c r="D47" s="11">
        <f>[2]Activity_IMP!D47</f>
        <v>0</v>
      </c>
      <c r="E47" s="11">
        <f>[2]Activity_IMP!E47</f>
        <v>0</v>
      </c>
      <c r="F47" s="11">
        <f>[2]Activity_IMP!F47</f>
        <v>9597.4</v>
      </c>
      <c r="G47" s="11">
        <f>[2]Activity_IMP!G47</f>
        <v>12181.8</v>
      </c>
      <c r="H47" s="11">
        <f>[2]Activity_IMP!H47</f>
        <v>14426.4</v>
      </c>
      <c r="I47" s="11">
        <f>[2]Activity_IMP!I47</f>
        <v>16671</v>
      </c>
      <c r="J47" s="11">
        <f>[2]Activity_IMP!J47</f>
        <v>18915.649999999991</v>
      </c>
      <c r="K47" s="11">
        <f>[2]Activity_IMP!K47</f>
        <v>21160.3</v>
      </c>
      <c r="M47" s="2" t="s">
        <v>71</v>
      </c>
      <c r="N47" s="2" t="s">
        <v>15</v>
      </c>
      <c r="O47" s="3">
        <f>SUMIF($B:$B,"*IMP_BIO_ETH_GLB*",C:C)*0.0251</f>
        <v>2.1934760690366804</v>
      </c>
      <c r="P47" s="3">
        <f t="shared" ref="P47:W47" si="63">SUMIF($B:$B,"*IMP_BIO_ETH_GLB*",D:D)*0.0251</f>
        <v>1.9582122042851569</v>
      </c>
      <c r="Q47" s="3">
        <f t="shared" si="63"/>
        <v>0</v>
      </c>
      <c r="R47" s="3">
        <f t="shared" si="63"/>
        <v>2.0172570275173412</v>
      </c>
      <c r="S47" s="3">
        <f t="shared" si="63"/>
        <v>4.1147439487928787</v>
      </c>
      <c r="T47" s="3">
        <f t="shared" si="63"/>
        <v>1.6882688669345196</v>
      </c>
      <c r="U47" s="3">
        <f t="shared" si="63"/>
        <v>1.5337186972433878</v>
      </c>
      <c r="V47" s="3">
        <f t="shared" si="63"/>
        <v>1.6344582446117653</v>
      </c>
      <c r="W47" s="3">
        <f t="shared" si="63"/>
        <v>1.4640054572420869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517</v>
      </c>
      <c r="H48" s="11">
        <f>[2]Activity_IMP!H48</f>
        <v>624</v>
      </c>
      <c r="I48" s="11">
        <f>[2]Activity_IMP!I48</f>
        <v>621.21389790959961</v>
      </c>
      <c r="J48" s="11">
        <f>[2]Activity_IMP!J48</f>
        <v>822.5</v>
      </c>
      <c r="K48" s="11">
        <f>[2]Activity_IMP!K48</f>
        <v>914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517</v>
      </c>
      <c r="T48" s="3">
        <f t="shared" si="64"/>
        <v>624</v>
      </c>
      <c r="U48" s="3">
        <f t="shared" si="64"/>
        <v>621.21389790959961</v>
      </c>
      <c r="V48" s="3">
        <f t="shared" si="64"/>
        <v>822.5</v>
      </c>
      <c r="W48" s="3">
        <f t="shared" si="64"/>
        <v>914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3236.6475860066112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2976.622439895737</v>
      </c>
      <c r="G49" s="11">
        <f>[2]Activity_IMP!G49</f>
        <v>6071.6304394169656</v>
      </c>
      <c r="H49" s="11">
        <f>[2]Activity_IMP!H49</f>
        <v>2491.1743646665491</v>
      </c>
      <c r="I49" s="11">
        <f>[2]Activity_IMP!I49</f>
        <v>2263.12335435058</v>
      </c>
      <c r="J49" s="11">
        <f>[2]Activity_IMP!J49</f>
        <v>2411.7725315209759</v>
      </c>
      <c r="K49" s="11">
        <f>[2]Activity_IMP!K49</f>
        <v>2160.2559498924111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9.0000925052505246E-2</v>
      </c>
      <c r="G50" s="11">
        <f>[2]Activity_IMP!G50</f>
        <v>168.94630132439289</v>
      </c>
      <c r="H50" s="11">
        <f>[2]Activity_IMP!H50</f>
        <v>440.64716265672951</v>
      </c>
      <c r="I50" s="11">
        <f>[2]Activity_IMP!I50</f>
        <v>788.78415732030157</v>
      </c>
      <c r="J50" s="11">
        <f>[2]Activity_IMP!J50</f>
        <v>937.98441975182959</v>
      </c>
      <c r="K50" s="11">
        <f>[2]Activity_IMP!K50</f>
        <v>1918.5834571404009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9.0000925052505246E-2</v>
      </c>
      <c r="S50" s="3">
        <f t="shared" si="65"/>
        <v>168.94630132439289</v>
      </c>
      <c r="T50" s="3">
        <f t="shared" si="65"/>
        <v>440.64716265672951</v>
      </c>
      <c r="U50" s="3">
        <f t="shared" si="65"/>
        <v>788.78415732030157</v>
      </c>
      <c r="V50" s="3">
        <f t="shared" si="65"/>
        <v>937.98441975182971</v>
      </c>
      <c r="W50" s="3">
        <f t="shared" si="65"/>
        <v>1918.5834571404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0</v>
      </c>
      <c r="K51" s="11">
        <f>[2]Activity_IMP!K51</f>
        <v>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7.5000770877087708E-4</v>
      </c>
      <c r="S51" s="6">
        <f t="shared" si="66"/>
        <v>1.4078858443699407</v>
      </c>
      <c r="T51" s="6">
        <f t="shared" si="66"/>
        <v>3.6720596888060792</v>
      </c>
      <c r="U51" s="6">
        <f t="shared" si="66"/>
        <v>6.5732013110025127</v>
      </c>
      <c r="V51" s="6">
        <f t="shared" si="66"/>
        <v>7.8165368312652479</v>
      </c>
      <c r="W51" s="6">
        <f t="shared" si="66"/>
        <v>15.98819547617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0</v>
      </c>
      <c r="J52" s="11">
        <f>[2]Activity_IMP!J52</f>
        <v>0</v>
      </c>
      <c r="K52" s="11">
        <f>[2]Activity_IMP!K52</f>
        <v>0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106.01335675367891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0</v>
      </c>
      <c r="K53" s="11">
        <f>[2]Activity_IMP!K53</f>
        <v>0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36.469363969999272</v>
      </c>
      <c r="Q53" s="3">
        <f t="shared" ref="Q53" si="68">SUMIF($B:$B,"*L2G*",E:E)/35.17</f>
        <v>92.475812064953061</v>
      </c>
      <c r="R53" s="3">
        <f>SUMIF($B:$B,"*L2G*",F:F)/35.17</f>
        <v>64.140593620509406</v>
      </c>
      <c r="S53" s="3">
        <f t="shared" ref="S53" si="69">SUMIF($B:$B,"*L2G*",G:G)/35.17</f>
        <v>107.35122873096893</v>
      </c>
      <c r="T53" s="3">
        <f t="shared" ref="T53" si="70">SUMIF($B:$B,"*L2G*",H:H)/35.17</f>
        <v>108.29760237189656</v>
      </c>
      <c r="U53" s="3">
        <f t="shared" ref="U53" si="71">SUMIF($B:$B,"*L2G*",I:I)/35.17</f>
        <v>109.90284469712877</v>
      </c>
      <c r="V53" s="3">
        <f t="shared" ref="V53" si="72">SUMIF($B:$B,"*L2G*",J:J)/35.17</f>
        <v>110.48298209851865</v>
      </c>
      <c r="W53" s="3">
        <f t="shared" ref="W53" si="73">SUMIF($B:$B,"*L2G*",K:K)/35.17</f>
        <v>135.86931293417726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44.236333311593633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196.7670782275257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0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138856.21679348749</v>
      </c>
      <c r="D59" s="11">
        <f>[2]Activity_IMP!D59</f>
        <v>123932.048105184</v>
      </c>
      <c r="E59" s="11">
        <f>[2]Activity_IMP!E59</f>
        <v>125928.6831440939</v>
      </c>
      <c r="F59" s="11">
        <f>[2]Activity_IMP!F59</f>
        <v>127700.8138338846</v>
      </c>
      <c r="G59" s="11">
        <f>[2]Activity_IMP!G59</f>
        <v>113077.2294714036</v>
      </c>
      <c r="H59" s="11">
        <f>[2]Activity_IMP!H59</f>
        <v>106874.48616465169</v>
      </c>
      <c r="I59" s="11">
        <f>[2]Activity_IMP!I59</f>
        <v>97075.760882835646</v>
      </c>
      <c r="J59" s="11">
        <f>[2]Activity_IMP!J59</f>
        <v>103419.17174980939</v>
      </c>
      <c r="K59" s="11">
        <f>[2]Activity_IMP!K59</f>
        <v>92677.67359182275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3651.799532905321</v>
      </c>
      <c r="D60" s="11">
        <f>[2]Activity_IMP!D60</f>
        <v>3260.121463772603</v>
      </c>
      <c r="E60" s="11">
        <f>[2]Activity_IMP!E60</f>
        <v>2906.090738382265</v>
      </c>
      <c r="F60" s="11">
        <f>[2]Activity_IMP!F60</f>
        <v>3358.4219927564741</v>
      </c>
      <c r="G60" s="11">
        <f>[2]Activity_IMP!G60</f>
        <v>2973.8342531687549</v>
      </c>
      <c r="H60" s="11">
        <f>[2]Activity_IMP!H60</f>
        <v>2810.707418566772</v>
      </c>
      <c r="I60" s="11">
        <f>[2]Activity_IMP!I60</f>
        <v>2553.40520977797</v>
      </c>
      <c r="J60" s="11">
        <f>[2]Activity_IMP!J60</f>
        <v>2721.1210272505068</v>
      </c>
      <c r="K60" s="11">
        <f>[2]Activity_IMP!K60</f>
        <v>2437.343411398801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654.40247629663338</v>
      </c>
      <c r="D61" s="11">
        <f>[2]Activity_IMP!D61</f>
        <v>584.21376630805025</v>
      </c>
      <c r="E61" s="11">
        <f>[2]Activity_IMP!E61</f>
        <v>520.77146031810184</v>
      </c>
      <c r="F61" s="11">
        <f>[2]Activity_IMP!F61</f>
        <v>601.82922110196023</v>
      </c>
      <c r="G61" s="11">
        <f>[2]Activity_IMP!G61</f>
        <v>532.91109816784092</v>
      </c>
      <c r="H61" s="11">
        <f>[2]Activity_IMP!H61</f>
        <v>503.67876940716548</v>
      </c>
      <c r="I61" s="11">
        <f>[2]Activity_IMP!I61</f>
        <v>457.57021359221233</v>
      </c>
      <c r="J61" s="11">
        <f>[2]Activity_IMP!J61</f>
        <v>487.62488808329078</v>
      </c>
      <c r="K61" s="11">
        <f>[2]Activity_IMP!K61</f>
        <v>436.77193932266511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215.30251517782619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369.49990000000003</v>
      </c>
      <c r="G62" s="11">
        <f>[2]Activity_IMP!G62</f>
        <v>468.99929999999978</v>
      </c>
      <c r="H62" s="11">
        <f>[2]Activity_IMP!H62</f>
        <v>555.41639999999995</v>
      </c>
      <c r="I62" s="11">
        <f>[2]Activity_IMP!I62</f>
        <v>641.83349999999996</v>
      </c>
      <c r="J62" s="11">
        <f>[2]Activity_IMP!J62</f>
        <v>728.25252499999988</v>
      </c>
      <c r="K62" s="11">
        <f>[2]Activity_IMP!K62</f>
        <v>814.67155000000002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517</v>
      </c>
      <c r="H63" s="11">
        <f>[2]Activity_IMP!H63</f>
        <v>624</v>
      </c>
      <c r="I63" s="11">
        <f>[2]Activity_IMP!I63</f>
        <v>621.21389790959961</v>
      </c>
      <c r="J63" s="11">
        <f>[2]Activity_IMP!J63</f>
        <v>822.5</v>
      </c>
      <c r="K63" s="11">
        <f>[2]Activity_IMP!K63</f>
        <v>914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87.389484822178503</v>
      </c>
      <c r="D64" s="11">
        <f>[2]Activity_IMP!D64</f>
        <v>78.016422481480348</v>
      </c>
      <c r="E64" s="11">
        <f>[2]Activity_IMP!E64</f>
        <v>0</v>
      </c>
      <c r="F64" s="11">
        <f>[2]Activity_IMP!F64</f>
        <v>80.368805877184911</v>
      </c>
      <c r="G64" s="11">
        <f>[2]Activity_IMP!G64</f>
        <v>163.93402186425811</v>
      </c>
      <c r="H64" s="11">
        <f>[2]Activity_IMP!H64</f>
        <v>67.261707845996796</v>
      </c>
      <c r="I64" s="11">
        <f>[2]Activity_IMP!I64</f>
        <v>61.104330567465652</v>
      </c>
      <c r="J64" s="11">
        <f>[2]Activity_IMP!J64</f>
        <v>65.117858351066346</v>
      </c>
      <c r="K64" s="11">
        <f>[2]Activity_IMP!K64</f>
        <v>58.32691064709509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1221.01205254499</v>
      </c>
      <c r="E65" s="11">
        <f>[2]Activity_IMP!E65</f>
        <v>3054.705375924399</v>
      </c>
      <c r="F65" s="11">
        <f>[2]Activity_IMP!F65</f>
        <v>1725.374294682804</v>
      </c>
      <c r="G65" s="11">
        <f>[2]Activity_IMP!G65</f>
        <v>2954.4967097877661</v>
      </c>
      <c r="H65" s="11">
        <f>[2]Activity_IMP!H65</f>
        <v>2714.3582885909091</v>
      </c>
      <c r="I65" s="11">
        <f>[2]Activity_IMP!I65</f>
        <v>2790.2958284280699</v>
      </c>
      <c r="J65" s="11">
        <f>[2]Activity_IMP!J65</f>
        <v>2685.7810179915182</v>
      </c>
      <c r="K65" s="11">
        <f>[2]Activity_IMP!K65</f>
        <v>2476.6376311171821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61.615478279884449</v>
      </c>
      <c r="E66" s="11">
        <f>[2]Activity_IMP!E66</f>
        <v>197.66893440000001</v>
      </c>
      <c r="F66" s="11">
        <f>[2]Activity_IMP!F66</f>
        <v>530.45038295051165</v>
      </c>
      <c r="G66" s="11">
        <f>[2]Activity_IMP!G66</f>
        <v>821.04600468041099</v>
      </c>
      <c r="H66" s="11">
        <f>[2]Activity_IMP!H66</f>
        <v>1094.4683868286929</v>
      </c>
      <c r="I66" s="11">
        <f>[2]Activity_IMP!I66</f>
        <v>1074.987219569949</v>
      </c>
      <c r="J66" s="11">
        <f>[2]Activity_IMP!J66</f>
        <v>1199.905462413383</v>
      </c>
      <c r="K66" s="11">
        <f>[2]Activity_IMP!K66</f>
        <v>2301.8861047778319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[5]Output!A2</f>
        <v>0</v>
      </c>
      <c r="B2" s="2" t="str">
        <f>[5]Output!B2</f>
        <v>UPS_LOC_HOIL_1</v>
      </c>
      <c r="C2" s="2" t="str">
        <f>[5]Output!C2</f>
        <v>MIN_OIL_HOIL</v>
      </c>
      <c r="D2">
        <f>[5]Output!D2</f>
        <v>7384.7459999999992</v>
      </c>
      <c r="E2">
        <f>[5]Output!E2</f>
        <v>6027.2360000000008</v>
      </c>
      <c r="F2">
        <f>[5]Output!F2</f>
        <v>5810.8728000000001</v>
      </c>
      <c r="G2">
        <f>[5]Output!G2</f>
        <v>0</v>
      </c>
      <c r="H2">
        <f>[5]Output!H2</f>
        <v>0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23.359879000000031</v>
      </c>
      <c r="S2" s="14">
        <f t="shared" si="1"/>
        <v>23.533473187518574</v>
      </c>
      <c r="T2" s="14">
        <f t="shared" si="1"/>
        <v>21.553957788089239</v>
      </c>
      <c r="U2" s="14">
        <f t="shared" si="1"/>
        <v>18.349620566095503</v>
      </c>
      <c r="V2" s="14">
        <f t="shared" si="1"/>
        <v>16.093620339600054</v>
      </c>
      <c r="W2" s="14">
        <f t="shared" si="1"/>
        <v>15.385002802267135</v>
      </c>
      <c r="X2" s="14">
        <f t="shared" si="1"/>
        <v>11.812731351184771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-1.5239428252175418</v>
      </c>
    </row>
    <row r="3" spans="1:41">
      <c r="A3" s="2">
        <f>[5]Output!A3</f>
        <v>1</v>
      </c>
      <c r="B3" s="2" t="str">
        <f>[5]Output!B3</f>
        <v>UPS_LOC_HOIL_2</v>
      </c>
      <c r="C3" s="2" t="str">
        <f>[5]Output!C3</f>
        <v>MIN_OIL_HOIL</v>
      </c>
      <c r="D3">
        <f>[5]Output!D3</f>
        <v>0</v>
      </c>
      <c r="E3">
        <f>[5]Output!E3</f>
        <v>0</v>
      </c>
      <c r="F3">
        <f>[5]Output!F3</f>
        <v>385.97119999999899</v>
      </c>
      <c r="G3">
        <f>[5]Output!G3</f>
        <v>5887.0020000000004</v>
      </c>
      <c r="H3">
        <f>[5]Output!H3</f>
        <v>5260.7398000000012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6.8122720000000179</v>
      </c>
      <c r="S3" s="14">
        <f t="shared" si="6"/>
        <v>6.9579245999999815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5.548636000000001</v>
      </c>
      <c r="W3" s="14">
        <f t="shared" si="6"/>
        <v>5.0595320648282129</v>
      </c>
      <c r="X3" s="14">
        <f t="shared" si="6"/>
        <v>4.5961942291506608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4.4038171376215018E-7</v>
      </c>
    </row>
    <row r="4" spans="1:41">
      <c r="A4" s="2">
        <f>[5]Output!A4</f>
        <v>2</v>
      </c>
      <c r="B4" s="2" t="str">
        <f>[5]Output!B4</f>
        <v>UPS_LOC_HOIL_3</v>
      </c>
      <c r="C4" s="2" t="str">
        <f>[5]Output!C4</f>
        <v>MIN_OIL_HOIL</v>
      </c>
      <c r="D4">
        <f>[5]Output!D4</f>
        <v>0</v>
      </c>
      <c r="E4">
        <f>[5]Output!E4</f>
        <v>0</v>
      </c>
      <c r="F4">
        <f>[5]Output!F4</f>
        <v>0</v>
      </c>
      <c r="G4">
        <f>[5]Output!G4</f>
        <v>0</v>
      </c>
      <c r="H4">
        <f>[5]Output!H4</f>
        <v>331.91219999999879</v>
      </c>
      <c r="I4">
        <f>[5]Output!I4</f>
        <v>5313.0190000000002</v>
      </c>
      <c r="J4">
        <f>[5]Output!J4</f>
        <v>2044.210800000001</v>
      </c>
      <c r="K4">
        <f>[5]Output!K4</f>
        <v>0</v>
      </c>
      <c r="L4">
        <f>[5]Output!L4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29.007210028157544</v>
      </c>
      <c r="T4" s="14">
        <f t="shared" si="7"/>
        <v>22.516293151822733</v>
      </c>
      <c r="U4" s="14">
        <f t="shared" si="7"/>
        <v>16.02709419405986</v>
      </c>
      <c r="V4" s="14">
        <f t="shared" si="7"/>
        <v>12.209981866905323</v>
      </c>
      <c r="W4" s="14">
        <f t="shared" si="7"/>
        <v>11.029480105900664</v>
      </c>
      <c r="X4" s="14">
        <f t="shared" si="7"/>
        <v>7.2165371220341115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[5]Output!A5</f>
        <v>3</v>
      </c>
      <c r="B5" s="2" t="str">
        <f>[5]Output!B5</f>
        <v>UPS_GRO_HOIL_1</v>
      </c>
      <c r="C5" s="2" t="str">
        <f>[5]Output!C5</f>
        <v>MIN_OIL_HOIL</v>
      </c>
      <c r="D5">
        <f>[5]Output!D5</f>
        <v>0</v>
      </c>
      <c r="E5">
        <f>[5]Output!E5</f>
        <v>0</v>
      </c>
      <c r="F5">
        <f>[5]Output!F5</f>
        <v>0</v>
      </c>
      <c r="G5">
        <f>[5]Output!G5</f>
        <v>0</v>
      </c>
      <c r="H5">
        <f>[5]Output!H5</f>
        <v>0</v>
      </c>
      <c r="I5">
        <f>[5]Output!I5</f>
        <v>0</v>
      </c>
      <c r="J5">
        <f>[5]Output!J5</f>
        <v>3003.1572000000001</v>
      </c>
      <c r="K5">
        <f>[5]Output!K5</f>
        <v>4795</v>
      </c>
      <c r="L5">
        <f>[5]Output!L5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-17.799559999999989</v>
      </c>
      <c r="S5" s="14">
        <f t="shared" si="8"/>
        <v>-12.431661440638951</v>
      </c>
      <c r="T5" s="14">
        <f t="shared" si="8"/>
        <v>-7.1104083637334963</v>
      </c>
      <c r="U5" s="14">
        <f t="shared" si="8"/>
        <v>-3.5181426279643579</v>
      </c>
      <c r="V5" s="14">
        <f t="shared" si="8"/>
        <v>-1.6649975273052711</v>
      </c>
      <c r="W5" s="14">
        <f t="shared" si="8"/>
        <v>-0.70400936846174456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[5]Output!A6</f>
        <v>4</v>
      </c>
      <c r="B6" s="2" t="str">
        <f>[5]Output!B6</f>
        <v>UPS_GRO_HOIL_2</v>
      </c>
      <c r="C6" s="2" t="str">
        <f>[5]Output!C6</f>
        <v>MIN_OIL_HOIL</v>
      </c>
      <c r="D6">
        <f>[5]Output!D6</f>
        <v>0</v>
      </c>
      <c r="E6">
        <f>[5]Output!E6</f>
        <v>0</v>
      </c>
      <c r="F6">
        <f>[5]Output!F6</f>
        <v>0</v>
      </c>
      <c r="G6">
        <f>[5]Output!G6</f>
        <v>0</v>
      </c>
      <c r="H6">
        <f>[5]Output!H6</f>
        <v>0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21.602275999999986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</v>
      </c>
      <c r="R6" s="14">
        <f t="shared" si="9"/>
        <v>19.061249999999994</v>
      </c>
      <c r="S6" s="14">
        <f t="shared" si="9"/>
        <v>12.873488349747975</v>
      </c>
      <c r="T6" s="14">
        <f t="shared" si="9"/>
        <v>10.909551368421052</v>
      </c>
      <c r="U6" s="14">
        <f t="shared" si="9"/>
        <v>10.754704761852269</v>
      </c>
      <c r="V6" s="14">
        <f t="shared" si="9"/>
        <v>10.3059344662285</v>
      </c>
      <c r="W6" s="14">
        <f t="shared" si="9"/>
        <v>9.8219329834971525</v>
      </c>
      <c r="X6" s="14">
        <f t="shared" si="9"/>
        <v>9.6236221662111259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8.3900094601142339E-2</v>
      </c>
      <c r="AN6" s="13">
        <f t="shared" si="4"/>
        <v>0.11440119370587865</v>
      </c>
      <c r="AO6" s="13">
        <f t="shared" si="5"/>
        <v>7.6322958882549252E-2</v>
      </c>
    </row>
    <row r="7" spans="1:41">
      <c r="A7" s="2">
        <f>[5]Output!A7</f>
        <v>5</v>
      </c>
      <c r="B7" s="2" t="str">
        <f>[5]Output!B7</f>
        <v>UPS_GRO_HOIL_3</v>
      </c>
      <c r="C7" s="2" t="str">
        <f>[5]Output!C7</f>
        <v>MIN_OIL_HOIL</v>
      </c>
      <c r="D7">
        <f>[5]Output!D7</f>
        <v>0</v>
      </c>
      <c r="E7">
        <f>[5]Output!E7</f>
        <v>0</v>
      </c>
      <c r="F7">
        <f>[5]Output!F7</f>
        <v>0</v>
      </c>
      <c r="G7">
        <f>[5]Output!G7</f>
        <v>0</v>
      </c>
      <c r="H7">
        <f>[5]Output!H7</f>
        <v>0</v>
      </c>
      <c r="I7">
        <f>[5]Output!I7</f>
        <v>0</v>
      </c>
      <c r="J7">
        <f>[5]Output!J7</f>
        <v>0</v>
      </c>
      <c r="K7">
        <f>[5]Output!K7</f>
        <v>0</v>
      </c>
      <c r="L7">
        <f>[5]Output!L7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4.0161310000000006</v>
      </c>
      <c r="W7" s="14">
        <f t="shared" si="10"/>
        <v>3.4137120000000003</v>
      </c>
      <c r="X7" s="14">
        <f t="shared" si="10"/>
        <v>2.4509509999999999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[5]Output!A8</f>
        <v>6</v>
      </c>
      <c r="B8" s="2" t="str">
        <f>[5]Output!B8</f>
        <v>UPS_LOC_HSAN_1</v>
      </c>
      <c r="C8" s="2" t="str">
        <f>[5]Output!C8</f>
        <v>MIN_OIL_OBI</v>
      </c>
      <c r="D8">
        <f>[5]Output!D8</f>
        <v>95.660000000000011</v>
      </c>
      <c r="E8">
        <f>[5]Output!E8</f>
        <v>0</v>
      </c>
      <c r="F8">
        <f>[5]Output!F8</f>
        <v>0</v>
      </c>
      <c r="G8">
        <f>[5]Output!G8</f>
        <v>0</v>
      </c>
      <c r="H8">
        <f>[5]Output!H8</f>
        <v>0</v>
      </c>
      <c r="I8">
        <f>[5]Output!I8</f>
        <v>0</v>
      </c>
      <c r="J8">
        <f>[5]Output!J8</f>
        <v>0</v>
      </c>
      <c r="K8">
        <f>[5]Output!K8</f>
        <v>0</v>
      </c>
      <c r="L8">
        <f>[5]Output!L8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17.838475999999989</v>
      </c>
      <c r="R8" s="14">
        <f t="shared" si="11"/>
        <v>18.722658999999997</v>
      </c>
      <c r="S8" s="14">
        <f t="shared" ref="S8:X8" si="12">SUMIF($B:$B,"*IMP_GAS*",G:G)/1000</f>
        <v>11.406671595000002</v>
      </c>
      <c r="T8" s="14">
        <f t="shared" si="12"/>
        <v>7.8205349999999996</v>
      </c>
      <c r="U8" s="14">
        <f t="shared" si="12"/>
        <v>7.7257386011232203</v>
      </c>
      <c r="V8" s="14">
        <f t="shared" si="12"/>
        <v>7.2829303293172085</v>
      </c>
      <c r="W8" s="14">
        <f t="shared" si="12"/>
        <v>6.8451451414628677</v>
      </c>
      <c r="X8" s="14">
        <f t="shared" si="12"/>
        <v>7.172671166211126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[5]Output!A9</f>
        <v>7</v>
      </c>
      <c r="B9" s="2" t="str">
        <f>[5]Output!B9</f>
        <v>UPS_LOC_HSAN_2</v>
      </c>
      <c r="C9" s="2" t="str">
        <f>[5]Output!C9</f>
        <v>MIN_OIL_OBI</v>
      </c>
      <c r="D9">
        <f>[5]Output!D9</f>
        <v>95.660000000000011</v>
      </c>
      <c r="E9">
        <f>[5]Output!E9</f>
        <v>0</v>
      </c>
      <c r="F9">
        <f>[5]Output!F9</f>
        <v>0</v>
      </c>
      <c r="G9">
        <f>[5]Output!G9</f>
        <v>0</v>
      </c>
      <c r="H9">
        <f>[5]Output!H9</f>
        <v>0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O9" t="s">
        <v>189</v>
      </c>
      <c r="P9" s="14">
        <f>-SUMIF($B:$B,"*EXP_GAS*",D:D)/1000</f>
        <v>-8.181324</v>
      </c>
      <c r="Q9" s="14">
        <f t="shared" ref="Q9:X9" si="13">-SUMIF($B:$B,"*EXP_GAS*",E:E)/1000</f>
        <v>-8.5845319999999976</v>
      </c>
      <c r="R9" s="14">
        <f t="shared" si="13"/>
        <v>-7.3550549999999992</v>
      </c>
      <c r="S9" s="14">
        <f t="shared" si="13"/>
        <v>-5.0727822452520277</v>
      </c>
      <c r="T9" s="14">
        <f t="shared" si="13"/>
        <v>-2.4696426315789473</v>
      </c>
      <c r="U9" s="14">
        <f t="shared" si="13"/>
        <v>-1.6958938392709511</v>
      </c>
      <c r="V9" s="14">
        <f t="shared" si="13"/>
        <v>-0.99312686308871057</v>
      </c>
      <c r="W9" s="14">
        <f t="shared" si="13"/>
        <v>-0.43692415796571499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[5]Output!A10</f>
        <v>8</v>
      </c>
      <c r="B10" s="2" t="str">
        <f>[5]Output!B10</f>
        <v>UPS_LOC_HSAN_3</v>
      </c>
      <c r="C10" s="2" t="str">
        <f>[5]Output!C10</f>
        <v>MIN_OIL_OBI</v>
      </c>
      <c r="D10">
        <f>[5]Output!D10</f>
        <v>47.830000000000013</v>
      </c>
      <c r="E10">
        <f>[5]Output!E10</f>
        <v>0</v>
      </c>
      <c r="F10">
        <f>[5]Output!F10</f>
        <v>0</v>
      </c>
      <c r="G10">
        <f>[5]Output!G10</f>
        <v>0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5.2920496360000007</v>
      </c>
      <c r="U10" s="14">
        <f t="shared" si="14"/>
        <v>4.4515677181159079</v>
      </c>
      <c r="V10" s="14">
        <f t="shared" si="14"/>
        <v>4.6918390485000012</v>
      </c>
      <c r="W10" s="14">
        <f t="shared" si="14"/>
        <v>4.3213301048213815</v>
      </c>
      <c r="X10" s="14">
        <f t="shared" si="14"/>
        <v>3.0366330615890837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[5]Output!A11</f>
        <v>9</v>
      </c>
      <c r="B11" s="2" t="str">
        <f>[5]Output!B11</f>
        <v>UPS_REC_HSAN_1</v>
      </c>
      <c r="C11" s="2" t="str">
        <f>[5]Output!C11</f>
        <v>MIN_OIL_OBI</v>
      </c>
      <c r="D11">
        <f>[5]Output!D11</f>
        <v>0</v>
      </c>
      <c r="E11">
        <f>[5]Output!E11</f>
        <v>0</v>
      </c>
      <c r="F11">
        <f>[5]Output!F11</f>
        <v>3.000000018801074E-3</v>
      </c>
      <c r="G11">
        <f>[5]Output!G11</f>
        <v>194.5055999999812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2.9232010000000002</v>
      </c>
      <c r="U11" s="14">
        <f t="shared" si="15"/>
        <v>2.1911299253258871</v>
      </c>
      <c r="V11" s="14">
        <f t="shared" si="15"/>
        <v>2.2054880000000003</v>
      </c>
      <c r="W11" s="14">
        <f t="shared" si="15"/>
        <v>1.8925301949438298</v>
      </c>
      <c r="X11" s="14">
        <f t="shared" si="15"/>
        <v>0.55723315358908299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[5]Output!A12</f>
        <v>10</v>
      </c>
      <c r="B12" s="2" t="str">
        <f>[5]Output!B12</f>
        <v>UPS_REC_HSAN_2</v>
      </c>
      <c r="C12" s="2" t="str">
        <f>[5]Output!C12</f>
        <v>MIN_OIL_OBI</v>
      </c>
      <c r="D12">
        <f>[5]Output!D12</f>
        <v>0</v>
      </c>
      <c r="E12">
        <f>[5]Output!E12</f>
        <v>0</v>
      </c>
      <c r="F12">
        <f>[5]Output!F12</f>
        <v>0</v>
      </c>
      <c r="G12">
        <f>[5]Output!G12</f>
        <v>194.5086</v>
      </c>
      <c r="H12">
        <f>[5]Output!H12</f>
        <v>0</v>
      </c>
      <c r="I12">
        <f>[5]Output!I12</f>
        <v>0</v>
      </c>
      <c r="J12">
        <f>[5]Output!J12</f>
        <v>0</v>
      </c>
      <c r="K12">
        <f>[5]Output!K12</f>
        <v>0</v>
      </c>
      <c r="L12">
        <f>[5]Output!L12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2.4145585513893413</v>
      </c>
      <c r="V12" s="14">
        <f t="shared" si="16"/>
        <v>2.5944532680000005</v>
      </c>
      <c r="W12" s="14">
        <f t="shared" si="16"/>
        <v>2.4793999080000009</v>
      </c>
      <c r="X12" s="14">
        <f t="shared" si="16"/>
        <v>2.4793999080000009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[5]Output!A13</f>
        <v>11</v>
      </c>
      <c r="B13" s="2" t="str">
        <f>[5]Output!B13</f>
        <v>UPS_REC_HSAN_3</v>
      </c>
      <c r="C13" s="2" t="str">
        <f>[5]Output!C13</f>
        <v>MIN_OIL_OBI</v>
      </c>
      <c r="D13">
        <f>[5]Output!D13</f>
        <v>0</v>
      </c>
      <c r="E13">
        <f>[5]Output!E13</f>
        <v>0</v>
      </c>
      <c r="F13">
        <f>[5]Output!F13</f>
        <v>0</v>
      </c>
      <c r="G13">
        <f>[5]Output!G13</f>
        <v>97.254400000000004</v>
      </c>
      <c r="H13">
        <f>[5]Output!H13</f>
        <v>0</v>
      </c>
      <c r="I13">
        <f>[5]Output!I13</f>
        <v>0</v>
      </c>
      <c r="J13">
        <f>[5]Output!J13</f>
        <v>0</v>
      </c>
      <c r="K13">
        <f>[5]Output!K13</f>
        <v>0</v>
      </c>
      <c r="L13">
        <f>[5]Output!L13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-0.15412075859931959</v>
      </c>
      <c r="V13" s="14">
        <f t="shared" si="17"/>
        <v>-0.1081022195</v>
      </c>
      <c r="W13" s="14">
        <f t="shared" si="17"/>
        <v>-5.0599998122448989E-2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[5]Output!A14</f>
        <v>12</v>
      </c>
      <c r="B14" s="2" t="str">
        <f>[5]Output!B14</f>
        <v>UPS_LOC_NGA_1</v>
      </c>
      <c r="C14" s="2" t="str">
        <f>[5]Output!C14</f>
        <v>MIN_GAS_NGA</v>
      </c>
      <c r="D14">
        <f>[5]Output!D14</f>
        <v>3335.857</v>
      </c>
      <c r="E14">
        <f>[5]Output!E14</f>
        <v>3335.857</v>
      </c>
      <c r="F14">
        <f>[5]Output!F14</f>
        <v>3335.857</v>
      </c>
      <c r="G14">
        <f>[5]Output!G14</f>
        <v>3335.8289999999988</v>
      </c>
      <c r="H14">
        <f>[5]Output!H14</f>
        <v>0</v>
      </c>
      <c r="I14">
        <f>[5]Output!I14</f>
        <v>0</v>
      </c>
      <c r="J14">
        <f>[5]Output!J14</f>
        <v>0</v>
      </c>
      <c r="K14">
        <f>[5]Output!K14</f>
        <v>0</v>
      </c>
      <c r="L14">
        <f>[5]Output!L14</f>
        <v>0</v>
      </c>
      <c r="O14" s="2" t="s">
        <v>43</v>
      </c>
      <c r="P14" s="14">
        <f>(SUMIF($B:$B,"*UPS_BIO*POT",D:D))/1000+(SUMIF($B:$B,"*IMP_BIO*",D:D))/1000</f>
        <v>5.713492000000004</v>
      </c>
      <c r="Q14" s="14">
        <f t="shared" ref="Q14:X14" si="18">(SUMIF($B:$B,"*UPS_BIO*POT",E:E))/1000+(SUMIF($B:$B,"*IMP_BIO*",E:E))/1000</f>
        <v>6.3092429999999995</v>
      </c>
      <c r="R14" s="14">
        <f t="shared" si="18"/>
        <v>7.0596340000000026</v>
      </c>
      <c r="S14" s="14">
        <f t="shared" si="18"/>
        <v>7.4302846331853036</v>
      </c>
      <c r="T14" s="14">
        <f t="shared" si="18"/>
        <v>7.1486665024246534</v>
      </c>
      <c r="U14" s="14">
        <f t="shared" si="18"/>
        <v>6.9153078503422583</v>
      </c>
      <c r="V14" s="14">
        <f t="shared" si="18"/>
        <v>6.2472633068582413</v>
      </c>
      <c r="W14" s="14">
        <f t="shared" si="18"/>
        <v>6.9512171043844786</v>
      </c>
      <c r="X14" s="14">
        <f t="shared" si="18"/>
        <v>6.8505984606470953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[5]Output!A15</f>
        <v>13</v>
      </c>
      <c r="B15" s="2" t="str">
        <f>[5]Output!B15</f>
        <v>UPS_LOC_NGA_2</v>
      </c>
      <c r="C15" s="2" t="str">
        <f>[5]Output!C15</f>
        <v>MIN_GAS_NGA</v>
      </c>
      <c r="D15">
        <f>[5]Output!D15</f>
        <v>3558.2469999999989</v>
      </c>
      <c r="E15">
        <f>[5]Output!E15</f>
        <v>3558.2469999999989</v>
      </c>
      <c r="F15">
        <f>[5]Output!F15</f>
        <v>3558.2469999999989</v>
      </c>
      <c r="G15">
        <f>[5]Output!G15</f>
        <v>1630.2429999999999</v>
      </c>
      <c r="H15">
        <f>[5]Output!H15</f>
        <v>3557.1449999999991</v>
      </c>
      <c r="I15">
        <f>[5]Output!I15</f>
        <v>1929.070999999999</v>
      </c>
      <c r="J15">
        <f>[5]Output!J15</f>
        <v>0</v>
      </c>
      <c r="K15">
        <f>[5]Output!K15</f>
        <v>0</v>
      </c>
      <c r="L15">
        <f>[5]Output!L15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2.2310100000000013</v>
      </c>
      <c r="S15" s="14">
        <f t="shared" si="20"/>
        <v>2.2984833239750841</v>
      </c>
      <c r="T15" s="14">
        <f t="shared" si="20"/>
        <v>2.3244009620461403</v>
      </c>
      <c r="U15" s="14">
        <f t="shared" si="20"/>
        <v>1.871701456731047</v>
      </c>
      <c r="V15" s="14">
        <f t="shared" si="20"/>
        <v>1.567771508052376</v>
      </c>
      <c r="W15" s="14">
        <f t="shared" si="20"/>
        <v>1.2881550461226909</v>
      </c>
      <c r="X15" s="14">
        <f t="shared" si="20"/>
        <v>1.231142820084971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3.3142388424974079E-2</v>
      </c>
    </row>
    <row r="16" spans="1:41">
      <c r="A16" s="2">
        <f>[5]Output!A16</f>
        <v>14</v>
      </c>
      <c r="B16" s="2" t="str">
        <f>[5]Output!B16</f>
        <v>UPS_LOC_NGA_3</v>
      </c>
      <c r="C16" s="2" t="str">
        <f>[5]Output!C16</f>
        <v>MIN_GAS_NGA</v>
      </c>
      <c r="D16">
        <f>[5]Output!D16</f>
        <v>2001.5139999999999</v>
      </c>
      <c r="E16">
        <f>[5]Output!E16</f>
        <v>2001.5139999999999</v>
      </c>
      <c r="F16">
        <f>[5]Output!F16</f>
        <v>799.54199999999946</v>
      </c>
      <c r="G16">
        <f>[5]Output!G16</f>
        <v>1573.527000000001</v>
      </c>
      <c r="H16">
        <f>[5]Output!H16</f>
        <v>2001.5139999999999</v>
      </c>
      <c r="I16">
        <f>[5]Output!I16</f>
        <v>2001.5139999999999</v>
      </c>
      <c r="J16">
        <f>[5]Output!J16</f>
        <v>2001.5139999999999</v>
      </c>
      <c r="K16">
        <f>[5]Output!K16</f>
        <v>962.76100000000042</v>
      </c>
      <c r="L16">
        <f>[5]Output!L16</f>
        <v>0</v>
      </c>
      <c r="O16" s="2" t="s">
        <v>45</v>
      </c>
      <c r="P16" s="14">
        <f>(SUMIF($B:$B,"*GEO*",D:D))/1000</f>
        <v>0.2265083413557851</v>
      </c>
      <c r="Q16" s="14">
        <f t="shared" ref="Q16:X16" si="21">(SUMIF($B:$B,"*GEO*",E:E))/1000</f>
        <v>0.26937511693607241</v>
      </c>
      <c r="R16" s="14">
        <f t="shared" si="21"/>
        <v>0.27747165120645179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[5]Output!A17</f>
        <v>15</v>
      </c>
      <c r="B17" s="2" t="str">
        <f>[5]Output!B17</f>
        <v>UPS_GRO_NGA_1</v>
      </c>
      <c r="C17" s="2" t="str">
        <f>[5]Output!C17</f>
        <v>MIN_GAS_NGA</v>
      </c>
      <c r="D17" s="37">
        <f>[5]Output!D17</f>
        <v>735.28499999999997</v>
      </c>
      <c r="E17" s="37">
        <f>[5]Output!E17</f>
        <v>418.49599999999958</v>
      </c>
      <c r="F17" s="37">
        <f>[5]Output!F17</f>
        <v>0</v>
      </c>
      <c r="G17" s="37">
        <f>[5]Output!G17</f>
        <v>0</v>
      </c>
      <c r="H17">
        <f>[5]Output!H17</f>
        <v>0</v>
      </c>
      <c r="I17">
        <f>[5]Output!I17</f>
        <v>735.28499999999997</v>
      </c>
      <c r="J17">
        <f>[5]Output!J17</f>
        <v>735.28499999999997</v>
      </c>
      <c r="K17">
        <f>[5]Output!K17</f>
        <v>735.28499999999997</v>
      </c>
      <c r="L17">
        <f>[5]Output!L17</f>
        <v>735.28499999999997</v>
      </c>
      <c r="M17" s="38"/>
      <c r="O17" s="2" t="s">
        <v>46</v>
      </c>
      <c r="P17" s="14">
        <f>(SUMIF($B:$B,"*SOL*",D:D))/1000</f>
        <v>0.43151665864421479</v>
      </c>
      <c r="Q17" s="14">
        <f t="shared" ref="Q17:X17" si="22">(SUMIF($B:$B,"*SOL*",E:E))/1000</f>
        <v>0.97391688306392765</v>
      </c>
      <c r="R17" s="14">
        <f t="shared" si="22"/>
        <v>1.4790373487935484</v>
      </c>
      <c r="S17" s="14">
        <f t="shared" si="22"/>
        <v>2.5905121666644528</v>
      </c>
      <c r="T17" s="14">
        <f t="shared" si="22"/>
        <v>3.4128255717171729</v>
      </c>
      <c r="U17" s="14">
        <f t="shared" si="22"/>
        <v>3.9108830354947499</v>
      </c>
      <c r="V17" s="14">
        <f t="shared" si="22"/>
        <v>3.8840512879829752</v>
      </c>
      <c r="W17" s="14">
        <f t="shared" si="22"/>
        <v>3.8816190143834652</v>
      </c>
      <c r="X17" s="14">
        <f t="shared" si="22"/>
        <v>4.0300204896068594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[5]Output!A18</f>
        <v>16</v>
      </c>
      <c r="B18" s="2" t="str">
        <f>[5]Output!B18</f>
        <v>UPS_GRO_NGA_2</v>
      </c>
      <c r="C18" s="2" t="str">
        <f>[5]Output!C18</f>
        <v>MIN_GAS_NGA</v>
      </c>
      <c r="D18" s="37">
        <f>[5]Output!D18</f>
        <v>980.38100000000009</v>
      </c>
      <c r="E18" s="37">
        <f>[5]Output!E18</f>
        <v>0</v>
      </c>
      <c r="F18" s="37">
        <f>[5]Output!F18</f>
        <v>0</v>
      </c>
      <c r="G18" s="37">
        <f>[5]Output!G18</f>
        <v>0</v>
      </c>
      <c r="H18">
        <f>[5]Output!H18</f>
        <v>0</v>
      </c>
      <c r="I18">
        <f>[5]Output!I18</f>
        <v>58.990000000000009</v>
      </c>
      <c r="J18">
        <f>[5]Output!J18</f>
        <v>980.38100000000009</v>
      </c>
      <c r="K18">
        <f>[5]Output!K18</f>
        <v>980.38100000000009</v>
      </c>
      <c r="L18">
        <f>[5]Output!L18</f>
        <v>980.38100000000009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3.3927124249766312</v>
      </c>
      <c r="T18" s="14">
        <f t="shared" si="23"/>
        <v>5.0983434128678438</v>
      </c>
      <c r="U18" s="14">
        <f t="shared" si="23"/>
        <v>7.345427088324576</v>
      </c>
      <c r="V18" s="14">
        <f t="shared" si="23"/>
        <v>9.1260319388770501</v>
      </c>
      <c r="W18" s="14">
        <f t="shared" si="23"/>
        <v>10.011859074848079</v>
      </c>
      <c r="X18" s="14">
        <f t="shared" si="23"/>
        <v>11.141140973422003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[5]Output!A19</f>
        <v>17</v>
      </c>
      <c r="B19" s="2" t="str">
        <f>[5]Output!B19</f>
        <v>UPS_GRO_NGA_3</v>
      </c>
      <c r="C19" s="2" t="str">
        <f>[5]Output!C19</f>
        <v>MIN_GAS_NGA</v>
      </c>
      <c r="D19" s="37">
        <f>[5]Output!D19</f>
        <v>727.94700000000137</v>
      </c>
      <c r="E19" s="37">
        <f>[5]Output!E19</f>
        <v>0</v>
      </c>
      <c r="F19" s="37">
        <f>[5]Output!F19</f>
        <v>0</v>
      </c>
      <c r="G19" s="37">
        <f>[5]Output!G19</f>
        <v>0</v>
      </c>
      <c r="H19">
        <f>[5]Output!H19</f>
        <v>0</v>
      </c>
      <c r="I19">
        <f>[5]Output!I19</f>
        <v>0</v>
      </c>
      <c r="J19">
        <f>[5]Output!J19</f>
        <v>298.95099999999991</v>
      </c>
      <c r="K19">
        <f>[5]Output!K19</f>
        <v>735.28499999999997</v>
      </c>
      <c r="L19">
        <f>[5]Output!L19</f>
        <v>735.28499999999997</v>
      </c>
      <c r="M19" s="38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3.5467690000000003</v>
      </c>
      <c r="S19" s="14">
        <f t="shared" si="24"/>
        <v>6.213224591641084</v>
      </c>
      <c r="T19" s="14">
        <f t="shared" si="24"/>
        <v>8.7761689845850164</v>
      </c>
      <c r="U19" s="14">
        <f t="shared" si="24"/>
        <v>11.561310123819325</v>
      </c>
      <c r="V19" s="14">
        <f t="shared" si="24"/>
        <v>13.360083226860025</v>
      </c>
      <c r="W19" s="14">
        <f t="shared" si="24"/>
        <v>14.298478089231544</v>
      </c>
      <c r="X19" s="14">
        <f t="shared" si="24"/>
        <v>15.636161463028863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[5]Output!A20</f>
        <v>18</v>
      </c>
      <c r="B20" s="2" t="str">
        <f>[5]Output!B20</f>
        <v>UPS_LOC_BCO</v>
      </c>
      <c r="C20" s="2" t="str">
        <f>[5]Output!C20</f>
        <v>MIN_COA_BCO</v>
      </c>
      <c r="D20" s="37">
        <f>[5]Output!D20</f>
        <v>3638.04</v>
      </c>
      <c r="E20" s="37">
        <f>[5]Output!E20</f>
        <v>3443.5830000000001</v>
      </c>
      <c r="F20" s="37">
        <f>[5]Output!F20</f>
        <v>2430.2109999999998</v>
      </c>
      <c r="G20" s="37">
        <f>[5]Output!G20</f>
        <v>2187.19</v>
      </c>
      <c r="H20">
        <f>[5]Output!H20</f>
        <v>1968.471</v>
      </c>
      <c r="I20">
        <f>[5]Output!I20</f>
        <v>1427.345925325887</v>
      </c>
      <c r="J20">
        <f>[5]Output!J20</f>
        <v>1594.461</v>
      </c>
      <c r="K20">
        <f>[5]Output!K20</f>
        <v>1403.70819494383</v>
      </c>
      <c r="L20">
        <f>[5]Output!L20</f>
        <v>557.23315358908303</v>
      </c>
      <c r="M20" s="38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8.9078233149094608</v>
      </c>
      <c r="T20" s="14">
        <f t="shared" si="26"/>
        <v>7.7561141733017465</v>
      </c>
      <c r="U20" s="14">
        <f t="shared" si="26"/>
        <v>6.6044050316940286</v>
      </c>
      <c r="V20" s="14">
        <f t="shared" si="26"/>
        <v>5.4526958900863089</v>
      </c>
      <c r="W20" s="14">
        <f t="shared" si="26"/>
        <v>4.300986748478592</v>
      </c>
      <c r="X20" s="14">
        <f t="shared" si="26"/>
        <v>3.1492776068708759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5.4846938320631367E-2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[5]Output!A21</f>
        <v>19</v>
      </c>
      <c r="B21" s="2" t="str">
        <f>[5]Output!B21</f>
        <v>UPS_LOC_HCO</v>
      </c>
      <c r="C21" s="2" t="str">
        <f>[5]Output!C21</f>
        <v>MIN_COA_HCO</v>
      </c>
      <c r="D21" s="37">
        <f>[5]Output!D21</f>
        <v>3280.326</v>
      </c>
      <c r="E21" s="37">
        <f>[5]Output!E21</f>
        <v>2515.4349999999999</v>
      </c>
      <c r="F21" s="37">
        <f>[5]Output!F21</f>
        <v>1491.7660000000001</v>
      </c>
      <c r="G21" s="37">
        <f>[5]Output!G21</f>
        <v>1193.413</v>
      </c>
      <c r="H21">
        <f>[5]Output!H21</f>
        <v>954.73000000000013</v>
      </c>
      <c r="I21">
        <f>[5]Output!I21</f>
        <v>763.78399999999999</v>
      </c>
      <c r="J21">
        <f>[5]Output!J21</f>
        <v>611.02700000000004</v>
      </c>
      <c r="K21">
        <f>[5]Output!K21</f>
        <v>125.66919999999919</v>
      </c>
      <c r="L21">
        <f>[5]Output!L21</f>
        <v>0</v>
      </c>
      <c r="M21" s="38"/>
      <c r="O21" s="2" t="s">
        <v>146</v>
      </c>
      <c r="P21" s="14">
        <f>P19+P15+P14</f>
        <v>9.0103770000000036</v>
      </c>
      <c r="Q21" s="14">
        <f t="shared" ref="Q21:X21" si="27">Q19+Q15+Q14</f>
        <v>10.785544999999999</v>
      </c>
      <c r="R21" s="14">
        <f t="shared" si="27"/>
        <v>12.837413000000005</v>
      </c>
      <c r="S21" s="14">
        <f t="shared" si="27"/>
        <v>15.941992548801471</v>
      </c>
      <c r="T21" s="14">
        <f t="shared" si="27"/>
        <v>18.249236449055811</v>
      </c>
      <c r="U21" s="14">
        <f t="shared" si="27"/>
        <v>20.34831943089263</v>
      </c>
      <c r="V21" s="14">
        <f t="shared" si="27"/>
        <v>21.175118041770641</v>
      </c>
      <c r="W21" s="14">
        <f t="shared" si="27"/>
        <v>22.537850239738713</v>
      </c>
      <c r="X21" s="14">
        <f t="shared" si="27"/>
        <v>23.717902743760931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[5]Output!A22</f>
        <v>20</v>
      </c>
      <c r="B22" s="2" t="str">
        <f>[5]Output!B22</f>
        <v>UPS_DIS_HCO</v>
      </c>
      <c r="C22" s="2" t="str">
        <f>[5]Output!C22</f>
        <v>MIN_COA_HCO</v>
      </c>
      <c r="D22" s="37">
        <f>[5]Output!D22</f>
        <v>0</v>
      </c>
      <c r="E22" s="37">
        <f>[5]Output!E22</f>
        <v>0</v>
      </c>
      <c r="F22" s="37">
        <f>[5]Output!F22</f>
        <v>0</v>
      </c>
      <c r="G22" s="37">
        <f>[5]Output!G22</f>
        <v>0</v>
      </c>
      <c r="H22">
        <f>[5]Output!H22</f>
        <v>0</v>
      </c>
      <c r="I22">
        <f>[5]Output!I22</f>
        <v>0</v>
      </c>
      <c r="J22">
        <f>[5]Output!J22</f>
        <v>0</v>
      </c>
      <c r="K22">
        <f>[5]Output!K22</f>
        <v>363.15280000000081</v>
      </c>
      <c r="L22">
        <f>[5]Output!L22</f>
        <v>0</v>
      </c>
      <c r="M22" s="38"/>
      <c r="O22" s="2" t="s">
        <v>54</v>
      </c>
      <c r="P22" s="3">
        <f t="shared" ref="P22:X22" si="28">SUM(P2,P6,P10,P14,P15,P16,P17,P18,P20)</f>
        <v>81.062357625137906</v>
      </c>
      <c r="Q22" s="3">
        <f t="shared" si="28"/>
        <v>76.786854223369232</v>
      </c>
      <c r="R22" s="3">
        <f t="shared" si="28"/>
        <v>70.737659107105941</v>
      </c>
      <c r="S22" s="3">
        <f t="shared" si="28"/>
        <v>67.879328411644138</v>
      </c>
      <c r="T22" s="3">
        <f t="shared" si="28"/>
        <v>63.760909414867847</v>
      </c>
      <c r="U22" s="3">
        <f t="shared" si="28"/>
        <v>60.508617508650339</v>
      </c>
      <c r="V22" s="3">
        <f t="shared" si="28"/>
        <v>57.719207786185507</v>
      </c>
      <c r="W22" s="3">
        <f t="shared" si="28"/>
        <v>56.367102878802982</v>
      </c>
      <c r="X22" s="3">
        <f t="shared" si="28"/>
        <v>51.340166929616792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[5]Output!A23</f>
        <v>21</v>
      </c>
      <c r="B23" s="2" t="str">
        <f>[5]Output!B23</f>
        <v>UPS_NUC_LWR_UOX_EXS</v>
      </c>
      <c r="C23" s="2" t="str">
        <f>[5]Output!C23</f>
        <v>UPS_NUC_HET_LWR_UOX</v>
      </c>
      <c r="D23" s="37">
        <f>[5]Output!D23</f>
        <v>10579.161625137929</v>
      </c>
      <c r="E23" s="37">
        <f>[5]Output!E23</f>
        <v>9711.1572233692459</v>
      </c>
      <c r="F23" s="37">
        <f>[5]Output!F23</f>
        <v>8293.7841071059192</v>
      </c>
      <c r="G23" s="37">
        <f>[5]Output!G23</f>
        <v>8907.8233149094613</v>
      </c>
      <c r="H23">
        <f>[5]Output!H23</f>
        <v>7756.1141733017466</v>
      </c>
      <c r="I23">
        <f>[5]Output!I23</f>
        <v>6604.4050316940284</v>
      </c>
      <c r="J23">
        <f>[5]Output!J23</f>
        <v>5452.6958900863092</v>
      </c>
      <c r="K23">
        <f>[5]Output!K23</f>
        <v>4300.9867484785918</v>
      </c>
      <c r="L23">
        <f>[5]Output!L23</f>
        <v>3149.2776068708758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[5]Output!A24</f>
        <v>22</v>
      </c>
      <c r="B24" s="2" t="str">
        <f>[5]Output!B24</f>
        <v>UPS_RES_OIL_ADD</v>
      </c>
      <c r="C24" s="2" t="str">
        <f>[5]Output!C24</f>
        <v>MIN_OIL_ADD</v>
      </c>
      <c r="D24" s="37">
        <f>[5]Output!D24</f>
        <v>467.89000000000038</v>
      </c>
      <c r="E24" s="37">
        <f>[5]Output!E24</f>
        <v>635.72400000000016</v>
      </c>
      <c r="F24" s="37">
        <f>[5]Output!F24</f>
        <v>615.42500000000018</v>
      </c>
      <c r="G24" s="37">
        <f>[5]Output!G24</f>
        <v>584.65399999999966</v>
      </c>
      <c r="H24">
        <f>[5]Output!H24</f>
        <v>555.42100000000016</v>
      </c>
      <c r="I24">
        <f>[5]Output!I24</f>
        <v>527.64999999999964</v>
      </c>
      <c r="J24">
        <f>[5]Output!J24</f>
        <v>501.26799999999992</v>
      </c>
      <c r="K24">
        <f>[5]Output!K24</f>
        <v>264.53206482821321</v>
      </c>
      <c r="L24">
        <f>[5]Output!L24</f>
        <v>40.944229150661457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[5]Output!A25</f>
        <v>23</v>
      </c>
      <c r="B25" s="2" t="str">
        <f>[5]Output!B25</f>
        <v>UPS_BIO_CRP_STC_POT</v>
      </c>
      <c r="C25" s="2" t="str">
        <f>[5]Output!C25</f>
        <v>RNW_POT_BIO_CRP_STC</v>
      </c>
      <c r="D25" s="37">
        <f>[5]Output!D25</f>
        <v>172.7</v>
      </c>
      <c r="E25" s="37">
        <f>[5]Output!E25</f>
        <v>0</v>
      </c>
      <c r="F25" s="37">
        <f>[5]Output!F25</f>
        <v>63.944235818290437</v>
      </c>
      <c r="G25" s="37">
        <f>[5]Output!G25</f>
        <v>0</v>
      </c>
      <c r="H25">
        <f>[5]Output!H25</f>
        <v>0</v>
      </c>
      <c r="I25">
        <f>[5]Output!I25</f>
        <v>0</v>
      </c>
      <c r="J25">
        <f>[5]Output!J25</f>
        <v>0</v>
      </c>
      <c r="K25">
        <f>[5]Output!K25</f>
        <v>0</v>
      </c>
      <c r="L25">
        <f>[5]Output!L25</f>
        <v>0</v>
      </c>
      <c r="M25" s="38"/>
      <c r="AK25" s="38"/>
    </row>
    <row r="26" spans="1:41">
      <c r="A26" s="2">
        <f>[5]Output!A26</f>
        <v>24</v>
      </c>
      <c r="B26" s="2" t="str">
        <f>[5]Output!B26</f>
        <v>UPS_BIO_CRP_SUG_POT</v>
      </c>
      <c r="C26" s="2" t="str">
        <f>[5]Output!C26</f>
        <v>RNW_POT_BIO_CRP_SUG</v>
      </c>
      <c r="D26" s="37">
        <f>[5]Output!D26</f>
        <v>346.6</v>
      </c>
      <c r="E26" s="37">
        <f>[5]Output!E26</f>
        <v>474.9</v>
      </c>
      <c r="F26" s="37">
        <f>[5]Output!F26</f>
        <v>603.20000000000005</v>
      </c>
      <c r="G26" s="37">
        <f>[5]Output!G26</f>
        <v>742.85</v>
      </c>
      <c r="H26">
        <f>[5]Output!H26</f>
        <v>882.5</v>
      </c>
      <c r="I26">
        <f>[5]Output!I26</f>
        <v>708.07974249626147</v>
      </c>
      <c r="J26">
        <f>[5]Output!J26</f>
        <v>221.01157838117649</v>
      </c>
      <c r="K26">
        <f>[5]Output!K26</f>
        <v>0</v>
      </c>
      <c r="L26">
        <f>[5]Output!L26</f>
        <v>0</v>
      </c>
      <c r="M26" s="38"/>
      <c r="AK26" s="13"/>
    </row>
    <row r="27" spans="1:41">
      <c r="A27" s="2">
        <f>[5]Output!A27</f>
        <v>25</v>
      </c>
      <c r="B27" s="2" t="str">
        <f>[5]Output!B27</f>
        <v>UPS_BIO_CRP_GRS_POT</v>
      </c>
      <c r="C27" s="2" t="str">
        <f>[5]Output!C27</f>
        <v>RNW_POT_BIO_CRP_GRS</v>
      </c>
      <c r="D27" s="37">
        <f>[5]Output!D27</f>
        <v>0</v>
      </c>
      <c r="E27" s="37">
        <f>[5]Output!E27</f>
        <v>762.77657751851939</v>
      </c>
      <c r="F27" s="37">
        <f>[5]Output!F27</f>
        <v>1296.8897641817109</v>
      </c>
      <c r="G27" s="37">
        <f>[5]Output!G27</f>
        <v>936.46592730811869</v>
      </c>
      <c r="H27">
        <f>[5]Output!H27</f>
        <v>200.23318056039679</v>
      </c>
      <c r="I27">
        <f>[5]Output!I27</f>
        <v>0</v>
      </c>
      <c r="J27">
        <f>[5]Output!J27</f>
        <v>0</v>
      </c>
      <c r="K27">
        <f>[5]Output!K27</f>
        <v>300.99672103341169</v>
      </c>
      <c r="L27">
        <f>[5]Output!L27</f>
        <v>0</v>
      </c>
      <c r="M27" s="38"/>
    </row>
    <row r="28" spans="1:41">
      <c r="A28" s="2">
        <f>[5]Output!A28</f>
        <v>26</v>
      </c>
      <c r="B28" s="2" t="str">
        <f>[5]Output!B28</f>
        <v>UPS_BIO_CRP_WOD_1_POT</v>
      </c>
      <c r="C28" s="2" t="str">
        <f>[5]Output!C28</f>
        <v>RNW_POT_BIO_WOD</v>
      </c>
      <c r="D28" s="37">
        <f>[5]Output!D28</f>
        <v>0</v>
      </c>
      <c r="E28" s="37">
        <f>[5]Output!E28</f>
        <v>133.69999999999999</v>
      </c>
      <c r="F28" s="37">
        <f>[5]Output!F28</f>
        <v>267.39999999999998</v>
      </c>
      <c r="G28" s="37">
        <f>[5]Output!G28</f>
        <v>292.5</v>
      </c>
      <c r="H28">
        <f>[5]Output!H28</f>
        <v>317.60000000000002</v>
      </c>
      <c r="I28">
        <f>[5]Output!I28</f>
        <v>310.3</v>
      </c>
      <c r="J28">
        <f>[5]Output!J28</f>
        <v>0</v>
      </c>
      <c r="K28">
        <f>[5]Output!K28</f>
        <v>294.45</v>
      </c>
      <c r="L28">
        <f>[5]Output!L28</f>
        <v>285.89999999999998</v>
      </c>
      <c r="M28" s="38"/>
    </row>
    <row r="29" spans="1:41">
      <c r="A29" s="2">
        <f>[5]Output!A29</f>
        <v>27</v>
      </c>
      <c r="B29" s="2" t="str">
        <f>[5]Output!B29</f>
        <v>UPS_BIO_CRP_WOD_2_POT</v>
      </c>
      <c r="C29" s="2" t="str">
        <f>[5]Output!C29</f>
        <v>RNW_POT_BIO_WOD</v>
      </c>
      <c r="D29" s="37">
        <f>[5]Output!D29</f>
        <v>0</v>
      </c>
      <c r="E29" s="37">
        <f>[5]Output!E29</f>
        <v>45.65</v>
      </c>
      <c r="F29" s="37">
        <f>[5]Output!F29</f>
        <v>91.3</v>
      </c>
      <c r="G29" s="37">
        <f>[5]Output!G29</f>
        <v>93.95</v>
      </c>
      <c r="H29">
        <f>[5]Output!H29</f>
        <v>96.6</v>
      </c>
      <c r="I29">
        <f>[5]Output!I29</f>
        <v>99.65</v>
      </c>
      <c r="J29">
        <f>[5]Output!J29</f>
        <v>102.7</v>
      </c>
      <c r="K29">
        <f>[5]Output!K29</f>
        <v>105.85</v>
      </c>
      <c r="L29">
        <f>[5]Output!L29</f>
        <v>109</v>
      </c>
      <c r="M29" s="38"/>
      <c r="AA29" s="5"/>
      <c r="AB29" s="5"/>
      <c r="AC29" s="5"/>
    </row>
    <row r="30" spans="1:41">
      <c r="A30" s="2">
        <f>[5]Output!A30</f>
        <v>28</v>
      </c>
      <c r="B30" s="2" t="str">
        <f>[5]Output!B30</f>
        <v>UPS_BIO_AGR_WST_POT</v>
      </c>
      <c r="C30" s="2" t="str">
        <f>[5]Output!C30</f>
        <v>RNW_POT_BIO_WOD</v>
      </c>
      <c r="D30" s="37">
        <f>[5]Output!D30</f>
        <v>1109.8</v>
      </c>
      <c r="E30" s="37">
        <f>[5]Output!E30</f>
        <v>1127.0999999999999</v>
      </c>
      <c r="F30" s="37">
        <f>[5]Output!F30</f>
        <v>1144.4000000000001</v>
      </c>
      <c r="G30" s="37">
        <f>[5]Output!G30</f>
        <v>1132.5</v>
      </c>
      <c r="H30">
        <f>[5]Output!H30</f>
        <v>1120.5999999999999</v>
      </c>
      <c r="I30">
        <f>[5]Output!I30</f>
        <v>1106.5999999999999</v>
      </c>
      <c r="J30">
        <f>[5]Output!J30</f>
        <v>1092.5999999999999</v>
      </c>
      <c r="K30">
        <f>[5]Output!K30</f>
        <v>1078.4000000000001</v>
      </c>
      <c r="L30">
        <f>[5]Output!L30</f>
        <v>1064.2</v>
      </c>
      <c r="M30" s="38"/>
      <c r="AC30" s="5"/>
    </row>
    <row r="31" spans="1:41">
      <c r="A31" s="2">
        <f>[5]Output!A31</f>
        <v>29</v>
      </c>
      <c r="B31" s="2" t="str">
        <f>[5]Output!B31</f>
        <v>UPS_BIO_FOR_2_POT</v>
      </c>
      <c r="C31" s="2" t="str">
        <f>[5]Output!C31</f>
        <v>RNW_POT_BIO_WOD</v>
      </c>
      <c r="D31" s="37">
        <f>[5]Output!D31</f>
        <v>533.29999999999995</v>
      </c>
      <c r="E31" s="37">
        <f>[5]Output!E31</f>
        <v>421.75</v>
      </c>
      <c r="F31" s="37">
        <f>[5]Output!F31</f>
        <v>310.2</v>
      </c>
      <c r="G31" s="37">
        <f>[5]Output!G31</f>
        <v>315.39999999999998</v>
      </c>
      <c r="H31">
        <f>[5]Output!H31</f>
        <v>320.60000000000002</v>
      </c>
      <c r="I31">
        <f>[5]Output!I31</f>
        <v>312.7</v>
      </c>
      <c r="J31">
        <f>[5]Output!J31</f>
        <v>304.8</v>
      </c>
      <c r="K31">
        <f>[5]Output!K31</f>
        <v>304.95</v>
      </c>
      <c r="L31">
        <f>[5]Output!L31</f>
        <v>305.10000000000002</v>
      </c>
      <c r="M31" s="38"/>
      <c r="AC31" s="5"/>
    </row>
    <row r="32" spans="1:41">
      <c r="A32" s="2">
        <f>[5]Output!A32</f>
        <v>30</v>
      </c>
      <c r="B32" s="2" t="str">
        <f>[5]Output!B32</f>
        <v>UPS_BIO_WOD_RES_1_POT</v>
      </c>
      <c r="C32" s="2" t="str">
        <f>[5]Output!C32</f>
        <v>RNW_POT_BIO_WOD</v>
      </c>
      <c r="D32" s="37">
        <f>[5]Output!D32</f>
        <v>110.6</v>
      </c>
      <c r="E32" s="37">
        <f>[5]Output!E32</f>
        <v>112.3</v>
      </c>
      <c r="F32" s="37">
        <f>[5]Output!F32</f>
        <v>114</v>
      </c>
      <c r="G32" s="37">
        <f>[5]Output!G32</f>
        <v>116.75</v>
      </c>
      <c r="H32">
        <f>[5]Output!H32</f>
        <v>119.5</v>
      </c>
      <c r="I32">
        <f>[5]Output!I32</f>
        <v>127.8</v>
      </c>
      <c r="J32">
        <f>[5]Output!J32</f>
        <v>136.1</v>
      </c>
      <c r="K32">
        <f>[5]Output!K32</f>
        <v>139.69999999999999</v>
      </c>
      <c r="L32">
        <f>[5]Output!L32</f>
        <v>143.30000000000001</v>
      </c>
    </row>
    <row r="33" spans="1:29">
      <c r="A33" s="2">
        <f>[5]Output!A33</f>
        <v>31</v>
      </c>
      <c r="B33" s="2" t="str">
        <f>[5]Output!B33</f>
        <v>UPS_BIO_WOD_RES_2_POT</v>
      </c>
      <c r="C33" s="2" t="str">
        <f>[5]Output!C33</f>
        <v>RNW_POT_BIO_WOD</v>
      </c>
      <c r="D33" s="37">
        <f>[5]Output!D33</f>
        <v>156.19999999999999</v>
      </c>
      <c r="E33" s="37">
        <f>[5]Output!E33</f>
        <v>155.85</v>
      </c>
      <c r="F33" s="37">
        <f>[5]Output!F33</f>
        <v>155.5</v>
      </c>
      <c r="G33" s="37">
        <f>[5]Output!G33</f>
        <v>155.44999999999999</v>
      </c>
      <c r="H33">
        <f>[5]Output!H33</f>
        <v>155.4</v>
      </c>
      <c r="I33">
        <f>[5]Output!I33</f>
        <v>163.25</v>
      </c>
      <c r="J33">
        <f>[5]Output!J33</f>
        <v>171.1</v>
      </c>
      <c r="K33">
        <f>[5]Output!K33</f>
        <v>173.05</v>
      </c>
      <c r="L33">
        <f>[5]Output!L33</f>
        <v>175</v>
      </c>
    </row>
    <row r="34" spans="1:29">
      <c r="A34" s="2">
        <f>[5]Output!A34</f>
        <v>32</v>
      </c>
      <c r="B34" s="2" t="str">
        <f>[5]Output!B34</f>
        <v>UPS_BIO_WOD_PRD_1_POT</v>
      </c>
      <c r="C34" s="2" t="str">
        <f>[5]Output!C34</f>
        <v>RNW_POT_BIO_WOD</v>
      </c>
      <c r="D34">
        <f>[5]Output!D34</f>
        <v>977.3</v>
      </c>
      <c r="E34">
        <f>[5]Output!E34</f>
        <v>955.45</v>
      </c>
      <c r="F34">
        <f>[5]Output!F34</f>
        <v>933.6</v>
      </c>
      <c r="G34">
        <f>[5]Output!G34</f>
        <v>940.25</v>
      </c>
      <c r="H34">
        <f>[5]Output!H34</f>
        <v>946.9</v>
      </c>
      <c r="I34">
        <f>[5]Output!I34</f>
        <v>945.4</v>
      </c>
      <c r="J34">
        <f>[5]Output!J34</f>
        <v>943.9</v>
      </c>
      <c r="K34">
        <f>[5]Output!K34</f>
        <v>923.15000000000009</v>
      </c>
      <c r="L34">
        <f>[5]Output!L34</f>
        <v>902.4</v>
      </c>
      <c r="AC34" s="5"/>
    </row>
    <row r="35" spans="1:29">
      <c r="A35" s="2">
        <f>[5]Output!A35</f>
        <v>33</v>
      </c>
      <c r="B35" s="2" t="str">
        <f>[5]Output!B35</f>
        <v>UPS_BIO_MUN_POT</v>
      </c>
      <c r="C35" s="2" t="str">
        <f>[5]Output!C35</f>
        <v>RNW_POT_BIO_MUN</v>
      </c>
      <c r="D35">
        <f>[5]Output!D35</f>
        <v>424.3</v>
      </c>
      <c r="E35">
        <f>[5]Output!E35</f>
        <v>447.65</v>
      </c>
      <c r="F35">
        <f>[5]Output!F35</f>
        <v>470.99999999999989</v>
      </c>
      <c r="G35">
        <f>[5]Output!G35</f>
        <v>518</v>
      </c>
      <c r="H35">
        <f>[5]Output!H35</f>
        <v>565</v>
      </c>
      <c r="I35">
        <f>[5]Output!I35</f>
        <v>610.15</v>
      </c>
      <c r="J35">
        <f>[5]Output!J35</f>
        <v>655.29999999999995</v>
      </c>
      <c r="K35">
        <f>[5]Output!K35</f>
        <v>707.09999999999991</v>
      </c>
      <c r="L35">
        <f>[5]Output!L35</f>
        <v>758.9</v>
      </c>
    </row>
    <row r="36" spans="1:29">
      <c r="A36" s="2">
        <f>[5]Output!A36</f>
        <v>34</v>
      </c>
      <c r="B36" s="2" t="str">
        <f>[5]Output!B36</f>
        <v>UPS_BIO_SLU_POT</v>
      </c>
      <c r="C36" s="2" t="str">
        <f>[5]Output!C36</f>
        <v>RNW_POT_BIO_SLU</v>
      </c>
      <c r="D36">
        <f>[5]Output!D36</f>
        <v>24.1</v>
      </c>
      <c r="E36">
        <f>[5]Output!E36</f>
        <v>25.95</v>
      </c>
      <c r="F36">
        <f>[5]Output!F36</f>
        <v>27.8</v>
      </c>
      <c r="G36">
        <f>[5]Output!G36</f>
        <v>31.35</v>
      </c>
      <c r="H36">
        <f>[5]Output!H36</f>
        <v>34.9</v>
      </c>
      <c r="I36">
        <f>[5]Output!I36</f>
        <v>38.950000000000003</v>
      </c>
      <c r="J36">
        <f>[5]Output!J36</f>
        <v>43</v>
      </c>
      <c r="K36">
        <f>[5]Output!K36</f>
        <v>48.29999999999999</v>
      </c>
      <c r="L36">
        <f>[5]Output!L36</f>
        <v>53.6</v>
      </c>
    </row>
    <row r="37" spans="1:29">
      <c r="A37" s="2">
        <f>[5]Output!A37</f>
        <v>35</v>
      </c>
      <c r="B37" s="2" t="str">
        <f>[5]Output!B37</f>
        <v>UPS_BIO_GAS_POT</v>
      </c>
      <c r="C37" s="2" t="str">
        <f>[5]Output!C37</f>
        <v>RNW_POT_BIO_GAS</v>
      </c>
      <c r="D37">
        <f>[5]Output!D37</f>
        <v>1246</v>
      </c>
      <c r="E37">
        <f>[5]Output!E37</f>
        <v>1237.0999999999999</v>
      </c>
      <c r="F37">
        <f>[5]Output!F37</f>
        <v>1228.2</v>
      </c>
      <c r="G37">
        <f>[5]Output!G37</f>
        <v>1233.55</v>
      </c>
      <c r="H37">
        <f>[5]Output!H37</f>
        <v>1238.9000000000001</v>
      </c>
      <c r="I37">
        <f>[5]Output!I37</f>
        <v>1245.75</v>
      </c>
      <c r="J37">
        <f>[5]Output!J37</f>
        <v>1252.5999999999999</v>
      </c>
      <c r="K37">
        <f>[5]Output!K37</f>
        <v>1259.4000000000001</v>
      </c>
      <c r="L37">
        <f>[5]Output!L37</f>
        <v>1266.2</v>
      </c>
    </row>
    <row r="38" spans="1:29">
      <c r="A38" s="2">
        <f>[5]Output!A38</f>
        <v>36</v>
      </c>
      <c r="B38" s="2" t="str">
        <f>[5]Output!B38</f>
        <v>UPS_BIO_LIQ_POT</v>
      </c>
      <c r="C38" s="2" t="str">
        <f>[5]Output!C38</f>
        <v>RNW_POT_BIO_LIQ</v>
      </c>
      <c r="D38">
        <f>[5]Output!D38</f>
        <v>26.9</v>
      </c>
      <c r="E38">
        <f>[5]Output!E38</f>
        <v>48.05</v>
      </c>
      <c r="F38">
        <f>[5]Output!F38</f>
        <v>69.2</v>
      </c>
      <c r="G38">
        <f>[5]Output!G38</f>
        <v>71.399999999999991</v>
      </c>
      <c r="H38">
        <f>[5]Output!H38</f>
        <v>0</v>
      </c>
      <c r="I38">
        <f>[5]Output!I38</f>
        <v>0</v>
      </c>
      <c r="J38">
        <f>[5]Output!J38</f>
        <v>0</v>
      </c>
      <c r="K38">
        <f>[5]Output!K38</f>
        <v>0</v>
      </c>
      <c r="L38">
        <f>[5]Output!L38</f>
        <v>0</v>
      </c>
    </row>
    <row r="39" spans="1:29">
      <c r="A39" s="2">
        <f>[5]Output!A39</f>
        <v>37</v>
      </c>
      <c r="B39" s="2" t="str">
        <f>[5]Output!B39</f>
        <v>IMP_BIO_EMHV_GLB</v>
      </c>
      <c r="C39" s="2" t="str">
        <f>[5]Output!C39</f>
        <v>IMP_RNW_BIO_EMHV</v>
      </c>
      <c r="D39">
        <f>[5]Output!D39</f>
        <v>215.30251517782631</v>
      </c>
      <c r="E39">
        <f>[5]Output!E39</f>
        <v>0</v>
      </c>
      <c r="F39">
        <f>[5]Output!F39</f>
        <v>0</v>
      </c>
      <c r="G39">
        <f>[5]Output!G39</f>
        <v>369.49990000000003</v>
      </c>
      <c r="H39">
        <f>[5]Output!H39</f>
        <v>468.99929999999989</v>
      </c>
      <c r="I39">
        <f>[5]Output!I39</f>
        <v>555.41640000000007</v>
      </c>
      <c r="J39">
        <f>[5]Output!J39</f>
        <v>641.83349999999996</v>
      </c>
      <c r="K39">
        <f>[5]Output!K39</f>
        <v>728.25252499999988</v>
      </c>
      <c r="L39">
        <f>[5]Output!L39</f>
        <v>814.67155000000002</v>
      </c>
    </row>
    <row r="40" spans="1:29">
      <c r="A40" s="2">
        <f>[5]Output!A40</f>
        <v>38</v>
      </c>
      <c r="B40" s="2" t="str">
        <f>[5]Output!B40</f>
        <v>IMP_BIO_ETH_GLB</v>
      </c>
      <c r="C40" s="2" t="str">
        <f>[5]Output!C40</f>
        <v>IMP_RNW_BIO_ETH</v>
      </c>
      <c r="D40">
        <f>[5]Output!D40</f>
        <v>87.389484822178474</v>
      </c>
      <c r="E40">
        <f>[5]Output!E40</f>
        <v>78.016422481480348</v>
      </c>
      <c r="F40">
        <f>[5]Output!F40</f>
        <v>0</v>
      </c>
      <c r="G40">
        <f>[5]Output!G40</f>
        <v>80.368805877184911</v>
      </c>
      <c r="H40">
        <f>[5]Output!H40</f>
        <v>163.93402186425811</v>
      </c>
      <c r="I40">
        <f>[5]Output!I40</f>
        <v>67.26170784599681</v>
      </c>
      <c r="J40">
        <f>[5]Output!J40</f>
        <v>61.104330567465652</v>
      </c>
      <c r="K40">
        <f>[5]Output!K40</f>
        <v>65.117858351066346</v>
      </c>
      <c r="L40">
        <f>[5]Output!L40</f>
        <v>58.326910647095083</v>
      </c>
    </row>
    <row r="41" spans="1:29">
      <c r="A41" s="2">
        <f>[5]Output!A41</f>
        <v>39</v>
      </c>
      <c r="B41" s="2" t="str">
        <f>[5]Output!B41</f>
        <v>IMP_BIO_WOD_GLB</v>
      </c>
      <c r="C41" s="2" t="str">
        <f>[5]Output!C41</f>
        <v>IMP_RNW_BIO_WOD</v>
      </c>
      <c r="D41">
        <f>[5]Output!D41</f>
        <v>283</v>
      </c>
      <c r="E41">
        <f>[5]Output!E41</f>
        <v>283</v>
      </c>
      <c r="F41">
        <f>[5]Output!F41</f>
        <v>283</v>
      </c>
      <c r="G41">
        <f>[5]Output!G41</f>
        <v>400</v>
      </c>
      <c r="H41">
        <f>[5]Output!H41</f>
        <v>517</v>
      </c>
      <c r="I41">
        <f>[5]Output!I41</f>
        <v>624</v>
      </c>
      <c r="J41">
        <f>[5]Output!J41</f>
        <v>621.21389790959961</v>
      </c>
      <c r="K41">
        <f>[5]Output!K41</f>
        <v>822.49999999999989</v>
      </c>
      <c r="L41">
        <f>[5]Output!L41</f>
        <v>914</v>
      </c>
    </row>
    <row r="42" spans="1:29">
      <c r="A42" s="2">
        <f>[5]Output!A42</f>
        <v>40</v>
      </c>
      <c r="B42" s="2" t="str">
        <f>[5]Output!B42</f>
        <v>UPS_HYD_POT</v>
      </c>
      <c r="C42" s="2" t="str">
        <f>[5]Output!C42</f>
        <v>RNW_POT_HYD</v>
      </c>
      <c r="D42">
        <f>[5]Output!D42</f>
        <v>2088.7800000000002</v>
      </c>
      <c r="E42">
        <f>[5]Output!E42</f>
        <v>2123.37</v>
      </c>
      <c r="F42">
        <f>[5]Output!F42</f>
        <v>2231.0100000000011</v>
      </c>
      <c r="G42">
        <f>[5]Output!G42</f>
        <v>2298.4833239750842</v>
      </c>
      <c r="H42">
        <f>[5]Output!H42</f>
        <v>2324.4009620461402</v>
      </c>
      <c r="I42">
        <f>[5]Output!I42</f>
        <v>1871.7014567310471</v>
      </c>
      <c r="J42">
        <f>[5]Output!J42</f>
        <v>1567.771508052376</v>
      </c>
      <c r="K42">
        <f>[5]Output!K42</f>
        <v>1288.1550461226909</v>
      </c>
      <c r="L42">
        <f>[5]Output!L42</f>
        <v>1231.1428200849709</v>
      </c>
    </row>
    <row r="43" spans="1:29">
      <c r="A43" s="2">
        <f>[5]Output!A43</f>
        <v>41</v>
      </c>
      <c r="B43" s="2" t="str">
        <f>[5]Output!B43</f>
        <v>UPS_GEO_POT</v>
      </c>
      <c r="C43" s="2" t="str">
        <f>[5]Output!C43</f>
        <v>RNW_POT_GEO</v>
      </c>
      <c r="D43">
        <f>[5]Output!D43</f>
        <v>226.50834135578509</v>
      </c>
      <c r="E43">
        <f>[5]Output!E43</f>
        <v>269.3751169360724</v>
      </c>
      <c r="F43">
        <f>[5]Output!F43</f>
        <v>277.47165120645178</v>
      </c>
      <c r="G43">
        <f>[5]Output!G43</f>
        <v>230</v>
      </c>
      <c r="H43">
        <f>[5]Output!H43</f>
        <v>264.99999999999989</v>
      </c>
      <c r="I43">
        <f>[5]Output!I43</f>
        <v>305</v>
      </c>
      <c r="J43">
        <f>[5]Output!J43</f>
        <v>350</v>
      </c>
      <c r="K43">
        <f>[5]Output!K43</f>
        <v>405</v>
      </c>
      <c r="L43">
        <f>[5]Output!L43</f>
        <v>465</v>
      </c>
    </row>
    <row r="44" spans="1:29">
      <c r="A44" s="2">
        <f>[5]Output!A44</f>
        <v>42</v>
      </c>
      <c r="B44" s="2" t="str">
        <f>[5]Output!B44</f>
        <v>UPS_SOL_PV_POT</v>
      </c>
      <c r="C44" s="2" t="str">
        <f>[5]Output!C44</f>
        <v>RNW_POT_SOL_PV</v>
      </c>
      <c r="D44">
        <f>[5]Output!D44</f>
        <v>164.23</v>
      </c>
      <c r="E44">
        <f>[5]Output!E44</f>
        <v>361.67999999999989</v>
      </c>
      <c r="F44">
        <f>[5]Output!F44</f>
        <v>583.67999999999995</v>
      </c>
      <c r="G44">
        <f>[5]Output!G44</f>
        <v>1426.8517047719999</v>
      </c>
      <c r="H44">
        <f>[5]Output!H44</f>
        <v>2250.8242955871769</v>
      </c>
      <c r="I44">
        <f>[5]Output!I44</f>
        <v>2753.120505486886</v>
      </c>
      <c r="J44">
        <f>[5]Output!J44</f>
        <v>2734.6819913840582</v>
      </c>
      <c r="K44">
        <f>[5]Output!K44</f>
        <v>2732.4104896212748</v>
      </c>
      <c r="L44">
        <f>[5]Output!L44</f>
        <v>2887.9994305774062</v>
      </c>
    </row>
    <row r="45" spans="1:29">
      <c r="A45" s="2">
        <f>[5]Output!A45</f>
        <v>43</v>
      </c>
      <c r="B45" s="2" t="str">
        <f>[5]Output!B45</f>
        <v>UPS_SOL_TH_POT</v>
      </c>
      <c r="C45" s="2" t="str">
        <f>[5]Output!C45</f>
        <v>RNW_POT_SOL_TH</v>
      </c>
      <c r="D45">
        <f>[5]Output!D45</f>
        <v>264.5466586442148</v>
      </c>
      <c r="E45">
        <f>[5]Output!E45</f>
        <v>592.10688306392785</v>
      </c>
      <c r="F45">
        <f>[5]Output!F45</f>
        <v>874.89734879354842</v>
      </c>
      <c r="G45">
        <f>[5]Output!G45</f>
        <v>1144.7734081842821</v>
      </c>
      <c r="H45">
        <f>[5]Output!H45</f>
        <v>1144.610990369996</v>
      </c>
      <c r="I45">
        <f>[5]Output!I45</f>
        <v>1143.7179812585159</v>
      </c>
      <c r="J45">
        <f>[5]Output!J45</f>
        <v>1141.8800741878531</v>
      </c>
      <c r="K45">
        <f>[5]Output!K45</f>
        <v>1141.8800741878531</v>
      </c>
      <c r="L45">
        <f>[5]Output!L45</f>
        <v>1141.8800741878531</v>
      </c>
    </row>
    <row r="46" spans="1:29">
      <c r="A46" s="2">
        <f>[5]Output!A46</f>
        <v>44</v>
      </c>
      <c r="B46" s="2" t="str">
        <f>[5]Output!B46</f>
        <v>UPS_SOL_CSP_POT</v>
      </c>
      <c r="C46" s="2" t="str">
        <f>[5]Output!C46</f>
        <v>RNW_POT_SOL_CSP</v>
      </c>
      <c r="D46">
        <f>[5]Output!D46</f>
        <v>2.74</v>
      </c>
      <c r="E46">
        <f>[5]Output!E46</f>
        <v>20.13</v>
      </c>
      <c r="F46">
        <f>[5]Output!F46</f>
        <v>20.46</v>
      </c>
      <c r="G46">
        <f>[5]Output!G46</f>
        <v>18.88705370817091</v>
      </c>
      <c r="H46">
        <f>[5]Output!H46</f>
        <v>17.390285760000001</v>
      </c>
      <c r="I46">
        <f>[5]Output!I46</f>
        <v>14.044548749347941</v>
      </c>
      <c r="J46">
        <f>[5]Output!J46</f>
        <v>7.4892224110641212</v>
      </c>
      <c r="K46">
        <f>[5]Output!K46</f>
        <v>7.3284505743371842</v>
      </c>
      <c r="L46">
        <f>[5]Output!L46</f>
        <v>0.140984841599997</v>
      </c>
    </row>
    <row r="47" spans="1:29">
      <c r="A47" s="2">
        <f>[5]Output!A47</f>
        <v>45</v>
      </c>
      <c r="B47" s="2" t="str">
        <f>[5]Output!B47</f>
        <v>UPS_TDL_POT</v>
      </c>
      <c r="C47" s="2" t="str">
        <f>[5]Output!C47</f>
        <v>RNW_POT_TDL</v>
      </c>
      <c r="D47">
        <f>[5]Output!D47</f>
        <v>1.72</v>
      </c>
      <c r="E47">
        <f>[5]Output!E47</f>
        <v>1.76</v>
      </c>
      <c r="F47">
        <f>[5]Output!F47</f>
        <v>1.85</v>
      </c>
      <c r="G47">
        <f>[5]Output!G47</f>
        <v>7.7945639040000021</v>
      </c>
      <c r="H47">
        <f>[5]Output!H47</f>
        <v>0.78549868800000078</v>
      </c>
      <c r="I47">
        <f>[5]Output!I47</f>
        <v>0.60422976000000073</v>
      </c>
      <c r="J47">
        <f>[5]Output!J47</f>
        <v>0</v>
      </c>
      <c r="K47">
        <f>[5]Output!K47</f>
        <v>0</v>
      </c>
      <c r="L47">
        <f>[5]Output!L47</f>
        <v>0</v>
      </c>
    </row>
    <row r="48" spans="1:29">
      <c r="A48" s="2">
        <f>[5]Output!A48</f>
        <v>46</v>
      </c>
      <c r="B48" s="2" t="str">
        <f>[5]Output!B48</f>
        <v>UPS_WIN_ON_POT</v>
      </c>
      <c r="C48" s="2" t="str">
        <f>[5]Output!C48</f>
        <v>RNW_POT_WIN_ON</v>
      </c>
      <c r="D48">
        <f>[5]Output!D48</f>
        <v>550.07999999999993</v>
      </c>
      <c r="E48">
        <f>[5]Output!E48</f>
        <v>983.01999999999987</v>
      </c>
      <c r="F48">
        <f>[5]Output!F48</f>
        <v>1530.69</v>
      </c>
      <c r="G48">
        <f>[5]Output!G48</f>
        <v>2431.0284398048229</v>
      </c>
      <c r="H48">
        <f>[5]Output!H48</f>
        <v>3014.119159139736</v>
      </c>
      <c r="I48">
        <f>[5]Output!I48</f>
        <v>3159.335542228745</v>
      </c>
      <c r="J48">
        <f>[5]Output!J48</f>
        <v>3215.1538953009058</v>
      </c>
      <c r="K48">
        <f>[5]Output!K48</f>
        <v>3298.34727773025</v>
      </c>
      <c r="L48">
        <f>[5]Output!L48</f>
        <v>3558.647818664097</v>
      </c>
    </row>
    <row r="49" spans="1:12">
      <c r="A49" s="2">
        <f>[5]Output!A49</f>
        <v>47</v>
      </c>
      <c r="B49" s="2" t="str">
        <f>[5]Output!B49</f>
        <v>UPS_WIN_OFF_POT</v>
      </c>
      <c r="C49" s="2" t="str">
        <f>[5]Output!C49</f>
        <v>RNW_POT_WIN_OFF</v>
      </c>
      <c r="D49">
        <f>[5]Output!D49</f>
        <v>0</v>
      </c>
      <c r="E49">
        <f>[5]Output!E49</f>
        <v>126.62</v>
      </c>
      <c r="F49">
        <f>[5]Output!F49</f>
        <v>259.57</v>
      </c>
      <c r="G49">
        <f>[5]Output!G49</f>
        <v>961.6839851718081</v>
      </c>
      <c r="H49">
        <f>[5]Output!H49</f>
        <v>2084.2242537281081</v>
      </c>
      <c r="I49">
        <f>[5]Output!I49</f>
        <v>4186.0915460958313</v>
      </c>
      <c r="J49">
        <f>[5]Output!J49</f>
        <v>5910.8780435761437</v>
      </c>
      <c r="K49">
        <f>[5]Output!K49</f>
        <v>6713.5117971178279</v>
      </c>
      <c r="L49">
        <f>[5]Output!L49</f>
        <v>7582.4931547579063</v>
      </c>
    </row>
    <row r="50" spans="1:12">
      <c r="A50" s="2">
        <f>[5]Output!A50</f>
        <v>48</v>
      </c>
      <c r="B50" s="2" t="str">
        <f>[5]Output!B50</f>
        <v>IMP_OIL_USA</v>
      </c>
      <c r="C50" s="2" t="str">
        <f>[5]Output!C50</f>
        <v>IMP_OIL_PRD</v>
      </c>
      <c r="D50">
        <f>[5]Output!D50</f>
        <v>281.86900000000003</v>
      </c>
      <c r="E50">
        <f>[5]Output!E50</f>
        <v>305.49432385499989</v>
      </c>
      <c r="F50">
        <f>[5]Output!F50</f>
        <v>456.96600000000001</v>
      </c>
      <c r="G50">
        <f>[5]Output!G50</f>
        <v>994.9430000000001</v>
      </c>
      <c r="H50">
        <f>[5]Output!H50</f>
        <v>994.9430000000001</v>
      </c>
      <c r="I50">
        <f>[5]Output!I50</f>
        <v>994.9430000000001</v>
      </c>
      <c r="J50">
        <f>[5]Output!J50</f>
        <v>994.9430000000001</v>
      </c>
      <c r="K50">
        <f>[5]Output!K50</f>
        <v>994.9430000000001</v>
      </c>
      <c r="L50">
        <f>[5]Output!L50</f>
        <v>994.9430000000001</v>
      </c>
    </row>
    <row r="51" spans="1:12">
      <c r="A51" s="2">
        <f>[5]Output!A51</f>
        <v>49</v>
      </c>
      <c r="B51" s="2" t="str">
        <f>[5]Output!B51</f>
        <v>IMP_OIL_CAN</v>
      </c>
      <c r="C51" s="2" t="str">
        <f>[5]Output!C51</f>
        <v>IMP_OIL_PRD</v>
      </c>
      <c r="D51">
        <f>[5]Output!D51</f>
        <v>45.454000000000001</v>
      </c>
      <c r="E51">
        <f>[5]Output!E51</f>
        <v>49.141178099999991</v>
      </c>
      <c r="F51">
        <f>[5]Output!F51</f>
        <v>31.521000000000001</v>
      </c>
      <c r="G51">
        <f>[5]Output!G51</f>
        <v>68.63</v>
      </c>
      <c r="H51">
        <f>[5]Output!H51</f>
        <v>68.63</v>
      </c>
      <c r="I51">
        <f>[5]Output!I51</f>
        <v>68.63</v>
      </c>
      <c r="J51">
        <f>[5]Output!J51</f>
        <v>68.63</v>
      </c>
      <c r="K51">
        <f>[5]Output!K51</f>
        <v>68.63</v>
      </c>
      <c r="L51">
        <f>[5]Output!L51</f>
        <v>68.63</v>
      </c>
    </row>
    <row r="52" spans="1:12">
      <c r="A52" s="2">
        <f>[5]Output!A52</f>
        <v>50</v>
      </c>
      <c r="B52" s="2" t="str">
        <f>[5]Output!B52</f>
        <v>IMP_OIL_MEX</v>
      </c>
      <c r="C52" s="2" t="str">
        <f>[5]Output!C52</f>
        <v>IMP_OIL_PRD</v>
      </c>
      <c r="D52">
        <f>[5]Output!D52</f>
        <v>573.54300000000012</v>
      </c>
      <c r="E52">
        <f>[5]Output!E52</f>
        <v>622.45492259999992</v>
      </c>
      <c r="F52">
        <f>[5]Output!F52</f>
        <v>397.73800000000011</v>
      </c>
      <c r="G52">
        <f>[5]Output!G52</f>
        <v>865.98700000000008</v>
      </c>
      <c r="H52">
        <f>[5]Output!H52</f>
        <v>865.98700000000008</v>
      </c>
      <c r="I52">
        <f>[5]Output!I52</f>
        <v>865.98700000000008</v>
      </c>
      <c r="J52">
        <f>[5]Output!J52</f>
        <v>865.98700000000008</v>
      </c>
      <c r="K52">
        <f>[5]Output!K52</f>
        <v>865.98700000000008</v>
      </c>
      <c r="L52">
        <f>[5]Output!L52</f>
        <v>865.98700000000008</v>
      </c>
    </row>
    <row r="53" spans="1:12">
      <c r="A53" s="2">
        <f>[5]Output!A53</f>
        <v>51</v>
      </c>
      <c r="B53" s="2" t="str">
        <f>[5]Output!B53</f>
        <v>IMP_OIL_OLA</v>
      </c>
      <c r="C53" s="2" t="str">
        <f>[5]Output!C53</f>
        <v>IMP_OIL_PRD</v>
      </c>
      <c r="D53">
        <f>[5]Output!D53</f>
        <v>1121.453</v>
      </c>
      <c r="E53">
        <f>[5]Output!E53</f>
        <v>1216.244157975</v>
      </c>
      <c r="F53">
        <f>[5]Output!F53</f>
        <v>1166.519</v>
      </c>
      <c r="G53">
        <f>[5]Output!G53</f>
        <v>2539.838999999999</v>
      </c>
      <c r="H53">
        <f>[5]Output!H53</f>
        <v>2539.838999999999</v>
      </c>
      <c r="I53">
        <f>[5]Output!I53</f>
        <v>2539.838999999999</v>
      </c>
      <c r="J53">
        <f>[5]Output!J53</f>
        <v>2539.838999999999</v>
      </c>
      <c r="K53">
        <f>[5]Output!K53</f>
        <v>2539.838999999999</v>
      </c>
      <c r="L53">
        <f>[5]Output!L53</f>
        <v>2539.838999999999</v>
      </c>
    </row>
    <row r="54" spans="1:12">
      <c r="A54" s="2">
        <f>[5]Output!A54</f>
        <v>52</v>
      </c>
      <c r="B54" s="2" t="str">
        <f>[5]Output!B54</f>
        <v>IMP_OIL_BRA</v>
      </c>
      <c r="C54" s="2" t="str">
        <f>[5]Output!C54</f>
        <v>IMP_OIL_PRD</v>
      </c>
      <c r="D54">
        <f>[5]Output!D54</f>
        <v>513.14600000000007</v>
      </c>
      <c r="E54">
        <f>[5]Output!E54</f>
        <v>556.93335180000008</v>
      </c>
      <c r="F54">
        <f>[5]Output!F54</f>
        <v>533.78099999999995</v>
      </c>
      <c r="G54">
        <f>[5]Output!G54</f>
        <v>1162.191</v>
      </c>
      <c r="H54">
        <f>[5]Output!H54</f>
        <v>1162.191</v>
      </c>
      <c r="I54">
        <f>[5]Output!I54</f>
        <v>1162.191</v>
      </c>
      <c r="J54">
        <f>[5]Output!J54</f>
        <v>1162.191</v>
      </c>
      <c r="K54">
        <f>[5]Output!K54</f>
        <v>1162.191</v>
      </c>
      <c r="L54">
        <f>[5]Output!L54</f>
        <v>1162.191</v>
      </c>
    </row>
    <row r="55" spans="1:12">
      <c r="A55" s="2">
        <f>[5]Output!A55</f>
        <v>53</v>
      </c>
      <c r="B55" s="2" t="str">
        <f>[5]Output!B55</f>
        <v>IMP_OIL_RUS</v>
      </c>
      <c r="C55" s="2" t="str">
        <f>[5]Output!C55</f>
        <v>IMP_OIL_PRD</v>
      </c>
      <c r="D55">
        <f>[5]Output!D55</f>
        <v>18141.906999999999</v>
      </c>
      <c r="E55">
        <f>[5]Output!E55</f>
        <v>17784.426360000001</v>
      </c>
      <c r="F55">
        <f>[5]Output!F55</f>
        <v>18571.905999999999</v>
      </c>
      <c r="G55">
        <f>[5]Output!G55</f>
        <v>0</v>
      </c>
      <c r="H55">
        <f>[5]Output!H55</f>
        <v>0</v>
      </c>
      <c r="I55">
        <f>[5]Output!I55</f>
        <v>0</v>
      </c>
      <c r="J55">
        <f>[5]Output!J55</f>
        <v>0</v>
      </c>
      <c r="K55">
        <f>[5]Output!K55</f>
        <v>0</v>
      </c>
      <c r="L55">
        <f>[5]Output!L55</f>
        <v>0</v>
      </c>
    </row>
    <row r="56" spans="1:12">
      <c r="A56" s="2">
        <f>[5]Output!A56</f>
        <v>54</v>
      </c>
      <c r="B56" s="2" t="str">
        <f>[5]Output!B56</f>
        <v>IMP_OIL_MEA</v>
      </c>
      <c r="C56" s="2" t="str">
        <f>[5]Output!C56</f>
        <v>IMP_OIL_PRD</v>
      </c>
      <c r="D56">
        <f>[5]Output!D56</f>
        <v>8810.8889999999992</v>
      </c>
      <c r="E56">
        <f>[5]Output!E56</f>
        <v>9476.6402409282491</v>
      </c>
      <c r="F56">
        <f>[5]Output!F56</f>
        <v>6480.4489999999996</v>
      </c>
      <c r="G56">
        <f>[5]Output!G56</f>
        <v>8804.1230281575463</v>
      </c>
      <c r="H56">
        <f>[5]Output!H56</f>
        <v>2313.206151822737</v>
      </c>
      <c r="I56">
        <f>[5]Output!I56</f>
        <v>0</v>
      </c>
      <c r="J56">
        <f>[5]Output!J56</f>
        <v>0</v>
      </c>
      <c r="K56">
        <f>[5]Output!K56</f>
        <v>0</v>
      </c>
      <c r="L56">
        <f>[5]Output!L56</f>
        <v>0</v>
      </c>
    </row>
    <row r="57" spans="1:12">
      <c r="A57" s="2">
        <f>[5]Output!A57</f>
        <v>55</v>
      </c>
      <c r="B57" s="2" t="str">
        <f>[5]Output!B57</f>
        <v>IMP_OIL_AFR</v>
      </c>
      <c r="C57" s="2" t="str">
        <f>[5]Output!C57</f>
        <v>IMP_OIL_PRD</v>
      </c>
      <c r="D57">
        <f>[5]Output!D57</f>
        <v>7942.3540000000003</v>
      </c>
      <c r="E57">
        <f>[5]Output!E57</f>
        <v>8599.7061675000023</v>
      </c>
      <c r="F57">
        <f>[5]Output!F57</f>
        <v>6448.1970000000001</v>
      </c>
      <c r="G57">
        <f>[5]Output!G57</f>
        <v>14039.532999999999</v>
      </c>
      <c r="H57">
        <f>[5]Output!H57</f>
        <v>14039.532999999999</v>
      </c>
      <c r="I57">
        <f>[5]Output!I57</f>
        <v>10395.50419405986</v>
      </c>
      <c r="J57">
        <f>[5]Output!J57</f>
        <v>6578.3918669053246</v>
      </c>
      <c r="K57">
        <f>[5]Output!K57</f>
        <v>5397.8901059006648</v>
      </c>
      <c r="L57">
        <f>[5]Output!L57</f>
        <v>1584.947122034112</v>
      </c>
    </row>
    <row r="58" spans="1:12">
      <c r="A58" s="2">
        <f>[5]Output!A58</f>
        <v>56</v>
      </c>
      <c r="B58" s="2" t="str">
        <f>[5]Output!B58</f>
        <v>IMP_OIL_CHI</v>
      </c>
      <c r="C58" s="2" t="str">
        <f>[5]Output!C58</f>
        <v>IMP_OIL_PRD</v>
      </c>
      <c r="D58">
        <f>[5]Output!D58</f>
        <v>5.6829999999999998</v>
      </c>
      <c r="E58">
        <f>[5]Output!E58</f>
        <v>6.1426472624999988</v>
      </c>
      <c r="F58">
        <f>[5]Output!F58</f>
        <v>3.9409999999999998</v>
      </c>
      <c r="G58">
        <f>[5]Output!G58</f>
        <v>8.5810000000000013</v>
      </c>
      <c r="H58">
        <f>[5]Output!H58</f>
        <v>8.5810000000000013</v>
      </c>
      <c r="I58">
        <f>[5]Output!I58</f>
        <v>0</v>
      </c>
      <c r="J58">
        <f>[5]Output!J58</f>
        <v>0</v>
      </c>
      <c r="K58">
        <f>[5]Output!K58</f>
        <v>0</v>
      </c>
      <c r="L58">
        <f>[5]Output!L58</f>
        <v>0</v>
      </c>
    </row>
    <row r="59" spans="1:12">
      <c r="A59" s="2">
        <f>[5]Output!A59</f>
        <v>57</v>
      </c>
      <c r="B59" s="2" t="str">
        <f>[5]Output!B59</f>
        <v>IMP_OIL_JPN</v>
      </c>
      <c r="C59" s="2" t="str">
        <f>[5]Output!C59</f>
        <v>IMP_OIL_PRD</v>
      </c>
      <c r="D59">
        <f>[5]Output!D59</f>
        <v>7.5819999999999999</v>
      </c>
      <c r="E59">
        <f>[5]Output!E59</f>
        <v>8.2311473317499999</v>
      </c>
      <c r="F59">
        <f>[5]Output!F59</f>
        <v>15.765000000000001</v>
      </c>
      <c r="G59">
        <f>[5]Output!G59</f>
        <v>0</v>
      </c>
      <c r="H59">
        <f>[5]Output!H59</f>
        <v>0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12">
      <c r="A60" s="2">
        <f>[5]Output!A60</f>
        <v>58</v>
      </c>
      <c r="B60" s="2" t="str">
        <f>[5]Output!B60</f>
        <v>IMP_OIL_ODA</v>
      </c>
      <c r="C60" s="2" t="str">
        <f>[5]Output!C60</f>
        <v>IMP_OIL_PRD</v>
      </c>
      <c r="D60">
        <f>[5]Output!D60</f>
        <v>346.63600000000002</v>
      </c>
      <c r="E60">
        <f>[5]Output!E60</f>
        <v>375.5205026475</v>
      </c>
      <c r="F60">
        <f>[5]Output!F60</f>
        <v>240.38399999999999</v>
      </c>
      <c r="G60">
        <f>[5]Output!G60</f>
        <v>523.38300000000004</v>
      </c>
      <c r="H60">
        <f>[5]Output!H60</f>
        <v>523.38300000000004</v>
      </c>
      <c r="I60">
        <f>[5]Output!I60</f>
        <v>0</v>
      </c>
      <c r="J60">
        <f>[5]Output!J60</f>
        <v>0</v>
      </c>
      <c r="K60">
        <f>[5]Output!K60</f>
        <v>0</v>
      </c>
      <c r="L60">
        <f>[5]Output!L60</f>
        <v>0</v>
      </c>
    </row>
    <row r="61" spans="1:12">
      <c r="A61" s="2">
        <f>[5]Output!A61</f>
        <v>59</v>
      </c>
      <c r="B61" s="2" t="str">
        <f>[5]Output!B61</f>
        <v>EXP_OIL_GLB</v>
      </c>
      <c r="C61" s="2" t="str">
        <f>[5]Output!C61</f>
        <v>EXP_OIL_PRD</v>
      </c>
      <c r="D61">
        <f>[5]Output!D61</f>
        <v>17983.925999999999</v>
      </c>
      <c r="E61">
        <f>[5]Output!E61</f>
        <v>19356.833999999999</v>
      </c>
      <c r="F61">
        <f>[5]Output!F61</f>
        <v>17799.55999999999</v>
      </c>
      <c r="G61">
        <f>[5]Output!G61</f>
        <v>12431.661440638951</v>
      </c>
      <c r="H61">
        <f>[5]Output!H61</f>
        <v>7110.4083637334961</v>
      </c>
      <c r="I61">
        <f>[5]Output!I61</f>
        <v>3518.1426279643579</v>
      </c>
      <c r="J61">
        <f>[5]Output!J61</f>
        <v>1664.997527305271</v>
      </c>
      <c r="K61">
        <f>[5]Output!K61</f>
        <v>704.00936846174454</v>
      </c>
      <c r="L61">
        <f>[5]Output!L61</f>
        <v>0</v>
      </c>
    </row>
    <row r="62" spans="1:12">
      <c r="A62" s="2">
        <f>[5]Output!A62</f>
        <v>60</v>
      </c>
      <c r="B62" s="2" t="str">
        <f>[5]Output!B62</f>
        <v>IMP_GAS_PIP_AFR</v>
      </c>
      <c r="C62" s="2" t="str">
        <f>[5]Output!C62</f>
        <v>IMP_GAS_NGA</v>
      </c>
      <c r="D62">
        <f>[5]Output!D62</f>
        <v>1649.5118</v>
      </c>
      <c r="E62">
        <f>[5]Output!E62</f>
        <v>1801.2945999999999</v>
      </c>
      <c r="F62">
        <f>[5]Output!F62</f>
        <v>1420.8679999999999</v>
      </c>
      <c r="G62">
        <f>[5]Output!G62</f>
        <v>2099.6489999999999</v>
      </c>
      <c r="H62">
        <f>[5]Output!H62</f>
        <v>2778.43</v>
      </c>
      <c r="I62">
        <f>[5]Output!I62</f>
        <v>2778.4299999999989</v>
      </c>
      <c r="J62">
        <f>[5]Output!J62</f>
        <v>2778.43</v>
      </c>
      <c r="K62">
        <f>[5]Output!K62</f>
        <v>2778.43</v>
      </c>
      <c r="L62">
        <f>[5]Output!L62</f>
        <v>2283.5279999999998</v>
      </c>
    </row>
    <row r="63" spans="1:12">
      <c r="A63" s="2">
        <f>[5]Output!A63</f>
        <v>61</v>
      </c>
      <c r="B63" s="2" t="str">
        <f>[5]Output!B63</f>
        <v>IMP_GAS_PIP_RUS</v>
      </c>
      <c r="C63" s="2" t="str">
        <f>[5]Output!C63</f>
        <v>IMP_GAS_NGA</v>
      </c>
      <c r="D63">
        <f>[5]Output!D63</f>
        <v>13316.526799999991</v>
      </c>
      <c r="E63">
        <f>[5]Output!E63</f>
        <v>14460.19899999999</v>
      </c>
      <c r="F63">
        <f>[5]Output!F63</f>
        <v>13473.857</v>
      </c>
      <c r="G63">
        <f>[5]Output!G63</f>
        <v>6791.8757950000008</v>
      </c>
      <c r="H63">
        <f>[5]Output!H63</f>
        <v>0</v>
      </c>
      <c r="I63">
        <f>[5]Output!I63</f>
        <v>0</v>
      </c>
      <c r="J63">
        <f>[5]Output!J63</f>
        <v>0</v>
      </c>
      <c r="K63">
        <f>[5]Output!K63</f>
        <v>0</v>
      </c>
      <c r="L63">
        <f>[5]Output!L63</f>
        <v>0</v>
      </c>
    </row>
    <row r="64" spans="1:12">
      <c r="A64" s="2">
        <f>[5]Output!A64</f>
        <v>62</v>
      </c>
      <c r="B64" s="2" t="str">
        <f>[5]Output!B64</f>
        <v>IMP_GAS_PIP_CAC</v>
      </c>
      <c r="C64" s="2" t="str">
        <f>[5]Output!C64</f>
        <v>IMP_GAS_NGA</v>
      </c>
      <c r="D64">
        <f>[5]Output!D64</f>
        <v>25.25</v>
      </c>
      <c r="E64">
        <f>[5]Output!E64</f>
        <v>27.573</v>
      </c>
      <c r="F64">
        <f>[5]Output!F64</f>
        <v>278.54639999999989</v>
      </c>
      <c r="G64">
        <f>[5]Output!G64</f>
        <v>493.7867999999998</v>
      </c>
      <c r="H64">
        <f>[5]Output!H64</f>
        <v>703.40000000000009</v>
      </c>
      <c r="I64">
        <f>[5]Output!I64</f>
        <v>625.19297092665761</v>
      </c>
      <c r="J64">
        <f>[5]Output!J64</f>
        <v>503.44067508911621</v>
      </c>
      <c r="K64">
        <f>[5]Output!K64</f>
        <v>114.8801414628678</v>
      </c>
      <c r="L64">
        <f>[5]Output!L64</f>
        <v>36.627999999999993</v>
      </c>
    </row>
    <row r="65" spans="1:12">
      <c r="A65" s="2">
        <f>[5]Output!A65</f>
        <v>63</v>
      </c>
      <c r="B65" s="2" t="str">
        <f>[5]Output!B65</f>
        <v>IMP_GAS_PIP_MEA</v>
      </c>
      <c r="C65" s="2" t="str">
        <f>[5]Output!C65</f>
        <v>IMP_GAS_NGA</v>
      </c>
      <c r="D65">
        <f>[5]Output!D65</f>
        <v>0</v>
      </c>
      <c r="E65">
        <f>[5]Output!E65</f>
        <v>0</v>
      </c>
      <c r="F65">
        <f>[5]Output!F65</f>
        <v>0</v>
      </c>
      <c r="G65">
        <f>[5]Output!G65</f>
        <v>0</v>
      </c>
      <c r="H65">
        <f>[5]Output!H65</f>
        <v>386.86999999999972</v>
      </c>
      <c r="I65">
        <f>[5]Output!I65</f>
        <v>370.28063019656378</v>
      </c>
      <c r="J65">
        <f>[5]Output!J65</f>
        <v>49.224654228093037</v>
      </c>
      <c r="K65">
        <f>[5]Output!K65</f>
        <v>0</v>
      </c>
      <c r="L65">
        <f>[5]Output!L65</f>
        <v>0</v>
      </c>
    </row>
    <row r="66" spans="1:12">
      <c r="A66" s="2">
        <f>[5]Output!A66</f>
        <v>64</v>
      </c>
      <c r="B66" s="2" t="str">
        <f>[5]Output!B66</f>
        <v>EXP_GAS_NGA_GLB</v>
      </c>
      <c r="C66" s="2" t="str">
        <f>[5]Output!C66</f>
        <v>EXP_GAS_NGA</v>
      </c>
      <c r="D66">
        <f>[5]Output!D66</f>
        <v>8181.3239999999996</v>
      </c>
      <c r="E66">
        <f>[5]Output!E66</f>
        <v>8584.5319999999974</v>
      </c>
      <c r="F66">
        <f>[5]Output!F66</f>
        <v>7355.0549999999994</v>
      </c>
      <c r="G66">
        <f>[5]Output!G66</f>
        <v>5072.7822452520277</v>
      </c>
      <c r="H66">
        <f>[5]Output!H66</f>
        <v>2469.6426315789472</v>
      </c>
      <c r="I66">
        <f>[5]Output!I66</f>
        <v>1695.893839270951</v>
      </c>
      <c r="J66">
        <f>[5]Output!J66</f>
        <v>993.12686308871059</v>
      </c>
      <c r="K66">
        <f>[5]Output!K66</f>
        <v>436.92415796571498</v>
      </c>
      <c r="L66">
        <f>[5]Output!L66</f>
        <v>0</v>
      </c>
    </row>
    <row r="67" spans="1:12">
      <c r="A67" s="2">
        <f>[5]Output!A67</f>
        <v>65</v>
      </c>
      <c r="B67" s="2" t="str">
        <f>[5]Output!B67</f>
        <v>IMP_GAS_LNG_AFR</v>
      </c>
      <c r="C67" s="2" t="str">
        <f>[5]Output!C67</f>
        <v>IMP_GAS_LNG</v>
      </c>
      <c r="D67">
        <f>[5]Output!D67</f>
        <v>1573.6248000000001</v>
      </c>
      <c r="E67">
        <f>[5]Output!E67</f>
        <v>538.98569999999995</v>
      </c>
      <c r="F67">
        <f>[5]Output!F67</f>
        <v>1000.5732</v>
      </c>
      <c r="G67">
        <f>[5]Output!G67</f>
        <v>2021.36</v>
      </c>
      <c r="H67">
        <f>[5]Output!H67</f>
        <v>0</v>
      </c>
      <c r="I67">
        <f>[5]Output!I67</f>
        <v>0</v>
      </c>
      <c r="J67">
        <f>[5]Output!J67</f>
        <v>0</v>
      </c>
      <c r="K67">
        <f>[5]Output!K67</f>
        <v>0</v>
      </c>
      <c r="L67">
        <f>[5]Output!L67</f>
        <v>900.68016621112611</v>
      </c>
    </row>
    <row r="68" spans="1:12">
      <c r="A68" s="2">
        <f>[5]Output!A68</f>
        <v>66</v>
      </c>
      <c r="B68" s="2" t="str">
        <f>[5]Output!B68</f>
        <v>IMP_GAS_LNG_MEA</v>
      </c>
      <c r="C68" s="2" t="str">
        <f>[5]Output!C68</f>
        <v>IMP_GAS_LNG</v>
      </c>
      <c r="D68">
        <f>[5]Output!D68</f>
        <v>1380.8816999999999</v>
      </c>
      <c r="E68">
        <f>[5]Output!E68</f>
        <v>911.54250000000002</v>
      </c>
      <c r="F68">
        <f>[5]Output!F68</f>
        <v>978.66449999999998</v>
      </c>
      <c r="H68">
        <f>[5]Output!H68</f>
        <v>1357.425</v>
      </c>
      <c r="I68">
        <f>[5]Output!I68</f>
        <v>1357.425</v>
      </c>
      <c r="J68">
        <f>[5]Output!J68</f>
        <v>1357.425</v>
      </c>
      <c r="K68">
        <f>[5]Output!K68</f>
        <v>1357.425</v>
      </c>
      <c r="L68">
        <f>[5]Output!L68</f>
        <v>1357.425</v>
      </c>
    </row>
    <row r="69" spans="1:12">
      <c r="A69" s="2">
        <f>[5]Output!A69</f>
        <v>67</v>
      </c>
      <c r="B69" s="2" t="str">
        <f>[5]Output!B69</f>
        <v>IMP_GAS_LNG_GLB</v>
      </c>
      <c r="C69" s="2" t="str">
        <f>[5]Output!C69</f>
        <v>IMP_GAS_LNG</v>
      </c>
      <c r="D69">
        <f>[5]Output!D69</f>
        <v>291.11939999999998</v>
      </c>
      <c r="E69">
        <f>[5]Output!E69</f>
        <v>0</v>
      </c>
      <c r="F69">
        <f>[5]Output!F69</f>
        <v>0</v>
      </c>
      <c r="G69">
        <f>[5]Output!G69</f>
        <v>0</v>
      </c>
      <c r="H69">
        <f>[5]Output!H69</f>
        <v>0</v>
      </c>
      <c r="I69">
        <f>[5]Output!I69</f>
        <v>0</v>
      </c>
      <c r="J69">
        <f>[5]Output!J69</f>
        <v>0</v>
      </c>
      <c r="K69">
        <f>[5]Output!K69</f>
        <v>0</v>
      </c>
      <c r="L69">
        <f>[5]Output!L69</f>
        <v>0</v>
      </c>
    </row>
    <row r="70" spans="1:12">
      <c r="A70" s="2">
        <f>[5]Output!A70</f>
        <v>68</v>
      </c>
      <c r="B70" s="2" t="str">
        <f>[5]Output!B70</f>
        <v>IMP_GAS_LNG_OLA</v>
      </c>
      <c r="C70" s="2" t="str">
        <f>[5]Output!C70</f>
        <v>IMP_GAS_LNG</v>
      </c>
      <c r="D70">
        <f>[5]Output!D70</f>
        <v>207.4545</v>
      </c>
      <c r="E70">
        <f>[5]Output!E70</f>
        <v>98.881200000000007</v>
      </c>
      <c r="F70">
        <f>[5]Output!F70</f>
        <v>180.17009999999999</v>
      </c>
      <c r="G70">
        <f>[5]Output!G70</f>
        <v>0</v>
      </c>
      <c r="H70">
        <f>[5]Output!H70</f>
        <v>0</v>
      </c>
      <c r="I70">
        <f>[5]Output!I70</f>
        <v>0</v>
      </c>
      <c r="J70">
        <f>[5]Output!J70</f>
        <v>0</v>
      </c>
      <c r="K70">
        <f>[5]Output!K70</f>
        <v>0</v>
      </c>
      <c r="L70">
        <f>[5]Output!L70</f>
        <v>0</v>
      </c>
    </row>
    <row r="71" spans="1:12">
      <c r="A71" s="2">
        <f>[5]Output!A71</f>
        <v>69</v>
      </c>
      <c r="B71" s="2" t="str">
        <f>[5]Output!B71</f>
        <v>IMP_GAS_LNG_USA</v>
      </c>
      <c r="C71" s="2" t="str">
        <f>[5]Output!C71</f>
        <v>IMP_GAS_LNG</v>
      </c>
      <c r="D71">
        <f>[5]Output!D71</f>
        <v>0</v>
      </c>
      <c r="E71">
        <f>[5]Output!E71</f>
        <v>0</v>
      </c>
      <c r="F71">
        <f>[5]Output!F71</f>
        <v>827.55089999999996</v>
      </c>
      <c r="G71">
        <f>[5]Output!G71</f>
        <v>0</v>
      </c>
      <c r="H71">
        <f>[5]Output!H71</f>
        <v>2594.41</v>
      </c>
      <c r="I71">
        <f>[5]Output!I71</f>
        <v>2594.41</v>
      </c>
      <c r="J71">
        <f>[5]Output!J71</f>
        <v>2594.41</v>
      </c>
      <c r="K71">
        <f>[5]Output!K71</f>
        <v>2594.41</v>
      </c>
      <c r="L71">
        <f>[5]Output!L71</f>
        <v>2594.41</v>
      </c>
    </row>
    <row r="72" spans="1:12">
      <c r="A72" s="2">
        <f>[5]Output!A72</f>
        <v>70</v>
      </c>
      <c r="B72" s="2" t="str">
        <f>[5]Output!B72</f>
        <v>IMP_GAS_LNG_RUS</v>
      </c>
      <c r="C72" s="2" t="str">
        <f>[5]Output!C72</f>
        <v>IMP_GAS_LNG</v>
      </c>
      <c r="D72">
        <f>[5]Output!D72</f>
        <v>0</v>
      </c>
      <c r="E72">
        <f>[5]Output!E72</f>
        <v>0</v>
      </c>
      <c r="F72">
        <f>[5]Output!F72</f>
        <v>562.4289</v>
      </c>
      <c r="G72">
        <f>[5]Output!G72</f>
        <v>0</v>
      </c>
      <c r="H72">
        <f>[5]Output!H72</f>
        <v>0</v>
      </c>
      <c r="I72">
        <f>[5]Output!I72</f>
        <v>0</v>
      </c>
      <c r="J72">
        <f>[5]Output!J72</f>
        <v>0</v>
      </c>
      <c r="K72">
        <f>[5]Output!K72</f>
        <v>0</v>
      </c>
      <c r="L72">
        <f>[5]Output!L72</f>
        <v>0</v>
      </c>
    </row>
    <row r="73" spans="1:12">
      <c r="A73" s="2">
        <f>[5]Output!A73</f>
        <v>71</v>
      </c>
      <c r="B73" s="2" t="str">
        <f>[5]Output!B73</f>
        <v>IMP_COA_AFR</v>
      </c>
      <c r="C73" s="2" t="str">
        <f>[5]Output!C73</f>
        <v>IMP_COA</v>
      </c>
      <c r="D73">
        <f>[5]Output!D73</f>
        <v>616.51587299999994</v>
      </c>
      <c r="E73">
        <f>[5]Output!E73</f>
        <v>609.50276800000006</v>
      </c>
      <c r="F73">
        <f>[5]Output!F73</f>
        <v>88.207576000000003</v>
      </c>
      <c r="G73">
        <f>[5]Output!G73</f>
        <v>132.311364</v>
      </c>
      <c r="H73">
        <f>[5]Output!H73</f>
        <v>132.311364</v>
      </c>
      <c r="I73">
        <f>[5]Output!I73</f>
        <v>132.311364</v>
      </c>
      <c r="J73">
        <f>[5]Output!J73</f>
        <v>132.311364</v>
      </c>
      <c r="K73">
        <f>[5]Output!K73</f>
        <v>132.311364</v>
      </c>
      <c r="L73">
        <f>[5]Output!L73</f>
        <v>132.311364</v>
      </c>
    </row>
    <row r="74" spans="1:12">
      <c r="A74" s="2">
        <f>[5]Output!A74</f>
        <v>72</v>
      </c>
      <c r="B74" s="2" t="str">
        <f>[5]Output!B74</f>
        <v>IMP_COA_AUS</v>
      </c>
      <c r="C74" s="2" t="str">
        <f>[5]Output!C74</f>
        <v>IMP_COA</v>
      </c>
      <c r="D74">
        <f>[5]Output!D74</f>
        <v>586.58791800000006</v>
      </c>
      <c r="E74">
        <f>[5]Output!E74</f>
        <v>827.1823280000001</v>
      </c>
      <c r="F74">
        <f>[5]Output!F74</f>
        <v>579.10191199999986</v>
      </c>
      <c r="G74">
        <f>[5]Output!G74</f>
        <v>868.65286800000013</v>
      </c>
      <c r="H74">
        <f>[5]Output!H74</f>
        <v>868.65286800000013</v>
      </c>
      <c r="I74">
        <f>[5]Output!I74</f>
        <v>803.81151138934058</v>
      </c>
      <c r="J74">
        <f>[5]Output!J74</f>
        <v>868.65286800000013</v>
      </c>
      <c r="K74">
        <f>[5]Output!K74</f>
        <v>868.65286800000013</v>
      </c>
      <c r="L74">
        <f>[5]Output!L74</f>
        <v>868.65286800000013</v>
      </c>
    </row>
    <row r="75" spans="1:12">
      <c r="A75" s="2">
        <f>[5]Output!A75</f>
        <v>73</v>
      </c>
      <c r="B75" s="2" t="str">
        <f>[5]Output!B75</f>
        <v>IMP_COA_CAC</v>
      </c>
      <c r="C75" s="2" t="str">
        <f>[5]Output!C75</f>
        <v>IMP_COA</v>
      </c>
      <c r="D75">
        <f>[5]Output!D75</f>
        <v>23.942364000000001</v>
      </c>
      <c r="E75">
        <f>[5]Output!E75</f>
        <v>37.316496000000008</v>
      </c>
      <c r="F75">
        <f>[5]Output!F75</f>
        <v>76.702240000000003</v>
      </c>
      <c r="G75">
        <f>[5]Output!G75</f>
        <v>115.05336</v>
      </c>
      <c r="H75">
        <f>[5]Output!H75</f>
        <v>115.05336</v>
      </c>
      <c r="I75">
        <f>[5]Output!I75</f>
        <v>0</v>
      </c>
      <c r="J75">
        <f>[5]Output!J75</f>
        <v>115.05336</v>
      </c>
      <c r="K75">
        <f>[5]Output!K75</f>
        <v>0</v>
      </c>
      <c r="L75">
        <f>[5]Output!L75</f>
        <v>0</v>
      </c>
    </row>
    <row r="76" spans="1:12">
      <c r="A76" s="2">
        <f>[5]Output!A76</f>
        <v>74</v>
      </c>
      <c r="B76" s="2" t="str">
        <f>[5]Output!B76</f>
        <v>IMP_COA_CAN</v>
      </c>
      <c r="C76" s="2" t="str">
        <f>[5]Output!C76</f>
        <v>IMP_COA</v>
      </c>
      <c r="D76">
        <f>[5]Output!D76</f>
        <v>161.61095700000001</v>
      </c>
      <c r="E76">
        <f>[5]Output!E76</f>
        <v>118.168904</v>
      </c>
      <c r="F76">
        <f>[5]Output!F76</f>
        <v>99.712912000000003</v>
      </c>
      <c r="G76">
        <f>[5]Output!G76</f>
        <v>149.569368</v>
      </c>
      <c r="H76">
        <f>[5]Output!H76</f>
        <v>149.569368</v>
      </c>
      <c r="I76">
        <f>[5]Output!I76</f>
        <v>149.569368</v>
      </c>
      <c r="J76">
        <f>[5]Output!J76</f>
        <v>149.569368</v>
      </c>
      <c r="K76">
        <f>[5]Output!K76</f>
        <v>149.569368</v>
      </c>
      <c r="L76">
        <f>[5]Output!L76</f>
        <v>149.569368</v>
      </c>
    </row>
    <row r="77" spans="1:12">
      <c r="A77" s="2">
        <f>[5]Output!A77</f>
        <v>75</v>
      </c>
      <c r="B77" s="2" t="str">
        <f>[5]Output!B77</f>
        <v>IMP_COA_ODA</v>
      </c>
      <c r="C77" s="2" t="str">
        <f>[5]Output!C77</f>
        <v>IMP_COA</v>
      </c>
      <c r="D77">
        <f>[5]Output!D77</f>
        <v>389.06341500000002</v>
      </c>
      <c r="E77">
        <f>[5]Output!E77</f>
        <v>310.97080000000011</v>
      </c>
      <c r="F77">
        <f>[5]Output!F77</f>
        <v>3.8351120000000001</v>
      </c>
      <c r="G77">
        <f>[5]Output!G77</f>
        <v>5.7526679999999999</v>
      </c>
      <c r="H77">
        <f>[5]Output!H77</f>
        <v>5.7526679999999999</v>
      </c>
      <c r="I77">
        <f>[5]Output!I77</f>
        <v>5.7526679999999999</v>
      </c>
      <c r="J77">
        <f>[5]Output!J77</f>
        <v>5.7526679999999999</v>
      </c>
      <c r="K77">
        <f>[5]Output!K77</f>
        <v>5.7526679999999999</v>
      </c>
      <c r="L77">
        <f>[5]Output!L77</f>
        <v>5.7526679999999999</v>
      </c>
    </row>
    <row r="78" spans="1:12">
      <c r="A78" s="2">
        <f>[5]Output!A78</f>
        <v>76</v>
      </c>
      <c r="B78" s="2" t="str">
        <f>[5]Output!B78</f>
        <v>IMP_COA_OEE</v>
      </c>
      <c r="C78" s="2" t="str">
        <f>[5]Output!C78</f>
        <v>IMP_COA</v>
      </c>
      <c r="D78">
        <f>[5]Output!D78</f>
        <v>161.61095700000001</v>
      </c>
      <c r="E78">
        <f>[5]Output!E78</f>
        <v>18.658248</v>
      </c>
      <c r="F78">
        <f>[5]Output!F78</f>
        <v>0</v>
      </c>
      <c r="G78">
        <f>[5]Output!G78</f>
        <v>0</v>
      </c>
      <c r="H78">
        <f>[5]Output!H78</f>
        <v>0</v>
      </c>
      <c r="I78">
        <f>[5]Output!I78</f>
        <v>0</v>
      </c>
      <c r="J78">
        <f>[5]Output!J78</f>
        <v>0</v>
      </c>
      <c r="K78">
        <f>[5]Output!K78</f>
        <v>0</v>
      </c>
      <c r="L78">
        <f>[5]Output!L78</f>
        <v>0</v>
      </c>
    </row>
    <row r="79" spans="1:12">
      <c r="A79" s="2">
        <f>[5]Output!A79</f>
        <v>77</v>
      </c>
      <c r="B79" s="2" t="str">
        <f>[5]Output!B79</f>
        <v>IMP_COA_OLA</v>
      </c>
      <c r="C79" s="2" t="str">
        <f>[5]Output!C79</f>
        <v>IMP_COA</v>
      </c>
      <c r="D79">
        <f>[5]Output!D79</f>
        <v>1316.8300200000001</v>
      </c>
      <c r="E79">
        <f>[5]Output!E79</f>
        <v>1430.46568</v>
      </c>
      <c r="F79">
        <f>[5]Output!F79</f>
        <v>230.10672</v>
      </c>
      <c r="G79">
        <f>[5]Output!G79</f>
        <v>345.16007999999999</v>
      </c>
      <c r="H79">
        <f>[5]Output!H79</f>
        <v>345.16007999999999</v>
      </c>
      <c r="I79">
        <f>[5]Output!I79</f>
        <v>345.16007999999999</v>
      </c>
      <c r="J79">
        <f>[5]Output!J79</f>
        <v>345.16007999999999</v>
      </c>
      <c r="K79">
        <f>[5]Output!K79</f>
        <v>345.16007999999999</v>
      </c>
      <c r="L79">
        <f>[5]Output!L79</f>
        <v>345.16007999999999</v>
      </c>
    </row>
    <row r="80" spans="1:12">
      <c r="A80" s="2">
        <f>[5]Output!A80</f>
        <v>78</v>
      </c>
      <c r="B80" s="2" t="str">
        <f>[5]Output!B80</f>
        <v>IMP_COA_RUS</v>
      </c>
      <c r="C80" s="2" t="str">
        <f>[5]Output!C80</f>
        <v>IMP_COA</v>
      </c>
      <c r="D80">
        <f>[5]Output!D80</f>
        <v>1556.2536600000001</v>
      </c>
      <c r="E80">
        <f>[5]Output!E80</f>
        <v>1952.896624</v>
      </c>
      <c r="F80">
        <f>[5]Output!F80</f>
        <v>2105.4764879999998</v>
      </c>
      <c r="G80">
        <f>[5]Output!G80</f>
        <v>1052.7382439999999</v>
      </c>
      <c r="H80">
        <f>[5]Output!H80</f>
        <v>0</v>
      </c>
      <c r="I80">
        <f>[5]Output!I80</f>
        <v>0</v>
      </c>
      <c r="J80">
        <f>[5]Output!J80</f>
        <v>0</v>
      </c>
      <c r="K80">
        <f>[5]Output!K80</f>
        <v>0</v>
      </c>
      <c r="L80">
        <f>[5]Output!L80</f>
        <v>0</v>
      </c>
    </row>
    <row r="81" spans="1:15">
      <c r="A81" s="2">
        <f>[5]Output!A81</f>
        <v>79</v>
      </c>
      <c r="B81" s="2" t="str">
        <f>[5]Output!B81</f>
        <v>IMP_COA_USA</v>
      </c>
      <c r="C81" s="2" t="str">
        <f>[5]Output!C81</f>
        <v>IMP_COA</v>
      </c>
      <c r="D81">
        <f>[5]Output!D81</f>
        <v>1173.1758359999999</v>
      </c>
      <c r="E81">
        <f>[5]Output!E81</f>
        <v>914.25415199999998</v>
      </c>
      <c r="F81">
        <f>[5]Output!F81</f>
        <v>651.96904000000006</v>
      </c>
      <c r="G81">
        <f>[5]Output!G81</f>
        <v>977.95356000000027</v>
      </c>
      <c r="H81">
        <f>[5]Output!H81</f>
        <v>977.95356000000027</v>
      </c>
      <c r="I81">
        <f>[5]Output!I81</f>
        <v>977.95356000000027</v>
      </c>
      <c r="J81">
        <f>[5]Output!J81</f>
        <v>977.95356000000027</v>
      </c>
      <c r="K81">
        <f>[5]Output!K81</f>
        <v>977.95356000000027</v>
      </c>
      <c r="L81">
        <f>[5]Output!L81</f>
        <v>977.95356000000027</v>
      </c>
    </row>
    <row r="82" spans="1:15">
      <c r="A82" s="2">
        <f>[5]Output!A82</f>
        <v>80</v>
      </c>
      <c r="B82" s="2" t="str">
        <f>[5]Output!B82</f>
        <v>EXP_COA_GLB</v>
      </c>
      <c r="C82" s="2" t="str">
        <f>[5]Output!C82</f>
        <v>EXP_COA</v>
      </c>
      <c r="D82">
        <f>[5]Output!D82</f>
        <v>931.78999999999985</v>
      </c>
      <c r="E82">
        <f>[5]Output!E82</f>
        <v>763.40099999999995</v>
      </c>
      <c r="F82">
        <f>[5]Output!F82</f>
        <v>571.75599999999997</v>
      </c>
      <c r="G82">
        <f>[5]Output!G82</f>
        <v>405.24350133333343</v>
      </c>
      <c r="H82">
        <f>[5]Output!H82</f>
        <v>225.60463200000001</v>
      </c>
      <c r="I82">
        <f>[5]Output!I82</f>
        <v>154.1207585993196</v>
      </c>
      <c r="J82">
        <f>[5]Output!J82</f>
        <v>108.1022195</v>
      </c>
      <c r="K82">
        <f>[5]Output!K82</f>
        <v>50.599998122448987</v>
      </c>
      <c r="L82">
        <f>[5]Output!L82</f>
        <v>0</v>
      </c>
    </row>
    <row r="83" spans="1:15">
      <c r="A83" s="2">
        <f>[5]Output!A83</f>
        <v>0</v>
      </c>
      <c r="B83" s="2">
        <f>[5]Output!B83</f>
        <v>0</v>
      </c>
      <c r="C83" s="2">
        <f>[5]Output!C83</f>
        <v>0</v>
      </c>
      <c r="D83">
        <f>[5]Output!D83</f>
        <v>0</v>
      </c>
      <c r="E83">
        <f>[5]Output!E83</f>
        <v>0</v>
      </c>
      <c r="F83">
        <f>[5]Output!F83</f>
        <v>0</v>
      </c>
      <c r="G83">
        <f>[5]Output!G83</f>
        <v>0</v>
      </c>
      <c r="H83">
        <f>[5]Output!H83</f>
        <v>0</v>
      </c>
      <c r="I83">
        <f>[5]Output!I83</f>
        <v>0</v>
      </c>
      <c r="J83">
        <f>[5]Output!J83</f>
        <v>0</v>
      </c>
      <c r="K83">
        <f>[5]Output!K83</f>
        <v>0</v>
      </c>
      <c r="L83">
        <f>[5]Output!L83</f>
        <v>0</v>
      </c>
    </row>
    <row r="84" spans="1:15">
      <c r="A84" s="2">
        <f>[5]Output!A84</f>
        <v>0</v>
      </c>
      <c r="B84" s="2">
        <f>[5]Output!B84</f>
        <v>0</v>
      </c>
      <c r="C84" s="2">
        <f>[5]Output!C84</f>
        <v>0</v>
      </c>
      <c r="D84">
        <f>[5]Output!D84</f>
        <v>0</v>
      </c>
      <c r="E84">
        <f>[5]Output!E84</f>
        <v>0</v>
      </c>
      <c r="F84">
        <f>[5]Output!F84</f>
        <v>0</v>
      </c>
      <c r="G84">
        <f>[5]Output!G84</f>
        <v>0</v>
      </c>
      <c r="H84">
        <f>[5]Output!H84</f>
        <v>0</v>
      </c>
      <c r="I84">
        <f>[5]Output!I84</f>
        <v>0</v>
      </c>
      <c r="J84">
        <f>[5]Output!J84</f>
        <v>0</v>
      </c>
      <c r="K84">
        <f>[5]Output!K84</f>
        <v>0</v>
      </c>
      <c r="L84">
        <f>[5]Output!L84</f>
        <v>0</v>
      </c>
    </row>
    <row r="85" spans="1:15">
      <c r="A85" s="2">
        <f>[5]Output!A85</f>
        <v>0</v>
      </c>
      <c r="B85" s="2">
        <f>[5]Output!B85</f>
        <v>0</v>
      </c>
      <c r="C85" s="2">
        <f>[5]Output!C85</f>
        <v>0</v>
      </c>
      <c r="D85">
        <f>[5]Output!D85</f>
        <v>0</v>
      </c>
      <c r="E85">
        <f>[5]Output!E85</f>
        <v>0</v>
      </c>
      <c r="F85">
        <f>[5]Output!F85</f>
        <v>0</v>
      </c>
      <c r="G85">
        <f>[5]Output!G85</f>
        <v>0</v>
      </c>
      <c r="H85">
        <f>[5]Output!H85</f>
        <v>0</v>
      </c>
      <c r="I85">
        <f>[5]Output!I85</f>
        <v>0</v>
      </c>
      <c r="J85">
        <f>[5]Output!J85</f>
        <v>0</v>
      </c>
      <c r="K85">
        <f>[5]Output!K85</f>
        <v>0</v>
      </c>
      <c r="L85">
        <f>[5]Output!L85</f>
        <v>0</v>
      </c>
    </row>
    <row r="86" spans="1:15">
      <c r="A86" s="2">
        <f>[5]Output!A86</f>
        <v>0</v>
      </c>
      <c r="B86" s="2">
        <f>[5]Output!B86</f>
        <v>0</v>
      </c>
      <c r="C86" s="2">
        <f>[5]Output!C86</f>
        <v>0</v>
      </c>
      <c r="D86">
        <f>[5]Output!D86</f>
        <v>0</v>
      </c>
      <c r="E86">
        <f>[5]Output!E86</f>
        <v>0</v>
      </c>
      <c r="F86">
        <f>[5]Output!F86</f>
        <v>0</v>
      </c>
      <c r="G86">
        <f>[5]Output!G86</f>
        <v>0</v>
      </c>
      <c r="H86">
        <f>[5]Output!H86</f>
        <v>0</v>
      </c>
      <c r="I86">
        <f>[5]Output!I86</f>
        <v>0</v>
      </c>
      <c r="J86">
        <f>[5]Output!J86</f>
        <v>0</v>
      </c>
      <c r="K86">
        <f>[5]Output!K86</f>
        <v>0</v>
      </c>
      <c r="L86">
        <f>[5]Output!L86</f>
        <v>0</v>
      </c>
    </row>
    <row r="87" spans="1:15">
      <c r="A87" s="2">
        <f>[5]Output!A87</f>
        <v>0</v>
      </c>
      <c r="B87" s="2">
        <f>[5]Output!B87</f>
        <v>0</v>
      </c>
      <c r="C87" s="2">
        <f>[5]Output!C87</f>
        <v>0</v>
      </c>
      <c r="D87">
        <f>[5]Output!D87</f>
        <v>0</v>
      </c>
      <c r="E87">
        <f>[5]Output!E87</f>
        <v>0</v>
      </c>
      <c r="F87">
        <f>[5]Output!F87</f>
        <v>0</v>
      </c>
      <c r="G87">
        <f>[5]Output!G87</f>
        <v>0</v>
      </c>
      <c r="H87">
        <f>[5]Output!H87</f>
        <v>0</v>
      </c>
      <c r="I87">
        <f>[5]Output!I87</f>
        <v>0</v>
      </c>
      <c r="J87">
        <f>[5]Output!J87</f>
        <v>0</v>
      </c>
      <c r="K87">
        <f>[5]Output!K87</f>
        <v>0</v>
      </c>
      <c r="L87">
        <f>[5]Output!L87</f>
        <v>0</v>
      </c>
    </row>
    <row r="88" spans="1:15">
      <c r="A88" s="2">
        <f>[5]Output!A88</f>
        <v>0</v>
      </c>
      <c r="B88" s="2">
        <f>[5]Output!B88</f>
        <v>0</v>
      </c>
      <c r="C88" s="2">
        <f>[5]Output!C88</f>
        <v>0</v>
      </c>
      <c r="D88">
        <f>[5]Output!D88</f>
        <v>0</v>
      </c>
      <c r="E88">
        <f>[5]Output!E88</f>
        <v>0</v>
      </c>
      <c r="F88">
        <f>[5]Output!F88</f>
        <v>0</v>
      </c>
      <c r="G88">
        <f>[5]Output!G88</f>
        <v>0</v>
      </c>
      <c r="H88">
        <f>[5]Output!H88</f>
        <v>0</v>
      </c>
      <c r="I88">
        <f>[5]Output!I88</f>
        <v>0</v>
      </c>
      <c r="J88">
        <f>[5]Output!J88</f>
        <v>0</v>
      </c>
      <c r="K88">
        <f>[5]Output!K88</f>
        <v>0</v>
      </c>
      <c r="L88">
        <f>[5]Output!L88</f>
        <v>0</v>
      </c>
      <c r="O88" s="38"/>
    </row>
    <row r="89" spans="1:15">
      <c r="A89" s="2">
        <f>[5]Output!A89</f>
        <v>0</v>
      </c>
      <c r="B89" s="2">
        <f>[5]Output!B89</f>
        <v>0</v>
      </c>
      <c r="C89" s="2">
        <f>[5]Output!C89</f>
        <v>0</v>
      </c>
      <c r="D89">
        <f>[5]Output!D89</f>
        <v>0</v>
      </c>
      <c r="E89">
        <f>[5]Output!E89</f>
        <v>0</v>
      </c>
      <c r="F89">
        <f>[5]Output!F89</f>
        <v>0</v>
      </c>
      <c r="G89">
        <f>[5]Output!G89</f>
        <v>0</v>
      </c>
      <c r="H89">
        <f>[5]Output!H89</f>
        <v>0</v>
      </c>
      <c r="I89">
        <f>[5]Output!I89</f>
        <v>0</v>
      </c>
      <c r="J89">
        <f>[5]Output!J89</f>
        <v>0</v>
      </c>
      <c r="K89">
        <f>[5]Output!K89</f>
        <v>0</v>
      </c>
      <c r="L89">
        <f>[5]Output!L89</f>
        <v>0</v>
      </c>
    </row>
    <row r="90" spans="1:15">
      <c r="A90" s="2">
        <f>[5]Output!A90</f>
        <v>0</v>
      </c>
      <c r="B90" s="2">
        <f>[5]Output!B90</f>
        <v>0</v>
      </c>
      <c r="C90" s="2">
        <f>[5]Output!C90</f>
        <v>0</v>
      </c>
      <c r="D90">
        <f>[5]Output!D90</f>
        <v>0</v>
      </c>
      <c r="E90">
        <f>[5]Output!E90</f>
        <v>0</v>
      </c>
      <c r="F90">
        <f>[5]Output!F90</f>
        <v>0</v>
      </c>
      <c r="G90">
        <f>[5]Output!G90</f>
        <v>0</v>
      </c>
      <c r="H90">
        <f>[5]Output!H90</f>
        <v>0</v>
      </c>
      <c r="I90">
        <f>[5]Output!I90</f>
        <v>0</v>
      </c>
      <c r="J90">
        <f>[5]Output!J90</f>
        <v>0</v>
      </c>
      <c r="K90">
        <f>[5]Output!K90</f>
        <v>0</v>
      </c>
      <c r="L90">
        <f>[5]Output!L90</f>
        <v>0</v>
      </c>
    </row>
    <row r="91" spans="1:15">
      <c r="A91" s="2">
        <f>[5]Output!A91</f>
        <v>0</v>
      </c>
      <c r="B91" s="2">
        <f>[5]Output!B91</f>
        <v>0</v>
      </c>
      <c r="C91" s="2">
        <f>[5]Output!C91</f>
        <v>0</v>
      </c>
      <c r="D91">
        <f>[5]Output!D91</f>
        <v>0</v>
      </c>
      <c r="E91">
        <f>[5]Output!E91</f>
        <v>0</v>
      </c>
      <c r="F91">
        <f>[5]Output!F91</f>
        <v>0</v>
      </c>
      <c r="G91">
        <f>[5]Output!G91</f>
        <v>0</v>
      </c>
      <c r="H91">
        <f>[5]Output!H91</f>
        <v>0</v>
      </c>
      <c r="I91">
        <f>[5]Output!I91</f>
        <v>0</v>
      </c>
      <c r="J91">
        <f>[5]Output!J91</f>
        <v>0</v>
      </c>
      <c r="K91">
        <f>[5]Output!K91</f>
        <v>0</v>
      </c>
      <c r="L91">
        <f>[5]Output!L91</f>
        <v>0</v>
      </c>
    </row>
    <row r="92" spans="1:15">
      <c r="A92" s="2">
        <f>[5]Output!A92</f>
        <v>0</v>
      </c>
      <c r="B92" s="2">
        <f>[5]Output!B92</f>
        <v>0</v>
      </c>
      <c r="C92" s="2">
        <f>[5]Output!C92</f>
        <v>0</v>
      </c>
      <c r="D92">
        <f>[5]Output!D92</f>
        <v>0</v>
      </c>
      <c r="E92">
        <f>[5]Output!E92</f>
        <v>0</v>
      </c>
      <c r="F92">
        <f>[5]Output!F92</f>
        <v>0</v>
      </c>
      <c r="G92">
        <f>[5]Output!G92</f>
        <v>0</v>
      </c>
      <c r="H92">
        <f>[5]Output!H92</f>
        <v>0</v>
      </c>
      <c r="I92">
        <f>[5]Output!I92</f>
        <v>0</v>
      </c>
      <c r="J92">
        <f>[5]Output!J92</f>
        <v>0</v>
      </c>
      <c r="K92">
        <f>[5]Output!K92</f>
        <v>0</v>
      </c>
      <c r="L92">
        <f>[5]Output!L92</f>
        <v>0</v>
      </c>
    </row>
    <row r="93" spans="1:15">
      <c r="A93" s="2">
        <f>[5]Output!A93</f>
        <v>0</v>
      </c>
      <c r="B93" s="2">
        <f>[5]Output!B93</f>
        <v>0</v>
      </c>
      <c r="C93" s="2">
        <f>[5]Output!C93</f>
        <v>0</v>
      </c>
      <c r="D93">
        <f>[5]Output!D93</f>
        <v>0</v>
      </c>
      <c r="E93">
        <f>[5]Output!E93</f>
        <v>0</v>
      </c>
      <c r="F93">
        <f>[5]Output!F93</f>
        <v>0</v>
      </c>
      <c r="G93">
        <f>[5]Output!G93</f>
        <v>0</v>
      </c>
      <c r="H93">
        <f>[5]Output!H93</f>
        <v>0</v>
      </c>
      <c r="I93">
        <f>[5]Output!I93</f>
        <v>0</v>
      </c>
      <c r="J93">
        <f>[5]Output!J93</f>
        <v>0</v>
      </c>
      <c r="K93">
        <f>[5]Output!K93</f>
        <v>0</v>
      </c>
      <c r="L93">
        <f>[5]Output!L93</f>
        <v>0</v>
      </c>
    </row>
    <row r="94" spans="1:15">
      <c r="A94" s="2">
        <f>[5]Output!A94</f>
        <v>0</v>
      </c>
      <c r="B94" s="2">
        <f>[5]Output!B94</f>
        <v>0</v>
      </c>
      <c r="C94" s="2">
        <f>[5]Output!C94</f>
        <v>0</v>
      </c>
      <c r="D94">
        <f>[5]Output!D94</f>
        <v>0</v>
      </c>
      <c r="E94">
        <f>[5]Output!E94</f>
        <v>0</v>
      </c>
      <c r="F94">
        <f>[5]Output!F94</f>
        <v>0</v>
      </c>
      <c r="G94">
        <f>[5]Output!G94</f>
        <v>0</v>
      </c>
      <c r="H94">
        <f>[5]Output!H94</f>
        <v>0</v>
      </c>
      <c r="I94">
        <f>[5]Output!I94</f>
        <v>0</v>
      </c>
      <c r="J94">
        <f>[5]Output!J94</f>
        <v>0</v>
      </c>
      <c r="K94">
        <f>[5]Output!K94</f>
        <v>0</v>
      </c>
      <c r="L94">
        <f>[5]Output!L94</f>
        <v>0</v>
      </c>
    </row>
    <row r="95" spans="1:15">
      <c r="A95" s="2">
        <f>[5]Output!A95</f>
        <v>0</v>
      </c>
      <c r="B95" s="2">
        <f>[5]Output!B95</f>
        <v>0</v>
      </c>
      <c r="C95" s="2">
        <f>[5]Output!C95</f>
        <v>0</v>
      </c>
      <c r="D95">
        <f>[5]Output!D95</f>
        <v>0</v>
      </c>
      <c r="E95">
        <f>[5]Output!E95</f>
        <v>0</v>
      </c>
      <c r="F95">
        <f>[5]Output!F95</f>
        <v>0</v>
      </c>
      <c r="G95">
        <f>[5]Output!G95</f>
        <v>0</v>
      </c>
      <c r="H95">
        <f>[5]Output!H95</f>
        <v>0</v>
      </c>
      <c r="I95">
        <f>[5]Output!I95</f>
        <v>0</v>
      </c>
      <c r="J95">
        <f>[5]Output!J95</f>
        <v>0</v>
      </c>
      <c r="K95">
        <f>[5]Output!K95</f>
        <v>0</v>
      </c>
      <c r="L95">
        <f>[5]Output!L95</f>
        <v>0</v>
      </c>
    </row>
    <row r="96" spans="1:15">
      <c r="A96" s="2">
        <f>[5]Output!A96</f>
        <v>0</v>
      </c>
      <c r="B96" s="2">
        <f>[5]Output!B96</f>
        <v>0</v>
      </c>
      <c r="C96" s="2">
        <f>[5]Output!C96</f>
        <v>0</v>
      </c>
      <c r="D96">
        <f>[5]Output!D96</f>
        <v>0</v>
      </c>
      <c r="E96">
        <f>[5]Output!E96</f>
        <v>0</v>
      </c>
      <c r="F96">
        <f>[5]Output!F96</f>
        <v>0</v>
      </c>
      <c r="G96">
        <f>[5]Output!G96</f>
        <v>0</v>
      </c>
      <c r="H96">
        <f>[5]Output!H96</f>
        <v>0</v>
      </c>
      <c r="I96">
        <f>[5]Output!I96</f>
        <v>0</v>
      </c>
      <c r="J96">
        <f>[5]Output!J96</f>
        <v>0</v>
      </c>
      <c r="K96">
        <f>[5]Output!K96</f>
        <v>0</v>
      </c>
      <c r="L96">
        <f>[5]Output!L96</f>
        <v>0</v>
      </c>
    </row>
    <row r="97" spans="1:12">
      <c r="A97" s="2">
        <f>[5]Output!A97</f>
        <v>0</v>
      </c>
      <c r="B97" s="2">
        <f>[5]Output!B97</f>
        <v>0</v>
      </c>
      <c r="C97" s="2">
        <f>[5]Output!C97</f>
        <v>0</v>
      </c>
      <c r="D97">
        <f>[5]Output!D97</f>
        <v>0</v>
      </c>
      <c r="E97">
        <f>[5]Output!E97</f>
        <v>0</v>
      </c>
      <c r="F97">
        <f>[5]Output!F97</f>
        <v>0</v>
      </c>
      <c r="G97">
        <f>[5]Output!G97</f>
        <v>0</v>
      </c>
      <c r="H97">
        <f>[5]Output!H97</f>
        <v>0</v>
      </c>
      <c r="I97">
        <f>[5]Output!I97</f>
        <v>0</v>
      </c>
      <c r="J97">
        <f>[5]Output!J97</f>
        <v>0</v>
      </c>
      <c r="K97">
        <f>[5]Output!K97</f>
        <v>0</v>
      </c>
      <c r="L97">
        <f>[5]Output!L97</f>
        <v>0</v>
      </c>
    </row>
    <row r="98" spans="1:12">
      <c r="A98" s="2">
        <f>[5]Output!A98</f>
        <v>0</v>
      </c>
      <c r="B98" s="2">
        <f>[5]Output!B98</f>
        <v>0</v>
      </c>
      <c r="C98" s="2">
        <f>[5]Output!C98</f>
        <v>0</v>
      </c>
      <c r="D98">
        <f>[5]Output!D98</f>
        <v>0</v>
      </c>
      <c r="E98">
        <f>[5]Output!E98</f>
        <v>0</v>
      </c>
      <c r="F98">
        <f>[5]Output!F98</f>
        <v>0</v>
      </c>
      <c r="G98">
        <f>[5]Output!G98</f>
        <v>0</v>
      </c>
      <c r="H98">
        <f>[5]Output!H98</f>
        <v>0</v>
      </c>
      <c r="I98">
        <f>[5]Output!I98</f>
        <v>0</v>
      </c>
      <c r="J98">
        <f>[5]Output!J98</f>
        <v>0</v>
      </c>
      <c r="K98">
        <f>[5]Output!K98</f>
        <v>0</v>
      </c>
      <c r="L98">
        <f>[5]Output!L98</f>
        <v>0</v>
      </c>
    </row>
    <row r="99" spans="1:12">
      <c r="A99" s="2">
        <f>[5]Output!A99</f>
        <v>0</v>
      </c>
      <c r="B99" s="2">
        <f>[5]Output!B99</f>
        <v>0</v>
      </c>
      <c r="C99" s="2">
        <f>[5]Output!C99</f>
        <v>0</v>
      </c>
      <c r="D99">
        <f>[5]Output!D99</f>
        <v>0</v>
      </c>
      <c r="E99">
        <f>[5]Output!E99</f>
        <v>0</v>
      </c>
      <c r="F99">
        <f>[5]Output!F99</f>
        <v>0</v>
      </c>
      <c r="G99">
        <f>[5]Output!G99</f>
        <v>0</v>
      </c>
      <c r="H99">
        <f>[5]Output!H99</f>
        <v>0</v>
      </c>
      <c r="I99">
        <f>[5]Output!I99</f>
        <v>0</v>
      </c>
      <c r="J99">
        <f>[5]Output!J99</f>
        <v>0</v>
      </c>
      <c r="K99">
        <f>[5]Output!K99</f>
        <v>0</v>
      </c>
      <c r="L99">
        <f>[5]Output!L99</f>
        <v>0</v>
      </c>
    </row>
    <row r="100" spans="1:12">
      <c r="A100" s="2">
        <f>[5]Output!A100</f>
        <v>0</v>
      </c>
      <c r="B100" s="2">
        <f>[5]Output!B100</f>
        <v>0</v>
      </c>
      <c r="C100" s="2">
        <f>[5]Output!C100</f>
        <v>0</v>
      </c>
      <c r="D100">
        <f>[5]Output!D100</f>
        <v>0</v>
      </c>
      <c r="E100">
        <f>[5]Output!E100</f>
        <v>0</v>
      </c>
      <c r="F100">
        <f>[5]Output!F100</f>
        <v>0</v>
      </c>
      <c r="G100">
        <f>[5]Output!G100</f>
        <v>0</v>
      </c>
      <c r="H100">
        <f>[5]Output!H100</f>
        <v>0</v>
      </c>
      <c r="I100">
        <f>[5]Output!I100</f>
        <v>0</v>
      </c>
      <c r="J100">
        <f>[5]Output!J100</f>
        <v>0</v>
      </c>
      <c r="K100">
        <f>[5]Output!K100</f>
        <v>0</v>
      </c>
      <c r="L100">
        <f>[5]Output!L100</f>
        <v>0</v>
      </c>
    </row>
    <row r="101" spans="1:12">
      <c r="A101" s="2">
        <f>[5]Output!A101</f>
        <v>0</v>
      </c>
      <c r="B101" s="2">
        <f>[5]Output!B101</f>
        <v>0</v>
      </c>
      <c r="C101" s="2">
        <f>[5]Output!C101</f>
        <v>0</v>
      </c>
      <c r="D101">
        <f>[5]Output!D101</f>
        <v>0</v>
      </c>
      <c r="E101">
        <f>[5]Output!E101</f>
        <v>0</v>
      </c>
      <c r="F101">
        <f>[5]Output!F101</f>
        <v>0</v>
      </c>
      <c r="G101">
        <f>[5]Output!G101</f>
        <v>0</v>
      </c>
      <c r="H101">
        <f>[5]Output!H101</f>
        <v>0</v>
      </c>
      <c r="I101">
        <f>[5]Output!I101</f>
        <v>0</v>
      </c>
      <c r="J101">
        <f>[5]Output!J101</f>
        <v>0</v>
      </c>
      <c r="K101">
        <f>[5]Output!K101</f>
        <v>0</v>
      </c>
      <c r="L101">
        <f>[5]Output!L101</f>
        <v>0</v>
      </c>
    </row>
    <row r="102" spans="1:12">
      <c r="A102" s="2">
        <f>[5]Output!A102</f>
        <v>0</v>
      </c>
      <c r="B102" s="2">
        <f>[5]Output!B102</f>
        <v>0</v>
      </c>
      <c r="C102" s="2">
        <f>[5]Output!C102</f>
        <v>0</v>
      </c>
      <c r="D102">
        <f>[5]Output!D102</f>
        <v>0</v>
      </c>
      <c r="E102">
        <f>[5]Output!E102</f>
        <v>0</v>
      </c>
      <c r="F102">
        <f>[5]Output!F102</f>
        <v>0</v>
      </c>
      <c r="G102">
        <f>[5]Output!G102</f>
        <v>0</v>
      </c>
      <c r="H102">
        <f>[5]Output!H102</f>
        <v>0</v>
      </c>
      <c r="I102">
        <f>[5]Output!I102</f>
        <v>0</v>
      </c>
      <c r="J102">
        <f>[5]Output!J102</f>
        <v>0</v>
      </c>
      <c r="K102">
        <f>[5]Output!K102</f>
        <v>0</v>
      </c>
      <c r="L102">
        <f>[5]Output!L102</f>
        <v>0</v>
      </c>
    </row>
    <row r="103" spans="1:12">
      <c r="A103" s="2">
        <f>[5]Output!A103</f>
        <v>0</v>
      </c>
      <c r="B103" s="2">
        <f>[5]Output!B103</f>
        <v>0</v>
      </c>
      <c r="C103" s="2">
        <f>[5]Output!C103</f>
        <v>0</v>
      </c>
      <c r="D103">
        <f>[5]Output!D103</f>
        <v>0</v>
      </c>
      <c r="E103">
        <f>[5]Output!E103</f>
        <v>0</v>
      </c>
      <c r="F103">
        <f>[5]Output!F103</f>
        <v>0</v>
      </c>
      <c r="G103">
        <f>[5]Output!G103</f>
        <v>0</v>
      </c>
      <c r="H103">
        <f>[5]Output!H103</f>
        <v>0</v>
      </c>
      <c r="I103">
        <f>[5]Output!I103</f>
        <v>0</v>
      </c>
      <c r="J103">
        <f>[5]Output!J103</f>
        <v>0</v>
      </c>
      <c r="K103">
        <f>[5]Output!K103</f>
        <v>0</v>
      </c>
      <c r="L103">
        <f>[5]Output!L103</f>
        <v>0</v>
      </c>
    </row>
    <row r="104" spans="1:12">
      <c r="A104" s="2">
        <f>[5]Output!A104</f>
        <v>0</v>
      </c>
      <c r="B104" s="2">
        <f>[5]Output!B104</f>
        <v>0</v>
      </c>
      <c r="C104" s="2">
        <f>[5]Output!C104</f>
        <v>0</v>
      </c>
      <c r="D104">
        <f>[5]Output!D104</f>
        <v>0</v>
      </c>
      <c r="E104">
        <f>[5]Output!E104</f>
        <v>0</v>
      </c>
      <c r="F104">
        <f>[5]Output!F104</f>
        <v>0</v>
      </c>
      <c r="G104">
        <f>[5]Output!G104</f>
        <v>0</v>
      </c>
      <c r="H104">
        <f>[5]Output!H104</f>
        <v>0</v>
      </c>
      <c r="I104">
        <f>[5]Output!I104</f>
        <v>0</v>
      </c>
      <c r="J104">
        <f>[5]Output!J104</f>
        <v>0</v>
      </c>
      <c r="K104">
        <f>[5]Output!K104</f>
        <v>0</v>
      </c>
      <c r="L104">
        <f>[5]Output!L104</f>
        <v>0</v>
      </c>
    </row>
    <row r="105" spans="1:12">
      <c r="A105" s="2">
        <f>[5]Output!A105</f>
        <v>0</v>
      </c>
      <c r="B105" s="2">
        <f>[5]Output!B105</f>
        <v>0</v>
      </c>
      <c r="C105" s="2">
        <f>[5]Output!C105</f>
        <v>0</v>
      </c>
      <c r="D105">
        <f>[5]Output!D105</f>
        <v>0</v>
      </c>
      <c r="E105">
        <f>[5]Output!E105</f>
        <v>0</v>
      </c>
      <c r="F105">
        <f>[5]Output!F105</f>
        <v>0</v>
      </c>
      <c r="G105">
        <f>[5]Output!G105</f>
        <v>0</v>
      </c>
      <c r="H105">
        <f>[5]Output!H105</f>
        <v>0</v>
      </c>
      <c r="I105">
        <f>[5]Output!I105</f>
        <v>0</v>
      </c>
      <c r="J105">
        <f>[5]Output!J105</f>
        <v>0</v>
      </c>
      <c r="K105">
        <f>[5]Output!K105</f>
        <v>0</v>
      </c>
      <c r="L105">
        <f>[5]Output!L105</f>
        <v>0</v>
      </c>
    </row>
    <row r="106" spans="1:12">
      <c r="A106" s="2">
        <f>[5]Output!A106</f>
        <v>0</v>
      </c>
      <c r="B106" s="2">
        <f>[5]Output!B106</f>
        <v>0</v>
      </c>
      <c r="C106" s="2">
        <f>[5]Output!C106</f>
        <v>0</v>
      </c>
      <c r="D106">
        <f>[5]Output!D106</f>
        <v>0</v>
      </c>
      <c r="E106">
        <f>[5]Output!E106</f>
        <v>0</v>
      </c>
      <c r="F106">
        <f>[5]Output!F106</f>
        <v>0</v>
      </c>
      <c r="G106">
        <f>[5]Output!G106</f>
        <v>0</v>
      </c>
      <c r="H106">
        <f>[5]Output!H106</f>
        <v>0</v>
      </c>
      <c r="I106">
        <f>[5]Output!I106</f>
        <v>0</v>
      </c>
      <c r="J106">
        <f>[5]Output!J106</f>
        <v>0</v>
      </c>
      <c r="K106">
        <f>[5]Output!K106</f>
        <v>0</v>
      </c>
      <c r="L106">
        <f>[5]Output!L106</f>
        <v>0</v>
      </c>
    </row>
    <row r="107" spans="1:12">
      <c r="A107" s="2">
        <f>[5]Output!A107</f>
        <v>0</v>
      </c>
      <c r="B107" s="2">
        <f>[5]Output!B107</f>
        <v>0</v>
      </c>
      <c r="C107" s="2">
        <f>[5]Output!C107</f>
        <v>0</v>
      </c>
      <c r="D107">
        <f>[5]Output!D107</f>
        <v>0</v>
      </c>
      <c r="E107">
        <f>[5]Output!E107</f>
        <v>0</v>
      </c>
      <c r="F107">
        <f>[5]Output!F107</f>
        <v>0</v>
      </c>
      <c r="G107">
        <f>[5]Output!G107</f>
        <v>0</v>
      </c>
      <c r="H107">
        <f>[5]Output!H107</f>
        <v>0</v>
      </c>
      <c r="I107">
        <f>[5]Output!I107</f>
        <v>0</v>
      </c>
      <c r="J107">
        <f>[5]Output!J107</f>
        <v>0</v>
      </c>
      <c r="K107">
        <f>[5]Output!K107</f>
        <v>0</v>
      </c>
      <c r="L107">
        <f>[5]Output!L107</f>
        <v>0</v>
      </c>
    </row>
    <row r="108" spans="1:12">
      <c r="A108" s="2">
        <f>[5]Output!A108</f>
        <v>0</v>
      </c>
      <c r="B108" s="2">
        <f>[5]Output!B108</f>
        <v>0</v>
      </c>
      <c r="C108" s="2">
        <f>[5]Output!C108</f>
        <v>0</v>
      </c>
      <c r="D108">
        <f>[5]Output!D108</f>
        <v>0</v>
      </c>
      <c r="E108">
        <f>[5]Output!E108</f>
        <v>0</v>
      </c>
      <c r="F108">
        <f>[5]Output!F108</f>
        <v>0</v>
      </c>
      <c r="G108">
        <f>[5]Output!G108</f>
        <v>0</v>
      </c>
      <c r="H108">
        <f>[5]Output!H108</f>
        <v>0</v>
      </c>
      <c r="I108">
        <f>[5]Output!I108</f>
        <v>0</v>
      </c>
      <c r="J108">
        <f>[5]Output!J108</f>
        <v>0</v>
      </c>
      <c r="K108">
        <f>[5]Output!K108</f>
        <v>0</v>
      </c>
      <c r="L108">
        <f>[5]Output!L108</f>
        <v>0</v>
      </c>
    </row>
    <row r="109" spans="1:12">
      <c r="A109" s="2">
        <f>[5]Output!A109</f>
        <v>0</v>
      </c>
      <c r="B109" s="2">
        <f>[5]Output!B109</f>
        <v>0</v>
      </c>
      <c r="C109" s="2">
        <f>[5]Output!C109</f>
        <v>0</v>
      </c>
      <c r="D109">
        <f>[5]Output!D109</f>
        <v>0</v>
      </c>
      <c r="E109">
        <f>[5]Output!E109</f>
        <v>0</v>
      </c>
      <c r="F109">
        <f>[5]Output!F109</f>
        <v>0</v>
      </c>
      <c r="G109">
        <f>[5]Output!G109</f>
        <v>0</v>
      </c>
      <c r="H109">
        <f>[5]Output!H109</f>
        <v>0</v>
      </c>
      <c r="I109">
        <f>[5]Output!I109</f>
        <v>0</v>
      </c>
      <c r="J109">
        <f>[5]Output!J109</f>
        <v>0</v>
      </c>
      <c r="K109">
        <f>[5]Output!K109</f>
        <v>0</v>
      </c>
      <c r="L109">
        <f>[5]Output!L109</f>
        <v>0</v>
      </c>
    </row>
    <row r="110" spans="1:12">
      <c r="A110" s="2">
        <f>[5]Output!A110</f>
        <v>0</v>
      </c>
      <c r="B110" s="2">
        <f>[5]Output!B110</f>
        <v>0</v>
      </c>
      <c r="C110" s="2">
        <f>[5]Output!C110</f>
        <v>0</v>
      </c>
      <c r="D110">
        <f>[5]Output!D110</f>
        <v>0</v>
      </c>
      <c r="E110">
        <f>[5]Output!E110</f>
        <v>0</v>
      </c>
      <c r="F110">
        <f>[5]Output!F110</f>
        <v>0</v>
      </c>
      <c r="G110">
        <f>[5]Output!G110</f>
        <v>0</v>
      </c>
      <c r="H110">
        <f>[5]Output!H110</f>
        <v>0</v>
      </c>
      <c r="I110">
        <f>[5]Output!I110</f>
        <v>0</v>
      </c>
      <c r="J110">
        <f>[5]Output!J110</f>
        <v>0</v>
      </c>
      <c r="K110">
        <f>[5]Output!K110</f>
        <v>0</v>
      </c>
      <c r="L110">
        <f>[5]Output!L110</f>
        <v>0</v>
      </c>
    </row>
    <row r="111" spans="1:12">
      <c r="A111" s="2">
        <f>[5]Output!A111</f>
        <v>0</v>
      </c>
      <c r="B111" s="2">
        <f>[5]Output!B111</f>
        <v>0</v>
      </c>
      <c r="C111" s="2">
        <f>[5]Output!C111</f>
        <v>0</v>
      </c>
      <c r="D111">
        <f>[5]Output!D111</f>
        <v>0</v>
      </c>
      <c r="E111">
        <f>[5]Output!E111</f>
        <v>0</v>
      </c>
      <c r="F111">
        <f>[5]Output!F111</f>
        <v>0</v>
      </c>
      <c r="G111">
        <f>[5]Output!G111</f>
        <v>0</v>
      </c>
      <c r="H111">
        <f>[5]Output!H111</f>
        <v>0</v>
      </c>
      <c r="I111">
        <f>[5]Output!I111</f>
        <v>0</v>
      </c>
      <c r="J111">
        <f>[5]Output!J111</f>
        <v>0</v>
      </c>
      <c r="K111">
        <f>[5]Output!K111</f>
        <v>0</v>
      </c>
      <c r="L111">
        <f>[5]Output!L111</f>
        <v>0</v>
      </c>
    </row>
    <row r="112" spans="1:12">
      <c r="A112" s="2">
        <f>[5]Output!A112</f>
        <v>0</v>
      </c>
      <c r="B112" s="2">
        <f>[5]Output!B112</f>
        <v>0</v>
      </c>
      <c r="C112" s="2">
        <f>[5]Output!C112</f>
        <v>0</v>
      </c>
      <c r="D112">
        <f>[5]Output!D112</f>
        <v>0</v>
      </c>
      <c r="E112">
        <f>[5]Output!E112</f>
        <v>0</v>
      </c>
      <c r="F112">
        <f>[5]Output!F112</f>
        <v>0</v>
      </c>
      <c r="G112">
        <f>[5]Output!G112</f>
        <v>0</v>
      </c>
      <c r="H112">
        <f>[5]Output!H112</f>
        <v>0</v>
      </c>
      <c r="I112">
        <f>[5]Output!I112</f>
        <v>0</v>
      </c>
      <c r="J112">
        <f>[5]Output!J112</f>
        <v>0</v>
      </c>
      <c r="K112">
        <f>[5]Output!K112</f>
        <v>0</v>
      </c>
      <c r="L112">
        <f>[5]Output!L112</f>
        <v>0</v>
      </c>
    </row>
    <row r="113" spans="1:12">
      <c r="A113" s="2">
        <f>[5]Output!A113</f>
        <v>0</v>
      </c>
      <c r="B113" s="2">
        <f>[5]Output!B113</f>
        <v>0</v>
      </c>
      <c r="C113" s="2">
        <f>[5]Output!C113</f>
        <v>0</v>
      </c>
      <c r="D113">
        <f>[5]Output!D113</f>
        <v>0</v>
      </c>
      <c r="E113">
        <f>[5]Output!E113</f>
        <v>0</v>
      </c>
      <c r="F113">
        <f>[5]Output!F113</f>
        <v>0</v>
      </c>
      <c r="G113">
        <f>[5]Output!G113</f>
        <v>0</v>
      </c>
      <c r="H113">
        <f>[5]Output!H113</f>
        <v>0</v>
      </c>
      <c r="I113">
        <f>[5]Output!I113</f>
        <v>0</v>
      </c>
      <c r="J113">
        <f>[5]Output!J113</f>
        <v>0</v>
      </c>
      <c r="K113">
        <f>[5]Output!K113</f>
        <v>0</v>
      </c>
      <c r="L113">
        <f>[5]Output!L113</f>
        <v>0</v>
      </c>
    </row>
    <row r="114" spans="1:12">
      <c r="A114" s="2">
        <f>[5]Output!A114</f>
        <v>0</v>
      </c>
      <c r="B114" s="2">
        <f>[5]Output!B114</f>
        <v>0</v>
      </c>
      <c r="C114" s="2">
        <f>[5]Output!C114</f>
        <v>0</v>
      </c>
      <c r="D114">
        <f>[5]Output!D114</f>
        <v>0</v>
      </c>
      <c r="E114">
        <f>[5]Output!E114</f>
        <v>0</v>
      </c>
      <c r="F114">
        <f>[5]Output!F114</f>
        <v>0</v>
      </c>
      <c r="G114">
        <f>[5]Output!G114</f>
        <v>0</v>
      </c>
      <c r="H114">
        <f>[5]Output!H114</f>
        <v>0</v>
      </c>
      <c r="I114">
        <f>[5]Output!I114</f>
        <v>0</v>
      </c>
      <c r="J114">
        <f>[5]Output!J114</f>
        <v>0</v>
      </c>
      <c r="K114">
        <f>[5]Output!K114</f>
        <v>0</v>
      </c>
      <c r="L114">
        <f>[5]Output!L114</f>
        <v>0</v>
      </c>
    </row>
    <row r="115" spans="1:12">
      <c r="A115" s="2">
        <f>[5]Output!A115</f>
        <v>0</v>
      </c>
      <c r="B115" s="2">
        <f>[5]Output!B115</f>
        <v>0</v>
      </c>
      <c r="C115" s="2">
        <f>[5]Output!C115</f>
        <v>0</v>
      </c>
      <c r="D115">
        <f>[5]Output!D115</f>
        <v>0</v>
      </c>
      <c r="E115">
        <f>[5]Output!E115</f>
        <v>0</v>
      </c>
      <c r="F115">
        <f>[5]Output!F115</f>
        <v>0</v>
      </c>
      <c r="G115">
        <f>[5]Output!G115</f>
        <v>0</v>
      </c>
      <c r="H115">
        <f>[5]Output!H115</f>
        <v>0</v>
      </c>
      <c r="I115">
        <f>[5]Output!I115</f>
        <v>0</v>
      </c>
      <c r="J115">
        <f>[5]Output!J115</f>
        <v>0</v>
      </c>
      <c r="K115">
        <f>[5]Output!K115</f>
        <v>0</v>
      </c>
      <c r="L115">
        <f>[5]Output!L115</f>
        <v>0</v>
      </c>
    </row>
    <row r="116" spans="1:12">
      <c r="A116" s="2">
        <f>[5]Output!A116</f>
        <v>0</v>
      </c>
      <c r="B116" s="2">
        <f>[5]Output!B116</f>
        <v>0</v>
      </c>
      <c r="C116" s="2">
        <f>[5]Output!C116</f>
        <v>0</v>
      </c>
      <c r="D116">
        <f>[5]Output!D116</f>
        <v>0</v>
      </c>
      <c r="E116">
        <f>[5]Output!E116</f>
        <v>0</v>
      </c>
      <c r="F116">
        <f>[5]Output!F116</f>
        <v>0</v>
      </c>
      <c r="G116">
        <f>[5]Output!G116</f>
        <v>0</v>
      </c>
      <c r="H116">
        <f>[5]Output!H116</f>
        <v>0</v>
      </c>
      <c r="I116">
        <f>[5]Output!I116</f>
        <v>0</v>
      </c>
      <c r="J116">
        <f>[5]Output!J116</f>
        <v>0</v>
      </c>
      <c r="K116">
        <f>[5]Output!K116</f>
        <v>0</v>
      </c>
      <c r="L116">
        <f>[5]Output!L116</f>
        <v>0</v>
      </c>
    </row>
    <row r="117" spans="1:12">
      <c r="A117" s="2">
        <f>[5]Output!A117</f>
        <v>0</v>
      </c>
      <c r="B117" s="2">
        <f>[5]Output!B117</f>
        <v>0</v>
      </c>
      <c r="C117" s="2">
        <f>[5]Output!C117</f>
        <v>0</v>
      </c>
      <c r="D117">
        <f>[5]Output!D117</f>
        <v>0</v>
      </c>
      <c r="E117">
        <f>[5]Output!E117</f>
        <v>0</v>
      </c>
      <c r="F117">
        <f>[5]Output!F117</f>
        <v>0</v>
      </c>
      <c r="G117">
        <f>[5]Output!G117</f>
        <v>0</v>
      </c>
      <c r="H117">
        <f>[5]Output!H117</f>
        <v>0</v>
      </c>
      <c r="I117">
        <f>[5]Output!I117</f>
        <v>0</v>
      </c>
      <c r="J117">
        <f>[5]Output!J117</f>
        <v>0</v>
      </c>
      <c r="K117">
        <f>[5]Output!K117</f>
        <v>0</v>
      </c>
      <c r="L117">
        <f>[5]Output!L117</f>
        <v>0</v>
      </c>
    </row>
    <row r="118" spans="1:12">
      <c r="A118" s="2">
        <f>[5]Output!A118</f>
        <v>0</v>
      </c>
      <c r="B118" s="2">
        <f>[5]Output!B118</f>
        <v>0</v>
      </c>
      <c r="C118" s="2">
        <f>[5]Output!C118</f>
        <v>0</v>
      </c>
      <c r="D118">
        <f>[5]Output!D118</f>
        <v>0</v>
      </c>
      <c r="E118">
        <f>[5]Output!E118</f>
        <v>0</v>
      </c>
      <c r="F118">
        <f>[5]Output!F118</f>
        <v>0</v>
      </c>
      <c r="G118">
        <f>[5]Output!G118</f>
        <v>0</v>
      </c>
      <c r="H118">
        <f>[5]Output!H118</f>
        <v>0</v>
      </c>
      <c r="I118">
        <f>[5]Output!I118</f>
        <v>0</v>
      </c>
      <c r="J118">
        <f>[5]Output!J118</f>
        <v>0</v>
      </c>
      <c r="K118">
        <f>[5]Output!K118</f>
        <v>0</v>
      </c>
      <c r="L118">
        <f>[5]Output!L118</f>
        <v>0</v>
      </c>
    </row>
    <row r="119" spans="1:12">
      <c r="A119" s="2">
        <f>[5]Output!A119</f>
        <v>0</v>
      </c>
      <c r="B119" s="2">
        <f>[5]Output!B119</f>
        <v>0</v>
      </c>
      <c r="C119" s="2">
        <f>[5]Output!C119</f>
        <v>0</v>
      </c>
      <c r="D119">
        <f>[5]Output!D119</f>
        <v>0</v>
      </c>
      <c r="E119">
        <f>[5]Output!E119</f>
        <v>0</v>
      </c>
      <c r="F119">
        <f>[5]Output!F119</f>
        <v>0</v>
      </c>
      <c r="G119">
        <f>[5]Output!G119</f>
        <v>0</v>
      </c>
      <c r="H119">
        <f>[5]Output!H119</f>
        <v>0</v>
      </c>
      <c r="I119">
        <f>[5]Output!I119</f>
        <v>0</v>
      </c>
      <c r="J119">
        <f>[5]Output!J119</f>
        <v>0</v>
      </c>
      <c r="K119">
        <f>[5]Output!K119</f>
        <v>0</v>
      </c>
      <c r="L119">
        <f>[5]Output!L119</f>
        <v>0</v>
      </c>
    </row>
    <row r="120" spans="1:12">
      <c r="A120" s="2">
        <f>[5]Output!A120</f>
        <v>0</v>
      </c>
      <c r="B120" s="2">
        <f>[5]Output!B120</f>
        <v>0</v>
      </c>
      <c r="C120" s="2">
        <f>[5]Output!C120</f>
        <v>0</v>
      </c>
      <c r="D120">
        <f>[5]Output!D120</f>
        <v>0</v>
      </c>
      <c r="E120">
        <f>[5]Output!E120</f>
        <v>0</v>
      </c>
      <c r="F120">
        <f>[5]Output!F120</f>
        <v>0</v>
      </c>
      <c r="G120">
        <f>[5]Output!G120</f>
        <v>0</v>
      </c>
      <c r="H120">
        <f>[5]Output!H120</f>
        <v>0</v>
      </c>
      <c r="I120">
        <f>[5]Output!I120</f>
        <v>0</v>
      </c>
      <c r="J120">
        <f>[5]Output!J120</f>
        <v>0</v>
      </c>
      <c r="K120">
        <f>[5]Output!K120</f>
        <v>0</v>
      </c>
      <c r="L120">
        <f>[5]Output!L120</f>
        <v>0</v>
      </c>
    </row>
    <row r="121" spans="1:12">
      <c r="A121" s="2">
        <f>[5]Output!A121</f>
        <v>0</v>
      </c>
      <c r="B121" s="2">
        <f>[5]Output!B121</f>
        <v>0</v>
      </c>
      <c r="C121" s="2">
        <f>[5]Output!C121</f>
        <v>0</v>
      </c>
      <c r="D121">
        <f>[5]Output!D121</f>
        <v>0</v>
      </c>
      <c r="E121">
        <f>[5]Output!E121</f>
        <v>0</v>
      </c>
      <c r="F121">
        <f>[5]Output!F121</f>
        <v>0</v>
      </c>
      <c r="G121">
        <f>[5]Output!G121</f>
        <v>0</v>
      </c>
      <c r="H121">
        <f>[5]Output!H121</f>
        <v>0</v>
      </c>
      <c r="I121">
        <f>[5]Output!I121</f>
        <v>0</v>
      </c>
      <c r="J121">
        <f>[5]Output!J121</f>
        <v>0</v>
      </c>
      <c r="K121">
        <f>[5]Output!K121</f>
        <v>0</v>
      </c>
      <c r="L121">
        <f>[5]Output!L121</f>
        <v>0</v>
      </c>
    </row>
    <row r="122" spans="1:12">
      <c r="A122" s="2">
        <f>[5]Output!A122</f>
        <v>0</v>
      </c>
      <c r="B122" s="2">
        <f>[5]Output!B122</f>
        <v>0</v>
      </c>
      <c r="C122" s="2">
        <f>[5]Output!C122</f>
        <v>0</v>
      </c>
      <c r="D122">
        <f>[5]Output!D122</f>
        <v>0</v>
      </c>
      <c r="E122">
        <f>[5]Output!E122</f>
        <v>0</v>
      </c>
      <c r="F122">
        <f>[5]Output!F122</f>
        <v>0</v>
      </c>
      <c r="G122">
        <f>[5]Output!G122</f>
        <v>0</v>
      </c>
      <c r="H122">
        <f>[5]Output!H122</f>
        <v>0</v>
      </c>
      <c r="I122">
        <f>[5]Output!I122</f>
        <v>0</v>
      </c>
      <c r="J122">
        <f>[5]Output!J122</f>
        <v>0</v>
      </c>
      <c r="K122">
        <f>[5]Output!K122</f>
        <v>0</v>
      </c>
      <c r="L122">
        <f>[5]Output!L122</f>
        <v>0</v>
      </c>
    </row>
    <row r="123" spans="1:12">
      <c r="A123" s="2">
        <f>[5]Output!A123</f>
        <v>0</v>
      </c>
      <c r="B123" s="2">
        <f>[5]Output!B123</f>
        <v>0</v>
      </c>
      <c r="C123" s="2">
        <f>[5]Output!C123</f>
        <v>0</v>
      </c>
      <c r="D123">
        <f>[5]Output!D123</f>
        <v>0</v>
      </c>
      <c r="E123">
        <f>[5]Output!E123</f>
        <v>0</v>
      </c>
      <c r="F123">
        <f>[5]Output!F123</f>
        <v>0</v>
      </c>
      <c r="G123">
        <f>[5]Output!G123</f>
        <v>0</v>
      </c>
      <c r="H123">
        <f>[5]Output!H123</f>
        <v>0</v>
      </c>
      <c r="I123">
        <f>[5]Output!I123</f>
        <v>0</v>
      </c>
      <c r="J123">
        <f>[5]Output!J123</f>
        <v>0</v>
      </c>
      <c r="K123">
        <f>[5]Output!K123</f>
        <v>0</v>
      </c>
      <c r="L123">
        <f>[5]Output!L123</f>
        <v>0</v>
      </c>
    </row>
    <row r="124" spans="1:12">
      <c r="A124" s="2">
        <f>[5]Output!A124</f>
        <v>0</v>
      </c>
      <c r="B124" s="2">
        <f>[5]Output!B124</f>
        <v>0</v>
      </c>
      <c r="C124" s="2">
        <f>[5]Output!C124</f>
        <v>0</v>
      </c>
      <c r="D124">
        <f>[5]Output!D124</f>
        <v>0</v>
      </c>
      <c r="E124">
        <f>[5]Output!E124</f>
        <v>0</v>
      </c>
      <c r="F124">
        <f>[5]Output!F124</f>
        <v>0</v>
      </c>
      <c r="G124">
        <f>[5]Output!G124</f>
        <v>0</v>
      </c>
      <c r="H124">
        <f>[5]Output!H124</f>
        <v>0</v>
      </c>
      <c r="I124">
        <f>[5]Output!I124</f>
        <v>0</v>
      </c>
      <c r="J124">
        <f>[5]Output!J124</f>
        <v>0</v>
      </c>
      <c r="K124">
        <f>[5]Output!K124</f>
        <v>0</v>
      </c>
      <c r="L124">
        <f>[5]Output!L124</f>
        <v>0</v>
      </c>
    </row>
    <row r="125" spans="1:12">
      <c r="A125" s="2">
        <f>[5]Output!A125</f>
        <v>0</v>
      </c>
      <c r="B125" s="2">
        <f>[5]Output!B125</f>
        <v>0</v>
      </c>
      <c r="C125" s="2">
        <f>[5]Output!C125</f>
        <v>0</v>
      </c>
      <c r="D125">
        <f>[5]Output!D125</f>
        <v>0</v>
      </c>
      <c r="E125">
        <f>[5]Output!E125</f>
        <v>0</v>
      </c>
      <c r="F125">
        <f>[5]Output!F125</f>
        <v>0</v>
      </c>
      <c r="G125">
        <f>[5]Output!G125</f>
        <v>0</v>
      </c>
      <c r="H125">
        <f>[5]Output!H125</f>
        <v>0</v>
      </c>
      <c r="I125">
        <f>[5]Output!I125</f>
        <v>0</v>
      </c>
      <c r="J125">
        <f>[5]Output!J125</f>
        <v>0</v>
      </c>
      <c r="K125">
        <f>[5]Output!K125</f>
        <v>0</v>
      </c>
      <c r="L125">
        <f>[5]Output!L125</f>
        <v>0</v>
      </c>
    </row>
    <row r="126" spans="1:12">
      <c r="A126" s="2">
        <f>[5]Output!A126</f>
        <v>0</v>
      </c>
      <c r="B126" s="2">
        <f>[5]Output!B126</f>
        <v>0</v>
      </c>
      <c r="C126" s="2">
        <f>[5]Output!C126</f>
        <v>0</v>
      </c>
      <c r="D126">
        <f>[5]Output!D126</f>
        <v>0</v>
      </c>
      <c r="E126">
        <f>[5]Output!E126</f>
        <v>0</v>
      </c>
      <c r="F126">
        <f>[5]Output!F126</f>
        <v>0</v>
      </c>
      <c r="G126">
        <f>[5]Output!G126</f>
        <v>0</v>
      </c>
      <c r="H126">
        <f>[5]Output!H126</f>
        <v>0</v>
      </c>
      <c r="I126">
        <f>[5]Output!I126</f>
        <v>0</v>
      </c>
      <c r="J126">
        <f>[5]Output!J126</f>
        <v>0</v>
      </c>
      <c r="K126">
        <f>[5]Output!K126</f>
        <v>0</v>
      </c>
      <c r="L126">
        <f>[5]Output!L126</f>
        <v>0</v>
      </c>
    </row>
    <row r="127" spans="1:12">
      <c r="A127" s="2">
        <f>[5]Output!A127</f>
        <v>0</v>
      </c>
      <c r="B127" s="2">
        <f>[5]Output!B127</f>
        <v>0</v>
      </c>
      <c r="C127" s="2">
        <f>[5]Output!C127</f>
        <v>0</v>
      </c>
      <c r="D127">
        <f>[5]Output!D127</f>
        <v>0</v>
      </c>
      <c r="E127">
        <f>[5]Output!E127</f>
        <v>0</v>
      </c>
      <c r="F127">
        <f>[5]Output!F127</f>
        <v>0</v>
      </c>
      <c r="G127">
        <f>[5]Output!G127</f>
        <v>0</v>
      </c>
      <c r="H127">
        <f>[5]Output!H127</f>
        <v>0</v>
      </c>
      <c r="I127">
        <f>[5]Output!I127</f>
        <v>0</v>
      </c>
      <c r="J127">
        <f>[5]Output!J127</f>
        <v>0</v>
      </c>
      <c r="K127">
        <f>[5]Output!K127</f>
        <v>0</v>
      </c>
      <c r="L127">
        <f>[5]Output!L127</f>
        <v>0</v>
      </c>
    </row>
    <row r="128" spans="1:12">
      <c r="A128" s="2">
        <f>[5]Output!A128</f>
        <v>0</v>
      </c>
      <c r="B128" s="2">
        <f>[5]Output!B128</f>
        <v>0</v>
      </c>
      <c r="C128" s="2">
        <f>[5]Output!C128</f>
        <v>0</v>
      </c>
      <c r="D128">
        <f>[5]Output!D128</f>
        <v>0</v>
      </c>
      <c r="E128">
        <f>[5]Output!E128</f>
        <v>0</v>
      </c>
      <c r="F128">
        <f>[5]Output!F128</f>
        <v>0</v>
      </c>
      <c r="G128">
        <f>[5]Output!G128</f>
        <v>0</v>
      </c>
      <c r="H128">
        <f>[5]Output!H128</f>
        <v>0</v>
      </c>
      <c r="I128">
        <f>[5]Output!I128</f>
        <v>0</v>
      </c>
      <c r="J128">
        <f>[5]Output!J128</f>
        <v>0</v>
      </c>
      <c r="K128">
        <f>[5]Output!K128</f>
        <v>0</v>
      </c>
      <c r="L128">
        <f>[5]Output!L128</f>
        <v>0</v>
      </c>
    </row>
    <row r="129" spans="1:12">
      <c r="A129" s="2">
        <f>[5]Output!A129</f>
        <v>0</v>
      </c>
      <c r="B129" s="2">
        <f>[5]Output!B129</f>
        <v>0</v>
      </c>
      <c r="C129" s="2">
        <f>[5]Output!C129</f>
        <v>0</v>
      </c>
      <c r="D129">
        <f>[5]Output!D129</f>
        <v>0</v>
      </c>
      <c r="E129">
        <f>[5]Output!E129</f>
        <v>0</v>
      </c>
      <c r="F129">
        <f>[5]Output!F129</f>
        <v>0</v>
      </c>
      <c r="G129">
        <f>[5]Output!G129</f>
        <v>0</v>
      </c>
      <c r="H129">
        <f>[5]Output!H129</f>
        <v>0</v>
      </c>
      <c r="I129">
        <f>[5]Output!I129</f>
        <v>0</v>
      </c>
      <c r="J129">
        <f>[5]Output!J129</f>
        <v>0</v>
      </c>
      <c r="K129">
        <f>[5]Output!K129</f>
        <v>0</v>
      </c>
      <c r="L129">
        <f>[5]Output!L129</f>
        <v>0</v>
      </c>
    </row>
    <row r="130" spans="1:12">
      <c r="A130" s="2">
        <f>[5]Output!A130</f>
        <v>0</v>
      </c>
      <c r="B130" s="2">
        <f>[5]Output!B130</f>
        <v>0</v>
      </c>
      <c r="C130" s="2">
        <f>[5]Output!C130</f>
        <v>0</v>
      </c>
      <c r="D130">
        <f>[5]Output!D130</f>
        <v>0</v>
      </c>
      <c r="E130">
        <f>[5]Output!E130</f>
        <v>0</v>
      </c>
      <c r="F130">
        <f>[5]Output!F130</f>
        <v>0</v>
      </c>
      <c r="G130">
        <f>[5]Output!G130</f>
        <v>0</v>
      </c>
      <c r="H130">
        <f>[5]Output!H130</f>
        <v>0</v>
      </c>
      <c r="I130">
        <f>[5]Output!I130</f>
        <v>0</v>
      </c>
      <c r="J130">
        <f>[5]Output!J130</f>
        <v>0</v>
      </c>
      <c r="K130">
        <f>[5]Output!K130</f>
        <v>0</v>
      </c>
      <c r="L130">
        <f>[5]Output!L130</f>
        <v>0</v>
      </c>
    </row>
    <row r="131" spans="1:12">
      <c r="A131" s="2">
        <f>[5]Output!A131</f>
        <v>0</v>
      </c>
      <c r="B131" s="2">
        <f>[5]Output!B131</f>
        <v>0</v>
      </c>
      <c r="C131" s="2">
        <f>[5]Output!C131</f>
        <v>0</v>
      </c>
      <c r="D131">
        <f>[5]Output!D131</f>
        <v>0</v>
      </c>
      <c r="E131">
        <f>[5]Output!E131</f>
        <v>0</v>
      </c>
      <c r="F131">
        <f>[5]Output!F131</f>
        <v>0</v>
      </c>
      <c r="G131">
        <f>[5]Output!G131</f>
        <v>0</v>
      </c>
      <c r="H131">
        <f>[5]Output!H131</f>
        <v>0</v>
      </c>
      <c r="I131">
        <f>[5]Output!I131</f>
        <v>0</v>
      </c>
      <c r="J131">
        <f>[5]Output!J131</f>
        <v>0</v>
      </c>
      <c r="K131">
        <f>[5]Output!K131</f>
        <v>0</v>
      </c>
      <c r="L131">
        <f>[5]Output!L131</f>
        <v>0</v>
      </c>
    </row>
    <row r="132" spans="1:12">
      <c r="A132" s="2">
        <f>[5]Output!A132</f>
        <v>0</v>
      </c>
      <c r="B132" s="2">
        <f>[5]Output!B132</f>
        <v>0</v>
      </c>
      <c r="C132" s="2">
        <f>[5]Output!C132</f>
        <v>0</v>
      </c>
      <c r="D132">
        <f>[5]Output!D132</f>
        <v>0</v>
      </c>
      <c r="E132">
        <f>[5]Output!E132</f>
        <v>0</v>
      </c>
      <c r="F132">
        <f>[5]Output!F132</f>
        <v>0</v>
      </c>
      <c r="G132">
        <f>[5]Output!G132</f>
        <v>0</v>
      </c>
      <c r="H132">
        <f>[5]Output!H132</f>
        <v>0</v>
      </c>
      <c r="I132">
        <f>[5]Output!I132</f>
        <v>0</v>
      </c>
      <c r="J132">
        <f>[5]Output!J132</f>
        <v>0</v>
      </c>
      <c r="K132">
        <f>[5]Output!K132</f>
        <v>0</v>
      </c>
      <c r="L132">
        <f>[5]Output!L132</f>
        <v>0</v>
      </c>
    </row>
    <row r="133" spans="1:12">
      <c r="A133" s="2">
        <f>[5]Output!A133</f>
        <v>0</v>
      </c>
      <c r="B133" s="2">
        <f>[5]Output!B133</f>
        <v>0</v>
      </c>
      <c r="C133" s="2">
        <f>[5]Output!C133</f>
        <v>0</v>
      </c>
      <c r="D133">
        <f>[5]Output!D133</f>
        <v>0</v>
      </c>
      <c r="E133">
        <f>[5]Output!E133</f>
        <v>0</v>
      </c>
      <c r="F133">
        <f>[5]Output!F133</f>
        <v>0</v>
      </c>
      <c r="G133">
        <f>[5]Output!G133</f>
        <v>0</v>
      </c>
      <c r="H133">
        <f>[5]Output!H133</f>
        <v>0</v>
      </c>
      <c r="I133">
        <f>[5]Output!I133</f>
        <v>0</v>
      </c>
      <c r="J133">
        <f>[5]Output!J133</f>
        <v>0</v>
      </c>
      <c r="K133">
        <f>[5]Output!K133</f>
        <v>0</v>
      </c>
      <c r="L133">
        <f>[5]Output!L133</f>
        <v>0</v>
      </c>
    </row>
    <row r="134" spans="1:12">
      <c r="A134" s="2">
        <f>[5]Output!A134</f>
        <v>0</v>
      </c>
      <c r="B134" s="2">
        <f>[5]Output!B134</f>
        <v>0</v>
      </c>
      <c r="C134" s="2">
        <f>[5]Output!C134</f>
        <v>0</v>
      </c>
      <c r="D134">
        <f>[5]Output!D134</f>
        <v>0</v>
      </c>
      <c r="E134">
        <f>[5]Output!E134</f>
        <v>0</v>
      </c>
      <c r="F134">
        <f>[5]Output!F134</f>
        <v>0</v>
      </c>
      <c r="G134">
        <f>[5]Output!G134</f>
        <v>0</v>
      </c>
      <c r="H134">
        <f>[5]Output!H134</f>
        <v>0</v>
      </c>
      <c r="I134">
        <f>[5]Output!I134</f>
        <v>0</v>
      </c>
      <c r="J134">
        <f>[5]Output!J134</f>
        <v>0</v>
      </c>
      <c r="K134">
        <f>[5]Output!K134</f>
        <v>0</v>
      </c>
      <c r="L134">
        <f>[5]Output!L134</f>
        <v>0</v>
      </c>
    </row>
    <row r="135" spans="1:12">
      <c r="A135" s="2">
        <f>[5]Output!A135</f>
        <v>0</v>
      </c>
      <c r="B135" s="2">
        <f>[5]Output!B135</f>
        <v>0</v>
      </c>
      <c r="C135" s="2">
        <f>[5]Output!C135</f>
        <v>0</v>
      </c>
      <c r="D135">
        <f>[5]Output!D135</f>
        <v>0</v>
      </c>
      <c r="E135">
        <f>[5]Output!E135</f>
        <v>0</v>
      </c>
      <c r="F135">
        <f>[5]Output!F135</f>
        <v>0</v>
      </c>
      <c r="G135">
        <f>[5]Output!G135</f>
        <v>0</v>
      </c>
      <c r="H135">
        <f>[5]Output!H135</f>
        <v>0</v>
      </c>
      <c r="I135">
        <f>[5]Output!I135</f>
        <v>0</v>
      </c>
      <c r="J135">
        <f>[5]Output!J135</f>
        <v>0</v>
      </c>
      <c r="K135">
        <f>[5]Output!K135</f>
        <v>0</v>
      </c>
      <c r="L135">
        <f>[5]Output!L135</f>
        <v>0</v>
      </c>
    </row>
    <row r="136" spans="1:12">
      <c r="A136" s="2">
        <f>[5]Output!A136</f>
        <v>0</v>
      </c>
      <c r="B136" s="2">
        <f>[5]Output!B136</f>
        <v>0</v>
      </c>
      <c r="C136" s="2">
        <f>[5]Output!C136</f>
        <v>0</v>
      </c>
      <c r="D136">
        <f>[5]Output!D136</f>
        <v>0</v>
      </c>
      <c r="E136">
        <f>[5]Output!E136</f>
        <v>0</v>
      </c>
      <c r="F136">
        <f>[5]Output!F136</f>
        <v>0</v>
      </c>
      <c r="G136">
        <f>[5]Output!G136</f>
        <v>0</v>
      </c>
      <c r="H136">
        <f>[5]Output!H136</f>
        <v>0</v>
      </c>
      <c r="I136">
        <f>[5]Output!I136</f>
        <v>0</v>
      </c>
      <c r="J136">
        <f>[5]Output!J136</f>
        <v>0</v>
      </c>
      <c r="K136">
        <f>[5]Output!K136</f>
        <v>0</v>
      </c>
      <c r="L136">
        <f>[5]Output!L136</f>
        <v>0</v>
      </c>
    </row>
    <row r="137" spans="1:12">
      <c r="A137" s="2">
        <f>[5]Output!A137</f>
        <v>0</v>
      </c>
      <c r="B137" s="2">
        <f>[5]Output!B137</f>
        <v>0</v>
      </c>
      <c r="C137" s="2">
        <f>[5]Output!C137</f>
        <v>0</v>
      </c>
      <c r="D137">
        <f>[5]Output!D137</f>
        <v>0</v>
      </c>
      <c r="E137">
        <f>[5]Output!E137</f>
        <v>0</v>
      </c>
      <c r="F137">
        <f>[5]Output!F137</f>
        <v>0</v>
      </c>
      <c r="G137">
        <f>[5]Output!G137</f>
        <v>0</v>
      </c>
      <c r="H137">
        <f>[5]Output!H137</f>
        <v>0</v>
      </c>
      <c r="I137">
        <f>[5]Output!I137</f>
        <v>0</v>
      </c>
      <c r="J137">
        <f>[5]Output!J137</f>
        <v>0</v>
      </c>
      <c r="K137">
        <f>[5]Output!K137</f>
        <v>0</v>
      </c>
      <c r="L137">
        <f>[5]Output!L137</f>
        <v>0</v>
      </c>
    </row>
    <row r="138" spans="1:12">
      <c r="A138" s="2">
        <f>[5]Output!A138</f>
        <v>0</v>
      </c>
      <c r="B138" s="2">
        <f>[5]Output!B138</f>
        <v>0</v>
      </c>
      <c r="C138" s="2">
        <f>[5]Output!C138</f>
        <v>0</v>
      </c>
      <c r="D138">
        <f>[5]Output!D138</f>
        <v>0</v>
      </c>
      <c r="E138">
        <f>[5]Output!E138</f>
        <v>0</v>
      </c>
      <c r="F138">
        <f>[5]Output!F138</f>
        <v>0</v>
      </c>
      <c r="G138">
        <f>[5]Output!G138</f>
        <v>0</v>
      </c>
      <c r="H138">
        <f>[5]Output!H138</f>
        <v>0</v>
      </c>
      <c r="I138">
        <f>[5]Output!I138</f>
        <v>0</v>
      </c>
      <c r="J138">
        <f>[5]Output!J138</f>
        <v>0</v>
      </c>
      <c r="K138">
        <f>[5]Output!K138</f>
        <v>0</v>
      </c>
      <c r="L138">
        <f>[5]Output!L138</f>
        <v>0</v>
      </c>
    </row>
    <row r="139" spans="1:12">
      <c r="A139" s="2">
        <f>[5]Output!A139</f>
        <v>0</v>
      </c>
      <c r="B139" s="2">
        <f>[5]Output!B139</f>
        <v>0</v>
      </c>
      <c r="C139" s="2">
        <f>[5]Output!C139</f>
        <v>0</v>
      </c>
      <c r="D139">
        <f>[5]Output!D139</f>
        <v>0</v>
      </c>
      <c r="E139">
        <f>[5]Output!E139</f>
        <v>0</v>
      </c>
      <c r="F139">
        <f>[5]Output!F139</f>
        <v>0</v>
      </c>
      <c r="G139">
        <f>[5]Output!G139</f>
        <v>0</v>
      </c>
      <c r="H139">
        <f>[5]Output!H139</f>
        <v>0</v>
      </c>
      <c r="I139">
        <f>[5]Output!I139</f>
        <v>0</v>
      </c>
      <c r="J139">
        <f>[5]Output!J139</f>
        <v>0</v>
      </c>
      <c r="K139">
        <f>[5]Output!K139</f>
        <v>0</v>
      </c>
      <c r="L139">
        <f>[5]Output!L139</f>
        <v>0</v>
      </c>
    </row>
    <row r="140" spans="1:12">
      <c r="A140" s="2">
        <f>[5]Output!A140</f>
        <v>0</v>
      </c>
      <c r="B140" s="2">
        <f>[5]Output!B140</f>
        <v>0</v>
      </c>
      <c r="C140" s="2">
        <f>[5]Output!C140</f>
        <v>0</v>
      </c>
      <c r="D140">
        <f>[5]Output!D140</f>
        <v>0</v>
      </c>
      <c r="E140">
        <f>[5]Output!E140</f>
        <v>0</v>
      </c>
      <c r="F140">
        <f>[5]Output!F140</f>
        <v>0</v>
      </c>
      <c r="G140">
        <f>[5]Output!G140</f>
        <v>0</v>
      </c>
      <c r="H140">
        <f>[5]Output!H140</f>
        <v>0</v>
      </c>
      <c r="I140">
        <f>[5]Output!I140</f>
        <v>0</v>
      </c>
      <c r="J140">
        <f>[5]Output!J140</f>
        <v>0</v>
      </c>
      <c r="K140">
        <f>[5]Output!K140</f>
        <v>0</v>
      </c>
      <c r="L140">
        <f>[5]Output!L140</f>
        <v>0</v>
      </c>
    </row>
    <row r="141" spans="1:12">
      <c r="A141" s="2">
        <f>[5]Output!A141</f>
        <v>0</v>
      </c>
      <c r="B141" s="2">
        <f>[5]Output!B141</f>
        <v>0</v>
      </c>
      <c r="C141" s="2">
        <f>[5]Output!C141</f>
        <v>0</v>
      </c>
      <c r="D141">
        <f>[5]Output!D141</f>
        <v>0</v>
      </c>
      <c r="E141">
        <f>[5]Output!E141</f>
        <v>0</v>
      </c>
      <c r="F141">
        <f>[5]Output!F141</f>
        <v>0</v>
      </c>
      <c r="G141">
        <f>[5]Output!G141</f>
        <v>0</v>
      </c>
      <c r="H141">
        <f>[5]Output!H141</f>
        <v>0</v>
      </c>
      <c r="I141">
        <f>[5]Output!I141</f>
        <v>0</v>
      </c>
      <c r="J141">
        <f>[5]Output!J141</f>
        <v>0</v>
      </c>
      <c r="K141">
        <f>[5]Output!K141</f>
        <v>0</v>
      </c>
      <c r="L141">
        <f>[5]Output!L141</f>
        <v>0</v>
      </c>
    </row>
    <row r="142" spans="1:12">
      <c r="A142" s="2">
        <f>[5]Output!A142</f>
        <v>0</v>
      </c>
      <c r="B142" s="2">
        <f>[5]Output!B142</f>
        <v>0</v>
      </c>
      <c r="C142" s="2">
        <f>[5]Output!C142</f>
        <v>0</v>
      </c>
      <c r="D142">
        <f>[5]Output!D142</f>
        <v>0</v>
      </c>
      <c r="E142">
        <f>[5]Output!E142</f>
        <v>0</v>
      </c>
      <c r="F142">
        <f>[5]Output!F142</f>
        <v>0</v>
      </c>
      <c r="G142">
        <f>[5]Output!G142</f>
        <v>0</v>
      </c>
      <c r="H142">
        <f>[5]Output!H142</f>
        <v>0</v>
      </c>
      <c r="I142">
        <f>[5]Output!I142</f>
        <v>0</v>
      </c>
      <c r="J142">
        <f>[5]Output!J142</f>
        <v>0</v>
      </c>
      <c r="K142">
        <f>[5]Output!K142</f>
        <v>0</v>
      </c>
      <c r="L142">
        <f>[5]Output!L142</f>
        <v>0</v>
      </c>
    </row>
    <row r="143" spans="1:12">
      <c r="A143" s="2">
        <f>[5]Output!A143</f>
        <v>0</v>
      </c>
      <c r="B143" s="2">
        <f>[5]Output!B143</f>
        <v>0</v>
      </c>
      <c r="C143" s="2">
        <f>[5]Output!C143</f>
        <v>0</v>
      </c>
      <c r="D143">
        <f>[5]Output!D143</f>
        <v>0</v>
      </c>
      <c r="E143">
        <f>[5]Output!E143</f>
        <v>0</v>
      </c>
      <c r="F143">
        <f>[5]Output!F143</f>
        <v>0</v>
      </c>
      <c r="G143">
        <f>[5]Output!G143</f>
        <v>0</v>
      </c>
      <c r="H143">
        <f>[5]Output!H143</f>
        <v>0</v>
      </c>
      <c r="I143">
        <f>[5]Output!I143</f>
        <v>0</v>
      </c>
      <c r="J143">
        <f>[5]Output!J143</f>
        <v>0</v>
      </c>
      <c r="K143">
        <f>[5]Output!K143</f>
        <v>0</v>
      </c>
      <c r="L143">
        <f>[5]Output!L143</f>
        <v>0</v>
      </c>
    </row>
    <row r="144" spans="1:12">
      <c r="A144" s="2">
        <f>[5]Output!A144</f>
        <v>0</v>
      </c>
      <c r="B144" s="2">
        <f>[5]Output!B144</f>
        <v>0</v>
      </c>
      <c r="C144" s="2">
        <f>[5]Output!C144</f>
        <v>0</v>
      </c>
      <c r="D144">
        <f>[5]Output!D144</f>
        <v>0</v>
      </c>
      <c r="E144">
        <f>[5]Output!E144</f>
        <v>0</v>
      </c>
      <c r="F144">
        <f>[5]Output!F144</f>
        <v>0</v>
      </c>
      <c r="G144">
        <f>[5]Output!G144</f>
        <v>0</v>
      </c>
      <c r="H144">
        <f>[5]Output!H144</f>
        <v>0</v>
      </c>
      <c r="I144">
        <f>[5]Output!I144</f>
        <v>0</v>
      </c>
      <c r="J144">
        <f>[5]Output!J144</f>
        <v>0</v>
      </c>
      <c r="K144">
        <f>[5]Output!K144</f>
        <v>0</v>
      </c>
      <c r="L144">
        <f>[5]Output!L144</f>
        <v>0</v>
      </c>
    </row>
    <row r="145" spans="1:12">
      <c r="A145" s="2">
        <f>[5]Output!A145</f>
        <v>0</v>
      </c>
      <c r="B145" s="2">
        <f>[5]Output!B145</f>
        <v>0</v>
      </c>
      <c r="C145" s="2">
        <f>[5]Output!C145</f>
        <v>0</v>
      </c>
      <c r="D145">
        <f>[5]Output!D145</f>
        <v>0</v>
      </c>
      <c r="E145">
        <f>[5]Output!E145</f>
        <v>0</v>
      </c>
      <c r="F145">
        <f>[5]Output!F145</f>
        <v>0</v>
      </c>
      <c r="G145">
        <f>[5]Output!G145</f>
        <v>0</v>
      </c>
      <c r="H145">
        <f>[5]Output!H145</f>
        <v>0</v>
      </c>
      <c r="I145">
        <f>[5]Output!I145</f>
        <v>0</v>
      </c>
      <c r="J145">
        <f>[5]Output!J145</f>
        <v>0</v>
      </c>
      <c r="K145">
        <f>[5]Output!K145</f>
        <v>0</v>
      </c>
      <c r="L145">
        <f>[5]Output!L145</f>
        <v>0</v>
      </c>
    </row>
    <row r="146" spans="1:12">
      <c r="A146" s="2">
        <f>[5]Output!A146</f>
        <v>0</v>
      </c>
      <c r="B146" s="2">
        <f>[5]Output!B146</f>
        <v>0</v>
      </c>
      <c r="C146" s="2">
        <f>[5]Output!C146</f>
        <v>0</v>
      </c>
      <c r="D146">
        <f>[5]Output!D146</f>
        <v>0</v>
      </c>
      <c r="E146">
        <f>[5]Output!E146</f>
        <v>0</v>
      </c>
      <c r="F146">
        <f>[5]Output!F146</f>
        <v>0</v>
      </c>
      <c r="G146">
        <f>[5]Output!G146</f>
        <v>0</v>
      </c>
      <c r="H146">
        <f>[5]Output!H146</f>
        <v>0</v>
      </c>
      <c r="I146">
        <f>[5]Output!I146</f>
        <v>0</v>
      </c>
      <c r="J146">
        <f>[5]Output!J146</f>
        <v>0</v>
      </c>
      <c r="K146">
        <f>[5]Output!K146</f>
        <v>0</v>
      </c>
      <c r="L146">
        <f>[5]Output!L146</f>
        <v>0</v>
      </c>
    </row>
    <row r="147" spans="1:12">
      <c r="A147" s="2">
        <f>[5]Output!A147</f>
        <v>0</v>
      </c>
      <c r="B147" s="2">
        <f>[5]Output!B147</f>
        <v>0</v>
      </c>
      <c r="C147" s="2">
        <f>[5]Output!C147</f>
        <v>0</v>
      </c>
      <c r="D147">
        <f>[5]Output!D147</f>
        <v>0</v>
      </c>
      <c r="E147">
        <f>[5]Output!E147</f>
        <v>0</v>
      </c>
      <c r="F147">
        <f>[5]Output!F147</f>
        <v>0</v>
      </c>
      <c r="G147">
        <f>[5]Output!G147</f>
        <v>0</v>
      </c>
      <c r="H147">
        <f>[5]Output!H147</f>
        <v>0</v>
      </c>
      <c r="I147">
        <f>[5]Output!I147</f>
        <v>0</v>
      </c>
      <c r="J147">
        <f>[5]Output!J147</f>
        <v>0</v>
      </c>
      <c r="K147">
        <f>[5]Output!K147</f>
        <v>0</v>
      </c>
      <c r="L147">
        <f>[5]Output!L147</f>
        <v>0</v>
      </c>
    </row>
    <row r="148" spans="1:12">
      <c r="A148" s="2">
        <f>[5]Output!A148</f>
        <v>0</v>
      </c>
      <c r="B148" s="2">
        <f>[5]Output!B148</f>
        <v>0</v>
      </c>
      <c r="C148" s="2">
        <f>[5]Output!C148</f>
        <v>0</v>
      </c>
      <c r="D148">
        <f>[5]Output!D148</f>
        <v>0</v>
      </c>
      <c r="E148">
        <f>[5]Output!E148</f>
        <v>0</v>
      </c>
      <c r="F148">
        <f>[5]Output!F148</f>
        <v>0</v>
      </c>
      <c r="G148">
        <f>[5]Output!G148</f>
        <v>0</v>
      </c>
      <c r="H148">
        <f>[5]Output!H148</f>
        <v>0</v>
      </c>
      <c r="I148">
        <f>[5]Output!I148</f>
        <v>0</v>
      </c>
      <c r="J148">
        <f>[5]Output!J148</f>
        <v>0</v>
      </c>
      <c r="K148">
        <f>[5]Output!K148</f>
        <v>0</v>
      </c>
      <c r="L148">
        <f>[5]Output!L148</f>
        <v>0</v>
      </c>
    </row>
    <row r="149" spans="1:12">
      <c r="A149" s="2">
        <f>[5]Output!A149</f>
        <v>0</v>
      </c>
      <c r="B149" s="2">
        <f>[5]Output!B149</f>
        <v>0</v>
      </c>
      <c r="C149" s="2">
        <f>[5]Output!C149</f>
        <v>0</v>
      </c>
      <c r="D149">
        <f>[5]Output!D149</f>
        <v>0</v>
      </c>
      <c r="E149">
        <f>[5]Output!E149</f>
        <v>0</v>
      </c>
      <c r="F149">
        <f>[5]Output!F149</f>
        <v>0</v>
      </c>
      <c r="G149">
        <f>[5]Output!G149</f>
        <v>0</v>
      </c>
      <c r="H149">
        <f>[5]Output!H149</f>
        <v>0</v>
      </c>
      <c r="I149">
        <f>[5]Output!I149</f>
        <v>0</v>
      </c>
      <c r="J149">
        <f>[5]Output!J149</f>
        <v>0</v>
      </c>
      <c r="K149">
        <f>[5]Output!K149</f>
        <v>0</v>
      </c>
      <c r="L149">
        <f>[5]Output!L149</f>
        <v>0</v>
      </c>
    </row>
    <row r="150" spans="1:12">
      <c r="A150" s="2">
        <f>[5]Output!A150</f>
        <v>0</v>
      </c>
      <c r="B150" s="2">
        <f>[5]Output!B150</f>
        <v>0</v>
      </c>
      <c r="C150" s="2">
        <f>[5]Output!C150</f>
        <v>0</v>
      </c>
      <c r="D150">
        <f>[5]Output!D150</f>
        <v>0</v>
      </c>
      <c r="E150">
        <f>[5]Output!E150</f>
        <v>0</v>
      </c>
      <c r="F150">
        <f>[5]Output!F150</f>
        <v>0</v>
      </c>
      <c r="G150">
        <f>[5]Output!G150</f>
        <v>0</v>
      </c>
      <c r="H150">
        <f>[5]Output!H150</f>
        <v>0</v>
      </c>
      <c r="I150">
        <f>[5]Output!I150</f>
        <v>0</v>
      </c>
      <c r="J150">
        <f>[5]Output!J150</f>
        <v>0</v>
      </c>
      <c r="K150">
        <f>[5]Output!K150</f>
        <v>0</v>
      </c>
      <c r="L150">
        <f>[5]Output!L150</f>
        <v>0</v>
      </c>
    </row>
    <row r="151" spans="1:12">
      <c r="A151" s="2">
        <f>[5]Output!A151</f>
        <v>0</v>
      </c>
      <c r="B151" s="2">
        <f>[5]Output!B151</f>
        <v>0</v>
      </c>
      <c r="C151" s="2">
        <f>[5]Output!C151</f>
        <v>0</v>
      </c>
      <c r="D151">
        <f>[5]Output!D151</f>
        <v>0</v>
      </c>
      <c r="E151">
        <f>[5]Output!E151</f>
        <v>0</v>
      </c>
      <c r="F151">
        <f>[5]Output!F151</f>
        <v>0</v>
      </c>
      <c r="G151">
        <f>[5]Output!G151</f>
        <v>0</v>
      </c>
      <c r="H151">
        <f>[5]Output!H151</f>
        <v>0</v>
      </c>
      <c r="I151">
        <f>[5]Output!I151</f>
        <v>0</v>
      </c>
      <c r="J151">
        <f>[5]Output!J151</f>
        <v>0</v>
      </c>
      <c r="K151">
        <f>[5]Output!K151</f>
        <v>0</v>
      </c>
      <c r="L151">
        <f>[5]Output!L151</f>
        <v>0</v>
      </c>
    </row>
    <row r="152" spans="1:12">
      <c r="A152" s="2">
        <f>[5]Output!A152</f>
        <v>0</v>
      </c>
      <c r="B152" s="2">
        <f>[5]Output!B152</f>
        <v>0</v>
      </c>
      <c r="C152" s="2">
        <f>[5]Output!C152</f>
        <v>0</v>
      </c>
      <c r="D152">
        <f>[5]Output!D152</f>
        <v>0</v>
      </c>
      <c r="E152">
        <f>[5]Output!E152</f>
        <v>0</v>
      </c>
      <c r="F152">
        <f>[5]Output!F152</f>
        <v>0</v>
      </c>
      <c r="G152">
        <f>[5]Output!G152</f>
        <v>0</v>
      </c>
      <c r="H152">
        <f>[5]Output!H152</f>
        <v>0</v>
      </c>
      <c r="I152">
        <f>[5]Output!I152</f>
        <v>0</v>
      </c>
      <c r="J152">
        <f>[5]Output!J152</f>
        <v>0</v>
      </c>
      <c r="K152">
        <f>[5]Output!K152</f>
        <v>0</v>
      </c>
      <c r="L152">
        <f>[5]Output!L152</f>
        <v>0</v>
      </c>
    </row>
    <row r="153" spans="1:12">
      <c r="A153" s="2">
        <f>[5]Output!A153</f>
        <v>0</v>
      </c>
      <c r="B153" s="2">
        <f>[5]Output!B153</f>
        <v>0</v>
      </c>
      <c r="C153" s="2">
        <f>[5]Output!C153</f>
        <v>0</v>
      </c>
      <c r="D153">
        <f>[5]Output!D153</f>
        <v>0</v>
      </c>
      <c r="E153">
        <f>[5]Output!E153</f>
        <v>0</v>
      </c>
      <c r="F153">
        <f>[5]Output!F153</f>
        <v>0</v>
      </c>
      <c r="G153">
        <f>[5]Output!G153</f>
        <v>0</v>
      </c>
      <c r="H153">
        <f>[5]Output!H153</f>
        <v>0</v>
      </c>
      <c r="I153">
        <f>[5]Output!I153</f>
        <v>0</v>
      </c>
      <c r="J153">
        <f>[5]Output!J153</f>
        <v>0</v>
      </c>
      <c r="K153">
        <f>[5]Output!K153</f>
        <v>0</v>
      </c>
      <c r="L153">
        <f>[5]Output!L153</f>
        <v>0</v>
      </c>
    </row>
    <row r="154" spans="1:12">
      <c r="A154" s="2">
        <f>[5]Output!A154</f>
        <v>0</v>
      </c>
      <c r="B154" s="2">
        <f>[5]Output!B154</f>
        <v>0</v>
      </c>
      <c r="C154" s="2">
        <f>[5]Output!C154</f>
        <v>0</v>
      </c>
      <c r="D154">
        <f>[5]Output!D154</f>
        <v>0</v>
      </c>
      <c r="E154">
        <f>[5]Output!E154</f>
        <v>0</v>
      </c>
      <c r="F154">
        <f>[5]Output!F154</f>
        <v>0</v>
      </c>
      <c r="G154">
        <f>[5]Output!G154</f>
        <v>0</v>
      </c>
      <c r="H154">
        <f>[5]Output!H154</f>
        <v>0</v>
      </c>
      <c r="I154">
        <f>[5]Output!I154</f>
        <v>0</v>
      </c>
      <c r="J154">
        <f>[5]Output!J154</f>
        <v>0</v>
      </c>
      <c r="K154">
        <f>[5]Output!K154</f>
        <v>0</v>
      </c>
      <c r="L154">
        <f>[5]Output!L154</f>
        <v>0</v>
      </c>
    </row>
    <row r="155" spans="1:12">
      <c r="A155" s="2">
        <f>[5]Output!A155</f>
        <v>0</v>
      </c>
      <c r="B155" s="2">
        <f>[5]Output!B155</f>
        <v>0</v>
      </c>
      <c r="C155" s="2">
        <f>[5]Output!C155</f>
        <v>0</v>
      </c>
      <c r="D155">
        <f>[5]Output!D155</f>
        <v>0</v>
      </c>
      <c r="E155">
        <f>[5]Output!E155</f>
        <v>0</v>
      </c>
      <c r="F155">
        <f>[5]Output!F155</f>
        <v>0</v>
      </c>
      <c r="G155">
        <f>[5]Output!G155</f>
        <v>0</v>
      </c>
      <c r="H155">
        <f>[5]Output!H155</f>
        <v>0</v>
      </c>
      <c r="I155">
        <f>[5]Output!I155</f>
        <v>0</v>
      </c>
      <c r="J155">
        <f>[5]Output!J155</f>
        <v>0</v>
      </c>
      <c r="K155">
        <f>[5]Output!K155</f>
        <v>0</v>
      </c>
      <c r="L155">
        <f>[5]Output!L155</f>
        <v>0</v>
      </c>
    </row>
    <row r="156" spans="1:12">
      <c r="A156" s="2">
        <f>[5]Output!A156</f>
        <v>0</v>
      </c>
      <c r="B156" s="2">
        <f>[5]Output!B156</f>
        <v>0</v>
      </c>
      <c r="C156" s="2">
        <f>[5]Output!C156</f>
        <v>0</v>
      </c>
      <c r="D156">
        <f>[5]Output!D156</f>
        <v>0</v>
      </c>
      <c r="E156">
        <f>[5]Output!E156</f>
        <v>0</v>
      </c>
      <c r="F156">
        <f>[5]Output!F156</f>
        <v>0</v>
      </c>
      <c r="G156">
        <f>[5]Output!G156</f>
        <v>0</v>
      </c>
      <c r="H156">
        <f>[5]Output!H156</f>
        <v>0</v>
      </c>
      <c r="I156">
        <f>[5]Output!I156</f>
        <v>0</v>
      </c>
      <c r="J156">
        <f>[5]Output!J156</f>
        <v>0</v>
      </c>
      <c r="K156">
        <f>[5]Output!K156</f>
        <v>0</v>
      </c>
      <c r="L156">
        <f>[5]Output!L156</f>
        <v>0</v>
      </c>
    </row>
    <row r="157" spans="1:12">
      <c r="A157" s="2">
        <f>[5]Output!A157</f>
        <v>0</v>
      </c>
      <c r="B157" s="2">
        <f>[5]Output!B157</f>
        <v>0</v>
      </c>
      <c r="C157" s="2">
        <f>[5]Output!C157</f>
        <v>0</v>
      </c>
      <c r="D157">
        <f>[5]Output!D157</f>
        <v>0</v>
      </c>
      <c r="E157">
        <f>[5]Output!E157</f>
        <v>0</v>
      </c>
      <c r="F157">
        <f>[5]Output!F157</f>
        <v>0</v>
      </c>
      <c r="G157">
        <f>[5]Output!G157</f>
        <v>0</v>
      </c>
      <c r="H157">
        <f>[5]Output!H157</f>
        <v>0</v>
      </c>
      <c r="I157">
        <f>[5]Output!I157</f>
        <v>0</v>
      </c>
      <c r="J157">
        <f>[5]Output!J157</f>
        <v>0</v>
      </c>
      <c r="K157">
        <f>[5]Output!K157</f>
        <v>0</v>
      </c>
      <c r="L157">
        <f>[5]Output!L157</f>
        <v>0</v>
      </c>
    </row>
    <row r="158" spans="1:12">
      <c r="A158" s="2">
        <f>[5]Output!A158</f>
        <v>0</v>
      </c>
      <c r="B158" s="2">
        <f>[5]Output!B158</f>
        <v>0</v>
      </c>
      <c r="C158" s="2">
        <f>[5]Output!C158</f>
        <v>0</v>
      </c>
      <c r="D158">
        <f>[5]Output!D158</f>
        <v>0</v>
      </c>
      <c r="E158">
        <f>[5]Output!E158</f>
        <v>0</v>
      </c>
      <c r="F158">
        <f>[5]Output!F158</f>
        <v>0</v>
      </c>
      <c r="G158">
        <f>[5]Output!G158</f>
        <v>0</v>
      </c>
      <c r="H158">
        <f>[5]Output!H158</f>
        <v>0</v>
      </c>
      <c r="I158">
        <f>[5]Output!I158</f>
        <v>0</v>
      </c>
      <c r="J158">
        <f>[5]Output!J158</f>
        <v>0</v>
      </c>
      <c r="K158">
        <f>[5]Output!K158</f>
        <v>0</v>
      </c>
      <c r="L158">
        <f>[5]Output!L158</f>
        <v>0</v>
      </c>
    </row>
    <row r="159" spans="1:12">
      <c r="A159" s="2">
        <f>[5]Output!A159</f>
        <v>0</v>
      </c>
      <c r="B159" s="2">
        <f>[5]Output!B159</f>
        <v>0</v>
      </c>
      <c r="C159" s="2">
        <f>[5]Output!C159</f>
        <v>0</v>
      </c>
      <c r="D159">
        <f>[5]Output!D159</f>
        <v>0</v>
      </c>
      <c r="E159">
        <f>[5]Output!E159</f>
        <v>0</v>
      </c>
      <c r="F159">
        <f>[5]Output!F159</f>
        <v>0</v>
      </c>
      <c r="G159">
        <f>[5]Output!G159</f>
        <v>0</v>
      </c>
      <c r="H159">
        <f>[5]Output!H159</f>
        <v>0</v>
      </c>
      <c r="I159">
        <f>[5]Output!I159</f>
        <v>0</v>
      </c>
      <c r="J159">
        <f>[5]Output!J159</f>
        <v>0</v>
      </c>
      <c r="K159">
        <f>[5]Output!K159</f>
        <v>0</v>
      </c>
      <c r="L159">
        <f>[5]Output!L159</f>
        <v>0</v>
      </c>
    </row>
    <row r="160" spans="1:12">
      <c r="A160" s="2">
        <f>[5]Output!A160</f>
        <v>0</v>
      </c>
      <c r="B160" s="2">
        <f>[5]Output!B160</f>
        <v>0</v>
      </c>
      <c r="C160" s="2">
        <f>[5]Output!C160</f>
        <v>0</v>
      </c>
      <c r="D160">
        <f>[5]Output!D160</f>
        <v>0</v>
      </c>
      <c r="E160">
        <f>[5]Output!E160</f>
        <v>0</v>
      </c>
      <c r="F160">
        <f>[5]Output!F160</f>
        <v>0</v>
      </c>
      <c r="G160">
        <f>[5]Output!G160</f>
        <v>0</v>
      </c>
      <c r="H160">
        <f>[5]Output!H160</f>
        <v>0</v>
      </c>
      <c r="I160">
        <f>[5]Output!I160</f>
        <v>0</v>
      </c>
      <c r="J160">
        <f>[5]Output!J160</f>
        <v>0</v>
      </c>
      <c r="K160">
        <f>[5]Output!K160</f>
        <v>0</v>
      </c>
      <c r="L160">
        <f>[5]Output!L160</f>
        <v>0</v>
      </c>
    </row>
    <row r="161" spans="1:12">
      <c r="A161" s="2">
        <f>[5]Output!A161</f>
        <v>0</v>
      </c>
      <c r="B161" s="2">
        <f>[5]Output!B161</f>
        <v>0</v>
      </c>
      <c r="C161" s="2">
        <f>[5]Output!C161</f>
        <v>0</v>
      </c>
      <c r="D161">
        <f>[5]Output!D161</f>
        <v>0</v>
      </c>
      <c r="E161">
        <f>[5]Output!E161</f>
        <v>0</v>
      </c>
      <c r="F161">
        <f>[5]Output!F161</f>
        <v>0</v>
      </c>
      <c r="G161">
        <f>[5]Output!G161</f>
        <v>0</v>
      </c>
      <c r="H161">
        <f>[5]Output!H161</f>
        <v>0</v>
      </c>
      <c r="I161">
        <f>[5]Output!I161</f>
        <v>0</v>
      </c>
      <c r="J161">
        <f>[5]Output!J161</f>
        <v>0</v>
      </c>
      <c r="K161">
        <f>[5]Output!K161</f>
        <v>0</v>
      </c>
      <c r="L161">
        <f>[5]Output!L161</f>
        <v>0</v>
      </c>
    </row>
    <row r="162" spans="1:12">
      <c r="A162" s="2">
        <f>[5]Output!A162</f>
        <v>0</v>
      </c>
      <c r="B162" s="2">
        <f>[5]Output!B162</f>
        <v>0</v>
      </c>
      <c r="C162" s="2">
        <f>[5]Output!C162</f>
        <v>0</v>
      </c>
      <c r="D162">
        <f>[5]Output!D162</f>
        <v>0</v>
      </c>
      <c r="E162">
        <f>[5]Output!E162</f>
        <v>0</v>
      </c>
      <c r="F162">
        <f>[5]Output!F162</f>
        <v>0</v>
      </c>
      <c r="G162">
        <f>[5]Output!G162</f>
        <v>0</v>
      </c>
      <c r="H162">
        <f>[5]Output!H162</f>
        <v>0</v>
      </c>
      <c r="I162">
        <f>[5]Output!I162</f>
        <v>0</v>
      </c>
      <c r="J162">
        <f>[5]Output!J162</f>
        <v>0</v>
      </c>
      <c r="K162">
        <f>[5]Output!K162</f>
        <v>0</v>
      </c>
      <c r="L162">
        <f>[5]Output!L162</f>
        <v>0</v>
      </c>
    </row>
    <row r="163" spans="1:12">
      <c r="A163" s="2">
        <f>[5]Output!A163</f>
        <v>0</v>
      </c>
      <c r="B163" s="2">
        <f>[5]Output!B163</f>
        <v>0</v>
      </c>
      <c r="C163" s="2">
        <f>[5]Output!C163</f>
        <v>0</v>
      </c>
      <c r="D163">
        <f>[5]Output!D163</f>
        <v>0</v>
      </c>
      <c r="E163">
        <f>[5]Output!E163</f>
        <v>0</v>
      </c>
      <c r="F163">
        <f>[5]Output!F163</f>
        <v>0</v>
      </c>
      <c r="G163">
        <f>[5]Output!G163</f>
        <v>0</v>
      </c>
      <c r="H163">
        <f>[5]Output!H163</f>
        <v>0</v>
      </c>
      <c r="I163">
        <f>[5]Output!I163</f>
        <v>0</v>
      </c>
      <c r="J163">
        <f>[5]Output!J163</f>
        <v>0</v>
      </c>
      <c r="K163">
        <f>[5]Output!K163</f>
        <v>0</v>
      </c>
      <c r="L163">
        <f>[5]Output!L163</f>
        <v>0</v>
      </c>
    </row>
    <row r="164" spans="1:12">
      <c r="A164" s="2">
        <f>[5]Output!A164</f>
        <v>0</v>
      </c>
      <c r="B164" s="2">
        <f>[5]Output!B164</f>
        <v>0</v>
      </c>
      <c r="C164" s="2">
        <f>[5]Output!C164</f>
        <v>0</v>
      </c>
      <c r="D164">
        <f>[5]Output!D164</f>
        <v>0</v>
      </c>
      <c r="E164">
        <f>[5]Output!E164</f>
        <v>0</v>
      </c>
      <c r="F164">
        <f>[5]Output!F164</f>
        <v>0</v>
      </c>
      <c r="G164">
        <f>[5]Output!G164</f>
        <v>0</v>
      </c>
      <c r="H164">
        <f>[5]Output!H164</f>
        <v>0</v>
      </c>
      <c r="I164">
        <f>[5]Output!I164</f>
        <v>0</v>
      </c>
      <c r="J164">
        <f>[5]Output!J164</f>
        <v>0</v>
      </c>
      <c r="K164">
        <f>[5]Output!K164</f>
        <v>0</v>
      </c>
      <c r="L164">
        <f>[5]Output!L164</f>
        <v>0</v>
      </c>
    </row>
    <row r="165" spans="1:12">
      <c r="A165" s="2">
        <f>[5]Output!A165</f>
        <v>0</v>
      </c>
      <c r="B165" s="2">
        <f>[5]Output!B165</f>
        <v>0</v>
      </c>
      <c r="C165" s="2">
        <f>[5]Output!C165</f>
        <v>0</v>
      </c>
      <c r="D165">
        <f>[5]Output!D165</f>
        <v>0</v>
      </c>
      <c r="E165">
        <f>[5]Output!E165</f>
        <v>0</v>
      </c>
      <c r="F165">
        <f>[5]Output!F165</f>
        <v>0</v>
      </c>
      <c r="G165">
        <f>[5]Output!G165</f>
        <v>0</v>
      </c>
      <c r="H165">
        <f>[5]Output!H165</f>
        <v>0</v>
      </c>
      <c r="I165">
        <f>[5]Output!I165</f>
        <v>0</v>
      </c>
      <c r="J165">
        <f>[5]Output!J165</f>
        <v>0</v>
      </c>
      <c r="K165">
        <f>[5]Output!K165</f>
        <v>0</v>
      </c>
      <c r="L165">
        <f>[5]Output!L165</f>
        <v>0</v>
      </c>
    </row>
    <row r="166" spans="1:12">
      <c r="A166" s="2">
        <f>[5]Output!A166</f>
        <v>0</v>
      </c>
      <c r="B166" s="2">
        <f>[5]Output!B166</f>
        <v>0</v>
      </c>
      <c r="C166" s="2">
        <f>[5]Output!C166</f>
        <v>0</v>
      </c>
      <c r="D166">
        <f>[5]Output!D166</f>
        <v>0</v>
      </c>
      <c r="E166">
        <f>[5]Output!E166</f>
        <v>0</v>
      </c>
      <c r="F166">
        <f>[5]Output!F166</f>
        <v>0</v>
      </c>
      <c r="G166">
        <f>[5]Output!G166</f>
        <v>0</v>
      </c>
      <c r="H166">
        <f>[5]Output!H166</f>
        <v>0</v>
      </c>
      <c r="I166">
        <f>[5]Output!I166</f>
        <v>0</v>
      </c>
      <c r="J166">
        <f>[5]Output!J166</f>
        <v>0</v>
      </c>
      <c r="K166">
        <f>[5]Output!K166</f>
        <v>0</v>
      </c>
      <c r="L166">
        <f>[5]Output!L166</f>
        <v>0</v>
      </c>
    </row>
    <row r="167" spans="1:12">
      <c r="A167" s="2">
        <f>[5]Output!A167</f>
        <v>0</v>
      </c>
      <c r="B167" s="2">
        <f>[5]Output!B167</f>
        <v>0</v>
      </c>
      <c r="C167" s="2">
        <f>[5]Output!C167</f>
        <v>0</v>
      </c>
      <c r="D167">
        <f>[5]Output!D167</f>
        <v>0</v>
      </c>
      <c r="E167">
        <f>[5]Output!E167</f>
        <v>0</v>
      </c>
      <c r="F167">
        <f>[5]Output!F167</f>
        <v>0</v>
      </c>
      <c r="G167">
        <f>[5]Output!G167</f>
        <v>0</v>
      </c>
      <c r="H167">
        <f>[5]Output!H167</f>
        <v>0</v>
      </c>
      <c r="I167">
        <f>[5]Output!I167</f>
        <v>0</v>
      </c>
      <c r="J167">
        <f>[5]Output!J167</f>
        <v>0</v>
      </c>
      <c r="K167">
        <f>[5]Output!K167</f>
        <v>0</v>
      </c>
      <c r="L167">
        <f>[5]Output!L167</f>
        <v>0</v>
      </c>
    </row>
    <row r="168" spans="1:12">
      <c r="A168" s="2">
        <f>[5]Output!A168</f>
        <v>0</v>
      </c>
      <c r="B168" s="2">
        <f>[5]Output!B168</f>
        <v>0</v>
      </c>
      <c r="C168" s="2">
        <f>[5]Output!C168</f>
        <v>0</v>
      </c>
      <c r="D168">
        <f>[5]Output!D168</f>
        <v>0</v>
      </c>
      <c r="E168">
        <f>[5]Output!E168</f>
        <v>0</v>
      </c>
      <c r="F168">
        <f>[5]Output!F168</f>
        <v>0</v>
      </c>
      <c r="G168">
        <f>[5]Output!G168</f>
        <v>0</v>
      </c>
      <c r="H168">
        <f>[5]Output!H168</f>
        <v>0</v>
      </c>
      <c r="I168">
        <f>[5]Output!I168</f>
        <v>0</v>
      </c>
      <c r="J168">
        <f>[5]Output!J168</f>
        <v>0</v>
      </c>
      <c r="K168">
        <f>[5]Output!K168</f>
        <v>0</v>
      </c>
      <c r="L168">
        <f>[5]Output!L168</f>
        <v>0</v>
      </c>
    </row>
    <row r="169" spans="1:12">
      <c r="A169" s="2">
        <f>[5]Output!A169</f>
        <v>0</v>
      </c>
      <c r="B169" s="2">
        <f>[5]Output!B169</f>
        <v>0</v>
      </c>
      <c r="C169" s="2">
        <f>[5]Output!C169</f>
        <v>0</v>
      </c>
      <c r="D169">
        <f>[5]Output!D169</f>
        <v>0</v>
      </c>
      <c r="E169">
        <f>[5]Output!E169</f>
        <v>0</v>
      </c>
      <c r="F169">
        <f>[5]Output!F169</f>
        <v>0</v>
      </c>
      <c r="G169">
        <f>[5]Output!G169</f>
        <v>0</v>
      </c>
      <c r="H169">
        <f>[5]Output!H169</f>
        <v>0</v>
      </c>
      <c r="I169">
        <f>[5]Output!I169</f>
        <v>0</v>
      </c>
      <c r="J169">
        <f>[5]Output!J169</f>
        <v>0</v>
      </c>
      <c r="K169">
        <f>[5]Output!K169</f>
        <v>0</v>
      </c>
      <c r="L169">
        <f>[5]Output!L169</f>
        <v>0</v>
      </c>
    </row>
    <row r="170" spans="1:12">
      <c r="A170" s="2">
        <f>[5]Output!A170</f>
        <v>0</v>
      </c>
      <c r="B170" s="2">
        <f>[5]Output!B170</f>
        <v>0</v>
      </c>
      <c r="C170" s="2">
        <f>[5]Output!C170</f>
        <v>0</v>
      </c>
      <c r="D170">
        <f>[5]Output!D170</f>
        <v>0</v>
      </c>
      <c r="E170">
        <f>[5]Output!E170</f>
        <v>0</v>
      </c>
      <c r="F170">
        <f>[5]Output!F170</f>
        <v>0</v>
      </c>
      <c r="G170">
        <f>[5]Output!G170</f>
        <v>0</v>
      </c>
      <c r="H170">
        <f>[5]Output!H170</f>
        <v>0</v>
      </c>
      <c r="I170">
        <f>[5]Output!I170</f>
        <v>0</v>
      </c>
      <c r="J170">
        <f>[5]Output!J170</f>
        <v>0</v>
      </c>
      <c r="K170">
        <f>[5]Output!K170</f>
        <v>0</v>
      </c>
      <c r="L170">
        <f>[5]Output!L170</f>
        <v>0</v>
      </c>
    </row>
    <row r="171" spans="1:12">
      <c r="A171" s="2">
        <f>[5]Output!A171</f>
        <v>0</v>
      </c>
      <c r="B171" s="2">
        <f>[5]Output!B171</f>
        <v>0</v>
      </c>
      <c r="C171" s="2">
        <f>[5]Output!C171</f>
        <v>0</v>
      </c>
      <c r="D171">
        <f>[5]Output!D171</f>
        <v>0</v>
      </c>
      <c r="E171">
        <f>[5]Output!E171</f>
        <v>0</v>
      </c>
      <c r="F171">
        <f>[5]Output!F171</f>
        <v>0</v>
      </c>
      <c r="G171">
        <f>[5]Output!G171</f>
        <v>0</v>
      </c>
      <c r="H171">
        <f>[5]Output!H171</f>
        <v>0</v>
      </c>
      <c r="I171">
        <f>[5]Output!I171</f>
        <v>0</v>
      </c>
      <c r="J171">
        <f>[5]Output!J171</f>
        <v>0</v>
      </c>
      <c r="K171">
        <f>[5]Output!K171</f>
        <v>0</v>
      </c>
      <c r="L171">
        <f>[5]Output!L171</f>
        <v>0</v>
      </c>
    </row>
    <row r="172" spans="1:12">
      <c r="A172" s="2">
        <f>[5]Output!A172</f>
        <v>0</v>
      </c>
      <c r="B172" s="2">
        <f>[5]Output!B172</f>
        <v>0</v>
      </c>
      <c r="C172" s="2">
        <f>[5]Output!C172</f>
        <v>0</v>
      </c>
      <c r="D172">
        <f>[5]Output!D172</f>
        <v>0</v>
      </c>
      <c r="E172">
        <f>[5]Output!E172</f>
        <v>0</v>
      </c>
      <c r="F172">
        <f>[5]Output!F172</f>
        <v>0</v>
      </c>
      <c r="G172">
        <f>[5]Output!G172</f>
        <v>0</v>
      </c>
      <c r="H172">
        <f>[5]Output!H172</f>
        <v>0</v>
      </c>
      <c r="I172">
        <f>[5]Output!I172</f>
        <v>0</v>
      </c>
      <c r="J172">
        <f>[5]Output!J172</f>
        <v>0</v>
      </c>
      <c r="K172">
        <f>[5]Output!K172</f>
        <v>0</v>
      </c>
      <c r="L172">
        <f>[5]Output!L172</f>
        <v>0</v>
      </c>
    </row>
    <row r="173" spans="1:12">
      <c r="A173" s="2">
        <f>[5]Output!A173</f>
        <v>0</v>
      </c>
      <c r="B173" s="2">
        <f>[5]Output!B173</f>
        <v>0</v>
      </c>
      <c r="C173" s="2">
        <f>[5]Output!C173</f>
        <v>0</v>
      </c>
      <c r="D173">
        <f>[5]Output!D173</f>
        <v>0</v>
      </c>
      <c r="E173">
        <f>[5]Output!E173</f>
        <v>0</v>
      </c>
      <c r="F173">
        <f>[5]Output!F173</f>
        <v>0</v>
      </c>
      <c r="G173">
        <f>[5]Output!G173</f>
        <v>0</v>
      </c>
      <c r="H173">
        <f>[5]Output!H173</f>
        <v>0</v>
      </c>
      <c r="I173">
        <f>[5]Output!I173</f>
        <v>0</v>
      </c>
      <c r="J173">
        <f>[5]Output!J173</f>
        <v>0</v>
      </c>
      <c r="K173">
        <f>[5]Output!K173</f>
        <v>0</v>
      </c>
      <c r="L173">
        <f>[5]Output!L173</f>
        <v>0</v>
      </c>
    </row>
    <row r="174" spans="1:12">
      <c r="A174" s="2">
        <f>[5]Output!A174</f>
        <v>0</v>
      </c>
      <c r="B174" s="2">
        <f>[5]Output!B174</f>
        <v>0</v>
      </c>
      <c r="C174" s="2">
        <f>[5]Output!C174</f>
        <v>0</v>
      </c>
      <c r="D174">
        <f>[5]Output!D174</f>
        <v>0</v>
      </c>
      <c r="E174">
        <f>[5]Output!E174</f>
        <v>0</v>
      </c>
      <c r="F174">
        <f>[5]Output!F174</f>
        <v>0</v>
      </c>
      <c r="G174">
        <f>[5]Output!G174</f>
        <v>0</v>
      </c>
      <c r="H174">
        <f>[5]Output!H174</f>
        <v>0</v>
      </c>
      <c r="I174">
        <f>[5]Output!I174</f>
        <v>0</v>
      </c>
      <c r="J174">
        <f>[5]Output!J174</f>
        <v>0</v>
      </c>
      <c r="K174">
        <f>[5]Output!K174</f>
        <v>0</v>
      </c>
      <c r="L174">
        <f>[5]Output!L174</f>
        <v>0</v>
      </c>
    </row>
    <row r="175" spans="1:12">
      <c r="A175" s="2">
        <f>[5]Output!A175</f>
        <v>0</v>
      </c>
      <c r="B175" s="2">
        <f>[5]Output!B175</f>
        <v>0</v>
      </c>
      <c r="C175" s="2">
        <f>[5]Output!C175</f>
        <v>0</v>
      </c>
      <c r="D175">
        <f>[5]Output!D175</f>
        <v>0</v>
      </c>
      <c r="E175">
        <f>[5]Output!E175</f>
        <v>0</v>
      </c>
      <c r="F175">
        <f>[5]Output!F175</f>
        <v>0</v>
      </c>
      <c r="G175">
        <f>[5]Output!G175</f>
        <v>0</v>
      </c>
      <c r="H175">
        <f>[5]Output!H175</f>
        <v>0</v>
      </c>
      <c r="I175">
        <f>[5]Output!I175</f>
        <v>0</v>
      </c>
      <c r="J175">
        <f>[5]Output!J175</f>
        <v>0</v>
      </c>
      <c r="K175">
        <f>[5]Output!K175</f>
        <v>0</v>
      </c>
      <c r="L175">
        <f>[5]Output!L175</f>
        <v>0</v>
      </c>
    </row>
    <row r="176" spans="1:12">
      <c r="A176" s="2">
        <f>[5]Output!A176</f>
        <v>0</v>
      </c>
      <c r="B176" s="2">
        <f>[5]Output!B176</f>
        <v>0</v>
      </c>
      <c r="C176" s="2">
        <f>[5]Output!C176</f>
        <v>0</v>
      </c>
      <c r="D176">
        <f>[5]Output!D176</f>
        <v>0</v>
      </c>
      <c r="E176">
        <f>[5]Output!E176</f>
        <v>0</v>
      </c>
      <c r="F176">
        <f>[5]Output!F176</f>
        <v>0</v>
      </c>
      <c r="G176">
        <f>[5]Output!G176</f>
        <v>0</v>
      </c>
      <c r="H176">
        <f>[5]Output!H176</f>
        <v>0</v>
      </c>
      <c r="I176">
        <f>[5]Output!I176</f>
        <v>0</v>
      </c>
      <c r="J176">
        <f>[5]Output!J176</f>
        <v>0</v>
      </c>
      <c r="K176">
        <f>[5]Output!K176</f>
        <v>0</v>
      </c>
      <c r="L176">
        <f>[5]Output!L176</f>
        <v>0</v>
      </c>
    </row>
    <row r="177" spans="1:12">
      <c r="A177" s="2">
        <f>[5]Output!A177</f>
        <v>0</v>
      </c>
      <c r="B177" s="2">
        <f>[5]Output!B177</f>
        <v>0</v>
      </c>
      <c r="C177" s="2">
        <f>[5]Output!C177</f>
        <v>0</v>
      </c>
      <c r="D177">
        <f>[5]Output!D177</f>
        <v>0</v>
      </c>
      <c r="E177">
        <f>[5]Output!E177</f>
        <v>0</v>
      </c>
      <c r="F177">
        <f>[5]Output!F177</f>
        <v>0</v>
      </c>
      <c r="G177">
        <f>[5]Output!G177</f>
        <v>0</v>
      </c>
      <c r="H177">
        <f>[5]Output!H177</f>
        <v>0</v>
      </c>
      <c r="I177">
        <f>[5]Output!I177</f>
        <v>0</v>
      </c>
      <c r="J177">
        <f>[5]Output!J177</f>
        <v>0</v>
      </c>
      <c r="K177">
        <f>[5]Output!K177</f>
        <v>0</v>
      </c>
      <c r="L177">
        <f>[5]Output!L177</f>
        <v>0</v>
      </c>
    </row>
    <row r="178" spans="1:12">
      <c r="A178" s="2">
        <f>[5]Output!A178</f>
        <v>0</v>
      </c>
      <c r="B178" s="2">
        <f>[5]Output!B178</f>
        <v>0</v>
      </c>
      <c r="C178" s="2">
        <f>[5]Output!C178</f>
        <v>0</v>
      </c>
      <c r="D178">
        <f>[5]Output!D178</f>
        <v>0</v>
      </c>
      <c r="E178">
        <f>[5]Output!E178</f>
        <v>0</v>
      </c>
      <c r="F178">
        <f>[5]Output!F178</f>
        <v>0</v>
      </c>
      <c r="G178">
        <f>[5]Output!G178</f>
        <v>0</v>
      </c>
      <c r="H178">
        <f>[5]Output!H178</f>
        <v>0</v>
      </c>
      <c r="I178">
        <f>[5]Output!I178</f>
        <v>0</v>
      </c>
      <c r="J178">
        <f>[5]Output!J178</f>
        <v>0</v>
      </c>
      <c r="K178">
        <f>[5]Output!K178</f>
        <v>0</v>
      </c>
      <c r="L178">
        <f>[5]Output!L178</f>
        <v>0</v>
      </c>
    </row>
    <row r="179" spans="1:12">
      <c r="A179" s="2">
        <f>[5]Output!A179</f>
        <v>0</v>
      </c>
      <c r="B179" s="2">
        <f>[5]Output!B179</f>
        <v>0</v>
      </c>
      <c r="C179" s="2">
        <f>[5]Output!C179</f>
        <v>0</v>
      </c>
      <c r="D179">
        <f>[5]Output!D179</f>
        <v>0</v>
      </c>
      <c r="E179">
        <f>[5]Output!E179</f>
        <v>0</v>
      </c>
      <c r="F179">
        <f>[5]Output!F179</f>
        <v>0</v>
      </c>
      <c r="G179">
        <f>[5]Output!G179</f>
        <v>0</v>
      </c>
      <c r="H179">
        <f>[5]Output!H179</f>
        <v>0</v>
      </c>
      <c r="I179">
        <f>[5]Output!I179</f>
        <v>0</v>
      </c>
      <c r="J179">
        <f>[5]Output!J179</f>
        <v>0</v>
      </c>
      <c r="K179">
        <f>[5]Output!K179</f>
        <v>0</v>
      </c>
      <c r="L179">
        <f>[5]Output!L179</f>
        <v>0</v>
      </c>
    </row>
    <row r="180" spans="1:12">
      <c r="A180" s="2">
        <f>[5]Output!A180</f>
        <v>0</v>
      </c>
      <c r="B180" s="2">
        <f>[5]Output!B180</f>
        <v>0</v>
      </c>
      <c r="C180" s="2">
        <f>[5]Output!C180</f>
        <v>0</v>
      </c>
      <c r="D180">
        <f>[5]Output!D180</f>
        <v>0</v>
      </c>
      <c r="E180">
        <f>[5]Output!E180</f>
        <v>0</v>
      </c>
      <c r="F180">
        <f>[5]Output!F180</f>
        <v>0</v>
      </c>
      <c r="G180">
        <f>[5]Output!G180</f>
        <v>0</v>
      </c>
      <c r="H180">
        <f>[5]Output!H180</f>
        <v>0</v>
      </c>
      <c r="I180">
        <f>[5]Output!I180</f>
        <v>0</v>
      </c>
      <c r="J180">
        <f>[5]Output!J180</f>
        <v>0</v>
      </c>
      <c r="K180">
        <f>[5]Output!K180</f>
        <v>0</v>
      </c>
      <c r="L180">
        <f>[5]Output!L180</f>
        <v>0</v>
      </c>
    </row>
    <row r="181" spans="1:12">
      <c r="A181" s="2">
        <f>[5]Output!A181</f>
        <v>0</v>
      </c>
      <c r="B181" s="2">
        <f>[5]Output!B181</f>
        <v>0</v>
      </c>
      <c r="C181" s="2">
        <f>[5]Output!C181</f>
        <v>0</v>
      </c>
      <c r="D181">
        <f>[5]Output!D181</f>
        <v>0</v>
      </c>
      <c r="E181">
        <f>[5]Output!E181</f>
        <v>0</v>
      </c>
      <c r="F181">
        <f>[5]Output!F181</f>
        <v>0</v>
      </c>
      <c r="G181">
        <f>[5]Output!G181</f>
        <v>0</v>
      </c>
      <c r="H181">
        <f>[5]Output!H181</f>
        <v>0</v>
      </c>
      <c r="I181">
        <f>[5]Output!I181</f>
        <v>0</v>
      </c>
      <c r="J181">
        <f>[5]Output!J181</f>
        <v>0</v>
      </c>
      <c r="K181">
        <f>[5]Output!K181</f>
        <v>0</v>
      </c>
      <c r="L181">
        <f>[5]Output!L181</f>
        <v>0</v>
      </c>
    </row>
    <row r="182" spans="1:12">
      <c r="A182" s="2">
        <f>[5]Output!A182</f>
        <v>0</v>
      </c>
      <c r="B182" s="2">
        <f>[5]Output!B182</f>
        <v>0</v>
      </c>
      <c r="C182" s="2">
        <f>[5]Output!C182</f>
        <v>0</v>
      </c>
      <c r="D182">
        <f>[5]Output!D182</f>
        <v>0</v>
      </c>
      <c r="E182">
        <f>[5]Output!E182</f>
        <v>0</v>
      </c>
      <c r="F182">
        <f>[5]Output!F182</f>
        <v>0</v>
      </c>
      <c r="G182">
        <f>[5]Output!G182</f>
        <v>0</v>
      </c>
      <c r="H182">
        <f>[5]Output!H182</f>
        <v>0</v>
      </c>
      <c r="I182">
        <f>[5]Output!I182</f>
        <v>0</v>
      </c>
      <c r="J182">
        <f>[5]Output!J182</f>
        <v>0</v>
      </c>
      <c r="K182">
        <f>[5]Output!K182</f>
        <v>0</v>
      </c>
      <c r="L182">
        <f>[5]Output!L182</f>
        <v>0</v>
      </c>
    </row>
    <row r="183" spans="1:12">
      <c r="A183" s="2">
        <f>[5]Output!A183</f>
        <v>0</v>
      </c>
      <c r="B183" s="2">
        <f>[5]Output!B183</f>
        <v>0</v>
      </c>
      <c r="C183" s="2">
        <f>[5]Output!C183</f>
        <v>0</v>
      </c>
      <c r="D183">
        <f>[5]Output!D183</f>
        <v>0</v>
      </c>
      <c r="E183">
        <f>[5]Output!E183</f>
        <v>0</v>
      </c>
      <c r="F183">
        <f>[5]Output!F183</f>
        <v>0</v>
      </c>
      <c r="G183">
        <f>[5]Output!G183</f>
        <v>0</v>
      </c>
      <c r="H183">
        <f>[5]Output!H183</f>
        <v>0</v>
      </c>
      <c r="I183">
        <f>[5]Output!I183</f>
        <v>0</v>
      </c>
      <c r="J183">
        <f>[5]Output!J183</f>
        <v>0</v>
      </c>
      <c r="K183">
        <f>[5]Output!K183</f>
        <v>0</v>
      </c>
      <c r="L183">
        <f>[5]Output!L183</f>
        <v>0</v>
      </c>
    </row>
    <row r="184" spans="1:12">
      <c r="A184" s="2">
        <f>[5]Output!A184</f>
        <v>0</v>
      </c>
      <c r="B184" s="2">
        <f>[5]Output!B184</f>
        <v>0</v>
      </c>
      <c r="C184" s="2">
        <f>[5]Output!C184</f>
        <v>0</v>
      </c>
      <c r="D184">
        <f>[5]Output!D184</f>
        <v>0</v>
      </c>
      <c r="E184">
        <f>[5]Output!E184</f>
        <v>0</v>
      </c>
      <c r="F184">
        <f>[5]Output!F184</f>
        <v>0</v>
      </c>
      <c r="G184">
        <f>[5]Output!G184</f>
        <v>0</v>
      </c>
      <c r="H184">
        <f>[5]Output!H184</f>
        <v>0</v>
      </c>
      <c r="I184">
        <f>[5]Output!I184</f>
        <v>0</v>
      </c>
      <c r="J184">
        <f>[5]Output!J184</f>
        <v>0</v>
      </c>
      <c r="K184">
        <f>[5]Output!K184</f>
        <v>0</v>
      </c>
      <c r="L184">
        <f>[5]Output!L184</f>
        <v>0</v>
      </c>
    </row>
    <row r="185" spans="1:12">
      <c r="A185" s="2">
        <f>[5]Output!A185</f>
        <v>0</v>
      </c>
      <c r="B185" s="2">
        <f>[5]Output!B185</f>
        <v>0</v>
      </c>
      <c r="C185" s="2">
        <f>[5]Output!C185</f>
        <v>0</v>
      </c>
      <c r="D185">
        <f>[5]Output!D185</f>
        <v>0</v>
      </c>
      <c r="E185">
        <f>[5]Output!E185</f>
        <v>0</v>
      </c>
      <c r="F185">
        <f>[5]Output!F185</f>
        <v>0</v>
      </c>
      <c r="G185">
        <f>[5]Output!G185</f>
        <v>0</v>
      </c>
      <c r="H185">
        <f>[5]Output!H185</f>
        <v>0</v>
      </c>
      <c r="I185">
        <f>[5]Output!I185</f>
        <v>0</v>
      </c>
      <c r="J185">
        <f>[5]Output!J185</f>
        <v>0</v>
      </c>
      <c r="K185">
        <f>[5]Output!K185</f>
        <v>0</v>
      </c>
      <c r="L185">
        <f>[5]Output!L185</f>
        <v>0</v>
      </c>
    </row>
    <row r="186" spans="1:12">
      <c r="A186" s="2">
        <f>[5]Output!A186</f>
        <v>0</v>
      </c>
      <c r="B186" s="2">
        <f>[5]Output!B186</f>
        <v>0</v>
      </c>
      <c r="C186" s="2">
        <f>[5]Output!C186</f>
        <v>0</v>
      </c>
      <c r="D186">
        <f>[5]Output!D186</f>
        <v>0</v>
      </c>
      <c r="E186">
        <f>[5]Output!E186</f>
        <v>0</v>
      </c>
      <c r="F186">
        <f>[5]Output!F186</f>
        <v>0</v>
      </c>
      <c r="G186">
        <f>[5]Output!G186</f>
        <v>0</v>
      </c>
      <c r="H186">
        <f>[5]Output!H186</f>
        <v>0</v>
      </c>
      <c r="I186">
        <f>[5]Output!I186</f>
        <v>0</v>
      </c>
      <c r="J186">
        <f>[5]Output!J186</f>
        <v>0</v>
      </c>
      <c r="K186">
        <f>[5]Output!K186</f>
        <v>0</v>
      </c>
      <c r="L186">
        <f>[5]Output!L186</f>
        <v>0</v>
      </c>
    </row>
    <row r="187" spans="1:12">
      <c r="A187" s="2">
        <f>[5]Output!A187</f>
        <v>0</v>
      </c>
      <c r="B187" s="2">
        <f>[5]Output!B187</f>
        <v>0</v>
      </c>
      <c r="C187" s="2">
        <f>[5]Output!C187</f>
        <v>0</v>
      </c>
      <c r="D187">
        <f>[5]Output!D187</f>
        <v>0</v>
      </c>
      <c r="E187">
        <f>[5]Output!E187</f>
        <v>0</v>
      </c>
      <c r="F187">
        <f>[5]Output!F187</f>
        <v>0</v>
      </c>
      <c r="G187">
        <f>[5]Output!G187</f>
        <v>0</v>
      </c>
      <c r="H187">
        <f>[5]Output!H187</f>
        <v>0</v>
      </c>
      <c r="I187">
        <f>[5]Output!I187</f>
        <v>0</v>
      </c>
      <c r="J187">
        <f>[5]Output!J187</f>
        <v>0</v>
      </c>
      <c r="K187">
        <f>[5]Output!K187</f>
        <v>0</v>
      </c>
      <c r="L187">
        <f>[5]Output!L187</f>
        <v>0</v>
      </c>
    </row>
    <row r="188" spans="1:12">
      <c r="A188" s="2">
        <f>[5]Output!A188</f>
        <v>0</v>
      </c>
      <c r="B188" s="2">
        <f>[5]Output!B188</f>
        <v>0</v>
      </c>
      <c r="C188" s="2">
        <f>[5]Output!C188</f>
        <v>0</v>
      </c>
      <c r="D188">
        <f>[5]Output!D188</f>
        <v>0</v>
      </c>
      <c r="E188">
        <f>[5]Output!E188</f>
        <v>0</v>
      </c>
      <c r="F188">
        <f>[5]Output!F188</f>
        <v>0</v>
      </c>
      <c r="G188">
        <f>[5]Output!G188</f>
        <v>0</v>
      </c>
      <c r="H188">
        <f>[5]Output!H188</f>
        <v>0</v>
      </c>
      <c r="I188">
        <f>[5]Output!I188</f>
        <v>0</v>
      </c>
      <c r="J188">
        <f>[5]Output!J188</f>
        <v>0</v>
      </c>
      <c r="K188">
        <f>[5]Output!K188</f>
        <v>0</v>
      </c>
      <c r="L188">
        <f>[5]Output!L188</f>
        <v>0</v>
      </c>
    </row>
    <row r="189" spans="1:12">
      <c r="A189" s="2">
        <f>[5]Output!A189</f>
        <v>0</v>
      </c>
      <c r="B189" s="2">
        <f>[5]Output!B189</f>
        <v>0</v>
      </c>
      <c r="C189" s="2">
        <f>[5]Output!C189</f>
        <v>0</v>
      </c>
      <c r="D189">
        <f>[5]Output!D189</f>
        <v>0</v>
      </c>
      <c r="E189">
        <f>[5]Output!E189</f>
        <v>0</v>
      </c>
      <c r="F189">
        <f>[5]Output!F189</f>
        <v>0</v>
      </c>
      <c r="G189">
        <f>[5]Output!G189</f>
        <v>0</v>
      </c>
      <c r="H189">
        <f>[5]Output!H189</f>
        <v>0</v>
      </c>
      <c r="I189">
        <f>[5]Output!I189</f>
        <v>0</v>
      </c>
      <c r="J189">
        <f>[5]Output!J189</f>
        <v>0</v>
      </c>
      <c r="K189">
        <f>[5]Output!K189</f>
        <v>0</v>
      </c>
      <c r="L189">
        <f>[5]Output!L189</f>
        <v>0</v>
      </c>
    </row>
    <row r="190" spans="1:12">
      <c r="A190" s="2">
        <f>[5]Output!A190</f>
        <v>0</v>
      </c>
      <c r="B190" s="2">
        <f>[5]Output!B190</f>
        <v>0</v>
      </c>
      <c r="C190" s="2">
        <f>[5]Output!C190</f>
        <v>0</v>
      </c>
      <c r="D190">
        <f>[5]Output!D190</f>
        <v>0</v>
      </c>
      <c r="E190">
        <f>[5]Output!E190</f>
        <v>0</v>
      </c>
      <c r="F190">
        <f>[5]Output!F190</f>
        <v>0</v>
      </c>
      <c r="G190">
        <f>[5]Output!G190</f>
        <v>0</v>
      </c>
      <c r="H190">
        <f>[5]Output!H190</f>
        <v>0</v>
      </c>
      <c r="I190">
        <f>[5]Output!I190</f>
        <v>0</v>
      </c>
      <c r="J190">
        <f>[5]Output!J190</f>
        <v>0</v>
      </c>
      <c r="K190">
        <f>[5]Output!K190</f>
        <v>0</v>
      </c>
      <c r="L190">
        <f>[5]Output!L190</f>
        <v>0</v>
      </c>
    </row>
    <row r="191" spans="1:12">
      <c r="A191" s="2">
        <f>[5]Output!A191</f>
        <v>0</v>
      </c>
      <c r="B191" s="2">
        <f>[5]Output!B191</f>
        <v>0</v>
      </c>
      <c r="C191" s="2">
        <f>[5]Output!C191</f>
        <v>0</v>
      </c>
      <c r="D191">
        <f>[5]Output!D191</f>
        <v>0</v>
      </c>
      <c r="E191">
        <f>[5]Output!E191</f>
        <v>0</v>
      </c>
      <c r="F191">
        <f>[5]Output!F191</f>
        <v>0</v>
      </c>
      <c r="G191">
        <f>[5]Output!G191</f>
        <v>0</v>
      </c>
      <c r="H191">
        <f>[5]Output!H191</f>
        <v>0</v>
      </c>
      <c r="I191">
        <f>[5]Output!I191</f>
        <v>0</v>
      </c>
      <c r="J191">
        <f>[5]Output!J191</f>
        <v>0</v>
      </c>
      <c r="K191">
        <f>[5]Output!K191</f>
        <v>0</v>
      </c>
      <c r="L191">
        <f>[5]Output!L191</f>
        <v>0</v>
      </c>
    </row>
    <row r="192" spans="1:12">
      <c r="A192" s="2">
        <f>[5]Output!A192</f>
        <v>0</v>
      </c>
      <c r="B192" s="2">
        <f>[5]Output!B192</f>
        <v>0</v>
      </c>
      <c r="C192" s="2">
        <f>[5]Output!C192</f>
        <v>0</v>
      </c>
      <c r="D192">
        <f>[5]Output!D192</f>
        <v>0</v>
      </c>
      <c r="E192">
        <f>[5]Output!E192</f>
        <v>0</v>
      </c>
      <c r="F192">
        <f>[5]Output!F192</f>
        <v>0</v>
      </c>
      <c r="G192">
        <f>[5]Output!G192</f>
        <v>0</v>
      </c>
      <c r="H192">
        <f>[5]Output!H192</f>
        <v>0</v>
      </c>
      <c r="I192">
        <f>[5]Output!I192</f>
        <v>0</v>
      </c>
      <c r="J192">
        <f>[5]Output!J192</f>
        <v>0</v>
      </c>
      <c r="K192">
        <f>[5]Output!K192</f>
        <v>0</v>
      </c>
      <c r="L192">
        <f>[5]Output!L192</f>
        <v>0</v>
      </c>
    </row>
    <row r="193" spans="1:12">
      <c r="A193" s="2">
        <f>[5]Output!A193</f>
        <v>0</v>
      </c>
      <c r="B193" s="2">
        <f>[5]Output!B193</f>
        <v>0</v>
      </c>
      <c r="C193" s="2">
        <f>[5]Output!C193</f>
        <v>0</v>
      </c>
      <c r="D193">
        <f>[5]Output!D193</f>
        <v>0</v>
      </c>
      <c r="E193">
        <f>[5]Output!E193</f>
        <v>0</v>
      </c>
      <c r="F193">
        <f>[5]Output!F193</f>
        <v>0</v>
      </c>
      <c r="G193">
        <f>[5]Output!G193</f>
        <v>0</v>
      </c>
      <c r="H193">
        <f>[5]Output!H193</f>
        <v>0</v>
      </c>
      <c r="I193">
        <f>[5]Output!I193</f>
        <v>0</v>
      </c>
      <c r="J193">
        <f>[5]Output!J193</f>
        <v>0</v>
      </c>
      <c r="K193">
        <f>[5]Output!K193</f>
        <v>0</v>
      </c>
      <c r="L193">
        <f>[5]Output!L193</f>
        <v>0</v>
      </c>
    </row>
    <row r="194" spans="1:12">
      <c r="A194" s="2">
        <f>[5]Output!A194</f>
        <v>0</v>
      </c>
      <c r="B194" s="2">
        <f>[5]Output!B194</f>
        <v>0</v>
      </c>
      <c r="C194" s="2">
        <f>[5]Output!C194</f>
        <v>0</v>
      </c>
      <c r="D194">
        <f>[5]Output!D194</f>
        <v>0</v>
      </c>
      <c r="E194">
        <f>[5]Output!E194</f>
        <v>0</v>
      </c>
      <c r="F194">
        <f>[5]Output!F194</f>
        <v>0</v>
      </c>
      <c r="G194">
        <f>[5]Output!G194</f>
        <v>0</v>
      </c>
      <c r="H194">
        <f>[5]Output!H194</f>
        <v>0</v>
      </c>
      <c r="I194">
        <f>[5]Output!I194</f>
        <v>0</v>
      </c>
      <c r="J194">
        <f>[5]Output!J194</f>
        <v>0</v>
      </c>
      <c r="K194">
        <f>[5]Output!K194</f>
        <v>0</v>
      </c>
      <c r="L194">
        <f>[5]Output!L194</f>
        <v>0</v>
      </c>
    </row>
    <row r="195" spans="1:12">
      <c r="A195" s="2">
        <f>[5]Output!A195</f>
        <v>0</v>
      </c>
      <c r="B195" s="2">
        <f>[5]Output!B195</f>
        <v>0</v>
      </c>
      <c r="C195" s="2">
        <f>[5]Output!C195</f>
        <v>0</v>
      </c>
      <c r="D195">
        <f>[5]Output!D195</f>
        <v>0</v>
      </c>
      <c r="E195">
        <f>[5]Output!E195</f>
        <v>0</v>
      </c>
      <c r="F195">
        <f>[5]Output!F195</f>
        <v>0</v>
      </c>
      <c r="G195">
        <f>[5]Output!G195</f>
        <v>0</v>
      </c>
      <c r="H195">
        <f>[5]Output!H195</f>
        <v>0</v>
      </c>
      <c r="I195">
        <f>[5]Output!I195</f>
        <v>0</v>
      </c>
      <c r="J195">
        <f>[5]Output!J195</f>
        <v>0</v>
      </c>
      <c r="K195">
        <f>[5]Output!K195</f>
        <v>0</v>
      </c>
      <c r="L195">
        <f>[5]Output!L195</f>
        <v>0</v>
      </c>
    </row>
    <row r="196" spans="1:12">
      <c r="A196" s="2">
        <f>[5]Output!A196</f>
        <v>0</v>
      </c>
      <c r="B196" s="2">
        <f>[5]Output!B196</f>
        <v>0</v>
      </c>
      <c r="C196" s="2">
        <f>[5]Output!C196</f>
        <v>0</v>
      </c>
      <c r="D196">
        <f>[5]Output!D196</f>
        <v>0</v>
      </c>
      <c r="E196">
        <f>[5]Output!E196</f>
        <v>0</v>
      </c>
      <c r="F196">
        <f>[5]Output!F196</f>
        <v>0</v>
      </c>
      <c r="G196">
        <f>[5]Output!G196</f>
        <v>0</v>
      </c>
      <c r="H196">
        <f>[5]Output!H196</f>
        <v>0</v>
      </c>
      <c r="I196">
        <f>[5]Output!I196</f>
        <v>0</v>
      </c>
      <c r="J196">
        <f>[5]Output!J196</f>
        <v>0</v>
      </c>
      <c r="K196">
        <f>[5]Output!K196</f>
        <v>0</v>
      </c>
      <c r="L196">
        <f>[5]Output!L196</f>
        <v>0</v>
      </c>
    </row>
    <row r="197" spans="1:12">
      <c r="A197" s="2">
        <f>[5]Output!A197</f>
        <v>0</v>
      </c>
      <c r="B197" s="2">
        <f>[5]Output!B197</f>
        <v>0</v>
      </c>
      <c r="C197" s="2">
        <f>[5]Output!C197</f>
        <v>0</v>
      </c>
      <c r="D197">
        <f>[5]Output!D197</f>
        <v>0</v>
      </c>
      <c r="E197">
        <f>[5]Output!E197</f>
        <v>0</v>
      </c>
      <c r="F197">
        <f>[5]Output!F197</f>
        <v>0</v>
      </c>
      <c r="G197">
        <f>[5]Output!G197</f>
        <v>0</v>
      </c>
      <c r="H197">
        <f>[5]Output!H197</f>
        <v>0</v>
      </c>
      <c r="I197">
        <f>[5]Output!I197</f>
        <v>0</v>
      </c>
      <c r="J197">
        <f>[5]Output!J197</f>
        <v>0</v>
      </c>
      <c r="K197">
        <f>[5]Output!K197</f>
        <v>0</v>
      </c>
      <c r="L197">
        <f>[5]Output!L197</f>
        <v>0</v>
      </c>
    </row>
    <row r="198" spans="1:12">
      <c r="A198" s="2">
        <f>[5]Output!A198</f>
        <v>0</v>
      </c>
      <c r="B198" s="2">
        <f>[5]Output!B198</f>
        <v>0</v>
      </c>
      <c r="C198" s="2">
        <f>[5]Output!C198</f>
        <v>0</v>
      </c>
      <c r="D198">
        <f>[5]Output!D198</f>
        <v>0</v>
      </c>
      <c r="E198">
        <f>[5]Output!E198</f>
        <v>0</v>
      </c>
      <c r="F198">
        <f>[5]Output!F198</f>
        <v>0</v>
      </c>
      <c r="G198">
        <f>[5]Output!G198</f>
        <v>0</v>
      </c>
      <c r="H198">
        <f>[5]Output!H198</f>
        <v>0</v>
      </c>
      <c r="I198">
        <f>[5]Output!I198</f>
        <v>0</v>
      </c>
      <c r="J198">
        <f>[5]Output!J198</f>
        <v>0</v>
      </c>
      <c r="K198">
        <f>[5]Output!K198</f>
        <v>0</v>
      </c>
      <c r="L198">
        <f>[5]Output!L198</f>
        <v>0</v>
      </c>
    </row>
    <row r="199" spans="1:12">
      <c r="A199" s="2">
        <f>[5]Output!A199</f>
        <v>0</v>
      </c>
      <c r="B199" s="2">
        <f>[5]Output!B199</f>
        <v>0</v>
      </c>
      <c r="C199" s="2">
        <f>[5]Output!C199</f>
        <v>0</v>
      </c>
      <c r="D199">
        <f>[5]Output!D199</f>
        <v>0</v>
      </c>
      <c r="E199">
        <f>[5]Output!E199</f>
        <v>0</v>
      </c>
      <c r="F199">
        <f>[5]Output!F199</f>
        <v>0</v>
      </c>
      <c r="G199">
        <f>[5]Output!G199</f>
        <v>0</v>
      </c>
      <c r="H199">
        <f>[5]Output!H199</f>
        <v>0</v>
      </c>
      <c r="I199">
        <f>[5]Output!I199</f>
        <v>0</v>
      </c>
      <c r="J199">
        <f>[5]Output!J199</f>
        <v>0</v>
      </c>
      <c r="K199">
        <f>[5]Output!K199</f>
        <v>0</v>
      </c>
      <c r="L199">
        <f>[5]Output!L199</f>
        <v>0</v>
      </c>
    </row>
    <row r="200" spans="1:12">
      <c r="A200" s="2">
        <f>[5]Output!A200</f>
        <v>0</v>
      </c>
      <c r="B200" s="2">
        <f>[5]Output!B200</f>
        <v>0</v>
      </c>
      <c r="C200" s="2">
        <f>[5]Output!C200</f>
        <v>0</v>
      </c>
      <c r="D200">
        <f>[5]Output!D200</f>
        <v>0</v>
      </c>
      <c r="E200">
        <f>[5]Output!E200</f>
        <v>0</v>
      </c>
      <c r="F200">
        <f>[5]Output!F200</f>
        <v>0</v>
      </c>
      <c r="G200">
        <f>[5]Output!G200</f>
        <v>0</v>
      </c>
      <c r="H200">
        <f>[5]Output!H200</f>
        <v>0</v>
      </c>
      <c r="I200">
        <f>[5]Output!I200</f>
        <v>0</v>
      </c>
      <c r="J200">
        <f>[5]Output!J200</f>
        <v>0</v>
      </c>
      <c r="K200">
        <f>[5]Output!K200</f>
        <v>0</v>
      </c>
      <c r="L200">
        <f>[5]Output!L200</f>
        <v>0</v>
      </c>
    </row>
    <row r="201" spans="1:12">
      <c r="A201" s="2">
        <f>[5]Output!A201</f>
        <v>0</v>
      </c>
      <c r="B201" s="2">
        <f>[5]Output!B201</f>
        <v>0</v>
      </c>
      <c r="C201" s="2">
        <f>[5]Output!C201</f>
        <v>0</v>
      </c>
      <c r="D201">
        <f>[5]Output!D201</f>
        <v>0</v>
      </c>
      <c r="E201">
        <f>[5]Output!E201</f>
        <v>0</v>
      </c>
      <c r="F201">
        <f>[5]Output!F201</f>
        <v>0</v>
      </c>
      <c r="G201">
        <f>[5]Output!G201</f>
        <v>0</v>
      </c>
      <c r="H201">
        <f>[5]Output!H201</f>
        <v>0</v>
      </c>
      <c r="I201">
        <f>[5]Output!I201</f>
        <v>0</v>
      </c>
      <c r="J201">
        <f>[5]Output!J201</f>
        <v>0</v>
      </c>
      <c r="K201">
        <f>[5]Output!K201</f>
        <v>0</v>
      </c>
      <c r="L201">
        <f>[5]Output!L201</f>
        <v>0</v>
      </c>
    </row>
    <row r="202" spans="1:12">
      <c r="A202" s="2">
        <f>[5]Output!A202</f>
        <v>0</v>
      </c>
      <c r="B202" s="2">
        <f>[5]Output!B202</f>
        <v>0</v>
      </c>
      <c r="C202" s="2">
        <f>[5]Output!C202</f>
        <v>0</v>
      </c>
      <c r="D202">
        <f>[5]Output!D202</f>
        <v>0</v>
      </c>
      <c r="E202">
        <f>[5]Output!E202</f>
        <v>0</v>
      </c>
      <c r="F202">
        <f>[5]Output!F202</f>
        <v>0</v>
      </c>
      <c r="G202">
        <f>[5]Output!G202</f>
        <v>0</v>
      </c>
      <c r="H202">
        <f>[5]Output!H202</f>
        <v>0</v>
      </c>
      <c r="I202">
        <f>[5]Output!I202</f>
        <v>0</v>
      </c>
      <c r="J202">
        <f>[5]Output!J202</f>
        <v>0</v>
      </c>
      <c r="K202">
        <f>[5]Output!K202</f>
        <v>0</v>
      </c>
      <c r="L202">
        <f>[5]Output!L202</f>
        <v>0</v>
      </c>
    </row>
    <row r="203" spans="1:12">
      <c r="A203" s="2">
        <f>[5]Output!A203</f>
        <v>0</v>
      </c>
      <c r="B203" s="2">
        <f>[5]Output!B203</f>
        <v>0</v>
      </c>
      <c r="C203" s="2">
        <f>[5]Output!C203</f>
        <v>0</v>
      </c>
      <c r="D203">
        <f>[5]Output!D203</f>
        <v>0</v>
      </c>
      <c r="E203">
        <f>[5]Output!E203</f>
        <v>0</v>
      </c>
      <c r="F203">
        <f>[5]Output!F203</f>
        <v>0</v>
      </c>
      <c r="G203">
        <f>[5]Output!G203</f>
        <v>0</v>
      </c>
      <c r="H203">
        <f>[5]Output!H203</f>
        <v>0</v>
      </c>
      <c r="I203">
        <f>[5]Output!I203</f>
        <v>0</v>
      </c>
      <c r="J203">
        <f>[5]Output!J203</f>
        <v>0</v>
      </c>
      <c r="K203">
        <f>[5]Output!K203</f>
        <v>0</v>
      </c>
      <c r="L203">
        <f>[5]Output!L203</f>
        <v>0</v>
      </c>
    </row>
    <row r="204" spans="1:12">
      <c r="A204" s="2">
        <f>[5]Output!A204</f>
        <v>0</v>
      </c>
      <c r="B204" s="2">
        <f>[5]Output!B204</f>
        <v>0</v>
      </c>
      <c r="C204" s="2">
        <f>[5]Output!C204</f>
        <v>0</v>
      </c>
      <c r="D204">
        <f>[5]Output!D204</f>
        <v>0</v>
      </c>
      <c r="E204">
        <f>[5]Output!E204</f>
        <v>0</v>
      </c>
      <c r="F204">
        <f>[5]Output!F204</f>
        <v>0</v>
      </c>
      <c r="G204">
        <f>[5]Output!G204</f>
        <v>0</v>
      </c>
      <c r="H204">
        <f>[5]Output!H204</f>
        <v>0</v>
      </c>
      <c r="I204">
        <f>[5]Output!I204</f>
        <v>0</v>
      </c>
      <c r="J204">
        <f>[5]Output!J204</f>
        <v>0</v>
      </c>
      <c r="K204">
        <f>[5]Output!K204</f>
        <v>0</v>
      </c>
      <c r="L204">
        <f>[5]Output!L204</f>
        <v>0</v>
      </c>
    </row>
    <row r="205" spans="1:12">
      <c r="A205" s="2">
        <f>[5]Output!A205</f>
        <v>0</v>
      </c>
      <c r="B205" s="2">
        <f>[5]Output!B205</f>
        <v>0</v>
      </c>
      <c r="C205" s="2">
        <f>[5]Output!C205</f>
        <v>0</v>
      </c>
      <c r="D205">
        <f>[5]Output!D205</f>
        <v>0</v>
      </c>
      <c r="E205">
        <f>[5]Output!E205</f>
        <v>0</v>
      </c>
      <c r="F205">
        <f>[5]Output!F205</f>
        <v>0</v>
      </c>
      <c r="G205">
        <f>[5]Output!G205</f>
        <v>0</v>
      </c>
      <c r="H205">
        <f>[5]Output!H205</f>
        <v>0</v>
      </c>
      <c r="I205">
        <f>[5]Output!I205</f>
        <v>0</v>
      </c>
      <c r="J205">
        <f>[5]Output!J205</f>
        <v>0</v>
      </c>
      <c r="K205">
        <f>[5]Output!K205</f>
        <v>0</v>
      </c>
      <c r="L205">
        <f>[5]Output!L205</f>
        <v>0</v>
      </c>
    </row>
    <row r="206" spans="1:12">
      <c r="A206" s="2">
        <f>[5]Output!A206</f>
        <v>0</v>
      </c>
      <c r="B206" s="2">
        <f>[5]Output!B206</f>
        <v>0</v>
      </c>
      <c r="C206" s="2">
        <f>[5]Output!C206</f>
        <v>0</v>
      </c>
      <c r="D206">
        <f>[5]Output!D206</f>
        <v>0</v>
      </c>
      <c r="E206">
        <f>[5]Output!E206</f>
        <v>0</v>
      </c>
      <c r="F206">
        <f>[5]Output!F206</f>
        <v>0</v>
      </c>
      <c r="G206">
        <f>[5]Output!G206</f>
        <v>0</v>
      </c>
      <c r="H206">
        <f>[5]Output!H206</f>
        <v>0</v>
      </c>
      <c r="I206">
        <f>[5]Output!I206</f>
        <v>0</v>
      </c>
      <c r="J206">
        <f>[5]Output!J206</f>
        <v>0</v>
      </c>
      <c r="K206">
        <f>[5]Output!K206</f>
        <v>0</v>
      </c>
      <c r="L206">
        <f>[5]Output!L206</f>
        <v>0</v>
      </c>
    </row>
    <row r="207" spans="1:12">
      <c r="A207" s="2">
        <f>[5]Output!A207</f>
        <v>0</v>
      </c>
      <c r="B207" s="2">
        <f>[5]Output!B207</f>
        <v>0</v>
      </c>
      <c r="C207" s="2">
        <f>[5]Output!C207</f>
        <v>0</v>
      </c>
      <c r="D207">
        <f>[5]Output!D207</f>
        <v>0</v>
      </c>
      <c r="E207">
        <f>[5]Output!E207</f>
        <v>0</v>
      </c>
      <c r="F207">
        <f>[5]Output!F207</f>
        <v>0</v>
      </c>
      <c r="G207">
        <f>[5]Output!G207</f>
        <v>0</v>
      </c>
      <c r="H207">
        <f>[5]Output!H207</f>
        <v>0</v>
      </c>
      <c r="I207">
        <f>[5]Output!I207</f>
        <v>0</v>
      </c>
      <c r="J207">
        <f>[5]Output!J207</f>
        <v>0</v>
      </c>
      <c r="K207">
        <f>[5]Output!K207</f>
        <v>0</v>
      </c>
      <c r="L207">
        <f>[5]Output!L207</f>
        <v>0</v>
      </c>
    </row>
    <row r="208" spans="1:12">
      <c r="A208" s="2">
        <f>[5]Output!A208</f>
        <v>0</v>
      </c>
      <c r="B208" s="2">
        <f>[5]Output!B208</f>
        <v>0</v>
      </c>
      <c r="C208" s="2">
        <f>[5]Output!C208</f>
        <v>0</v>
      </c>
      <c r="D208">
        <f>[5]Output!D208</f>
        <v>0</v>
      </c>
      <c r="E208">
        <f>[5]Output!E208</f>
        <v>0</v>
      </c>
      <c r="F208">
        <f>[5]Output!F208</f>
        <v>0</v>
      </c>
      <c r="G208">
        <f>[5]Output!G208</f>
        <v>0</v>
      </c>
      <c r="H208">
        <f>[5]Output!H208</f>
        <v>0</v>
      </c>
      <c r="I208">
        <f>[5]Output!I208</f>
        <v>0</v>
      </c>
      <c r="J208">
        <f>[5]Output!J208</f>
        <v>0</v>
      </c>
      <c r="K208">
        <f>[5]Output!K208</f>
        <v>0</v>
      </c>
      <c r="L208">
        <f>[5]Output!L208</f>
        <v>0</v>
      </c>
    </row>
    <row r="209" spans="1:12">
      <c r="A209" s="2">
        <f>[5]Output!A209</f>
        <v>0</v>
      </c>
      <c r="B209" s="2">
        <f>[5]Output!B209</f>
        <v>0</v>
      </c>
      <c r="C209" s="2">
        <f>[5]Output!C209</f>
        <v>0</v>
      </c>
      <c r="D209">
        <f>[5]Output!D209</f>
        <v>0</v>
      </c>
      <c r="E209">
        <f>[5]Output!E209</f>
        <v>0</v>
      </c>
      <c r="F209">
        <f>[5]Output!F209</f>
        <v>0</v>
      </c>
      <c r="G209">
        <f>[5]Output!G209</f>
        <v>0</v>
      </c>
      <c r="H209">
        <f>[5]Output!H209</f>
        <v>0</v>
      </c>
      <c r="I209">
        <f>[5]Output!I209</f>
        <v>0</v>
      </c>
      <c r="J209">
        <f>[5]Output!J209</f>
        <v>0</v>
      </c>
      <c r="K209">
        <f>[5]Output!K209</f>
        <v>0</v>
      </c>
      <c r="L209">
        <f>[5]Output!L209</f>
        <v>0</v>
      </c>
    </row>
    <row r="210" spans="1:12">
      <c r="A210" s="2">
        <f>[5]Output!A210</f>
        <v>0</v>
      </c>
      <c r="B210" s="2">
        <f>[5]Output!B210</f>
        <v>0</v>
      </c>
      <c r="C210" s="2">
        <f>[5]Output!C210</f>
        <v>0</v>
      </c>
      <c r="D210">
        <f>[5]Output!D210</f>
        <v>0</v>
      </c>
      <c r="E210">
        <f>[5]Output!E210</f>
        <v>0</v>
      </c>
      <c r="F210">
        <f>[5]Output!F210</f>
        <v>0</v>
      </c>
      <c r="G210">
        <f>[5]Output!G210</f>
        <v>0</v>
      </c>
      <c r="H210">
        <f>[5]Output!H210</f>
        <v>0</v>
      </c>
      <c r="I210">
        <f>[5]Output!I210</f>
        <v>0</v>
      </c>
      <c r="J210">
        <f>[5]Output!J210</f>
        <v>0</v>
      </c>
      <c r="K210">
        <f>[5]Output!K210</f>
        <v>0</v>
      </c>
      <c r="L210">
        <f>[5]Output!L210</f>
        <v>0</v>
      </c>
    </row>
    <row r="211" spans="1:12">
      <c r="A211" s="2">
        <f>[5]Output!A211</f>
        <v>0</v>
      </c>
      <c r="B211" s="2">
        <f>[5]Output!B211</f>
        <v>0</v>
      </c>
      <c r="C211" s="2">
        <f>[5]Output!C211</f>
        <v>0</v>
      </c>
      <c r="D211">
        <f>[5]Output!D211</f>
        <v>0</v>
      </c>
      <c r="E211">
        <f>[5]Output!E211</f>
        <v>0</v>
      </c>
      <c r="F211">
        <f>[5]Output!F211</f>
        <v>0</v>
      </c>
      <c r="G211">
        <f>[5]Output!G211</f>
        <v>0</v>
      </c>
      <c r="H211">
        <f>[5]Output!H211</f>
        <v>0</v>
      </c>
      <c r="I211">
        <f>[5]Output!I211</f>
        <v>0</v>
      </c>
      <c r="J211">
        <f>[5]Output!J211</f>
        <v>0</v>
      </c>
      <c r="K211">
        <f>[5]Output!K211</f>
        <v>0</v>
      </c>
      <c r="L211">
        <f>[5]Output!L211</f>
        <v>0</v>
      </c>
    </row>
    <row r="212" spans="1:12">
      <c r="A212" s="2">
        <f>[5]Output!A212</f>
        <v>0</v>
      </c>
      <c r="B212" s="2">
        <f>[5]Output!B212</f>
        <v>0</v>
      </c>
      <c r="C212" s="2">
        <f>[5]Output!C212</f>
        <v>0</v>
      </c>
      <c r="D212">
        <f>[5]Output!D212</f>
        <v>0</v>
      </c>
      <c r="E212">
        <f>[5]Output!E212</f>
        <v>0</v>
      </c>
      <c r="F212">
        <f>[5]Output!F212</f>
        <v>0</v>
      </c>
      <c r="G212">
        <f>[5]Output!G212</f>
        <v>0</v>
      </c>
      <c r="H212">
        <f>[5]Output!H212</f>
        <v>0</v>
      </c>
      <c r="I212">
        <f>[5]Output!I212</f>
        <v>0</v>
      </c>
      <c r="J212">
        <f>[5]Output!J212</f>
        <v>0</v>
      </c>
      <c r="K212">
        <f>[5]Output!K212</f>
        <v>0</v>
      </c>
      <c r="L212">
        <f>[5]Output!L212</f>
        <v>0</v>
      </c>
    </row>
    <row r="213" spans="1:12">
      <c r="A213" s="2">
        <f>[5]Output!A213</f>
        <v>0</v>
      </c>
      <c r="B213" s="2">
        <f>[5]Output!B213</f>
        <v>0</v>
      </c>
      <c r="C213" s="2">
        <f>[5]Output!C213</f>
        <v>0</v>
      </c>
      <c r="D213">
        <f>[5]Output!D213</f>
        <v>0</v>
      </c>
      <c r="E213">
        <f>[5]Output!E213</f>
        <v>0</v>
      </c>
      <c r="F213">
        <f>[5]Output!F213</f>
        <v>0</v>
      </c>
      <c r="G213">
        <f>[5]Output!G213</f>
        <v>0</v>
      </c>
      <c r="H213">
        <f>[5]Output!H213</f>
        <v>0</v>
      </c>
      <c r="I213">
        <f>[5]Output!I213</f>
        <v>0</v>
      </c>
      <c r="J213">
        <f>[5]Output!J213</f>
        <v>0</v>
      </c>
      <c r="K213">
        <f>[5]Output!K213</f>
        <v>0</v>
      </c>
      <c r="L213">
        <f>[5]Output!L213</f>
        <v>0</v>
      </c>
    </row>
    <row r="214" spans="1:12">
      <c r="A214" s="2">
        <f>[5]Output!A214</f>
        <v>0</v>
      </c>
      <c r="B214" s="2">
        <f>[5]Output!B214</f>
        <v>0</v>
      </c>
      <c r="C214" s="2">
        <f>[5]Output!C214</f>
        <v>0</v>
      </c>
      <c r="D214">
        <f>[5]Output!D214</f>
        <v>0</v>
      </c>
      <c r="E214">
        <f>[5]Output!E214</f>
        <v>0</v>
      </c>
      <c r="F214">
        <f>[5]Output!F214</f>
        <v>0</v>
      </c>
      <c r="G214">
        <f>[5]Output!G214</f>
        <v>0</v>
      </c>
      <c r="H214">
        <f>[5]Output!H214</f>
        <v>0</v>
      </c>
      <c r="I214">
        <f>[5]Output!I214</f>
        <v>0</v>
      </c>
      <c r="J214">
        <f>[5]Output!J214</f>
        <v>0</v>
      </c>
      <c r="K214">
        <f>[5]Output!K214</f>
        <v>0</v>
      </c>
      <c r="L214">
        <f>[5]Output!L214</f>
        <v>0</v>
      </c>
    </row>
    <row r="215" spans="1:12">
      <c r="A215" s="2">
        <f>[5]Output!A215</f>
        <v>0</v>
      </c>
      <c r="B215" s="2">
        <f>[5]Output!B215</f>
        <v>0</v>
      </c>
      <c r="C215" s="2">
        <f>[5]Output!C215</f>
        <v>0</v>
      </c>
      <c r="D215">
        <f>[5]Output!D215</f>
        <v>0</v>
      </c>
      <c r="E215">
        <f>[5]Output!E215</f>
        <v>0</v>
      </c>
      <c r="F215">
        <f>[5]Output!F215</f>
        <v>0</v>
      </c>
      <c r="G215">
        <f>[5]Output!G215</f>
        <v>0</v>
      </c>
      <c r="H215">
        <f>[5]Output!H215</f>
        <v>0</v>
      </c>
      <c r="I215">
        <f>[5]Output!I215</f>
        <v>0</v>
      </c>
      <c r="J215">
        <f>[5]Output!J215</f>
        <v>0</v>
      </c>
      <c r="K215">
        <f>[5]Output!K215</f>
        <v>0</v>
      </c>
      <c r="L215">
        <f>[5]Output!L215</f>
        <v>0</v>
      </c>
    </row>
    <row r="216" spans="1:12">
      <c r="A216" s="2">
        <f>[5]Output!A216</f>
        <v>0</v>
      </c>
      <c r="B216" s="2">
        <f>[5]Output!B216</f>
        <v>0</v>
      </c>
      <c r="C216" s="2">
        <f>[5]Output!C216</f>
        <v>0</v>
      </c>
      <c r="D216">
        <f>[5]Output!D216</f>
        <v>0</v>
      </c>
      <c r="E216">
        <f>[5]Output!E216</f>
        <v>0</v>
      </c>
      <c r="F216">
        <f>[5]Output!F216</f>
        <v>0</v>
      </c>
      <c r="G216">
        <f>[5]Output!G216</f>
        <v>0</v>
      </c>
      <c r="H216">
        <f>[5]Output!H216</f>
        <v>0</v>
      </c>
      <c r="I216">
        <f>[5]Output!I216</f>
        <v>0</v>
      </c>
      <c r="J216">
        <f>[5]Output!J216</f>
        <v>0</v>
      </c>
      <c r="K216">
        <f>[5]Output!K216</f>
        <v>0</v>
      </c>
      <c r="L216">
        <f>[5]Output!L216</f>
        <v>0</v>
      </c>
    </row>
    <row r="217" spans="1:12">
      <c r="A217" s="2">
        <f>[5]Output!A217</f>
        <v>0</v>
      </c>
      <c r="B217" s="2">
        <f>[5]Output!B217</f>
        <v>0</v>
      </c>
      <c r="C217" s="2">
        <f>[5]Output!C217</f>
        <v>0</v>
      </c>
      <c r="D217">
        <f>[5]Output!D217</f>
        <v>0</v>
      </c>
      <c r="E217">
        <f>[5]Output!E217</f>
        <v>0</v>
      </c>
      <c r="F217">
        <f>[5]Output!F217</f>
        <v>0</v>
      </c>
      <c r="G217">
        <f>[5]Output!G217</f>
        <v>0</v>
      </c>
      <c r="H217">
        <f>[5]Output!H217</f>
        <v>0</v>
      </c>
      <c r="I217">
        <f>[5]Output!I217</f>
        <v>0</v>
      </c>
      <c r="J217">
        <f>[5]Output!J217</f>
        <v>0</v>
      </c>
      <c r="K217">
        <f>[5]Output!K217</f>
        <v>0</v>
      </c>
      <c r="L217">
        <f>[5]Output!L217</f>
        <v>0</v>
      </c>
    </row>
    <row r="218" spans="1:12">
      <c r="A218" s="2">
        <f>[5]Output!A218</f>
        <v>0</v>
      </c>
      <c r="B218" s="2">
        <f>[5]Output!B218</f>
        <v>0</v>
      </c>
      <c r="C218" s="2">
        <f>[5]Output!C218</f>
        <v>0</v>
      </c>
      <c r="D218">
        <f>[5]Output!D218</f>
        <v>0</v>
      </c>
      <c r="E218">
        <f>[5]Output!E218</f>
        <v>0</v>
      </c>
      <c r="F218">
        <f>[5]Output!F218</f>
        <v>0</v>
      </c>
      <c r="G218">
        <f>[5]Output!G218</f>
        <v>0</v>
      </c>
      <c r="H218">
        <f>[5]Output!H218</f>
        <v>0</v>
      </c>
      <c r="I218">
        <f>[5]Output!I218</f>
        <v>0</v>
      </c>
      <c r="J218">
        <f>[5]Output!J218</f>
        <v>0</v>
      </c>
      <c r="K218">
        <f>[5]Output!K218</f>
        <v>0</v>
      </c>
      <c r="L218">
        <f>[5]Output!L218</f>
        <v>0</v>
      </c>
    </row>
    <row r="219" spans="1:12">
      <c r="A219" s="2">
        <f>[5]Output!A219</f>
        <v>0</v>
      </c>
      <c r="B219" s="2">
        <f>[5]Output!B219</f>
        <v>0</v>
      </c>
      <c r="C219" s="2">
        <f>[5]Output!C219</f>
        <v>0</v>
      </c>
      <c r="D219">
        <f>[5]Output!D219</f>
        <v>0</v>
      </c>
      <c r="E219">
        <f>[5]Output!E219</f>
        <v>0</v>
      </c>
      <c r="F219">
        <f>[5]Output!F219</f>
        <v>0</v>
      </c>
      <c r="G219">
        <f>[5]Output!G219</f>
        <v>0</v>
      </c>
      <c r="H219">
        <f>[5]Output!H219</f>
        <v>0</v>
      </c>
      <c r="I219">
        <f>[5]Output!I219</f>
        <v>0</v>
      </c>
      <c r="J219">
        <f>[5]Output!J219</f>
        <v>0</v>
      </c>
      <c r="K219">
        <f>[5]Output!K219</f>
        <v>0</v>
      </c>
      <c r="L219">
        <f>[5]Output!L219</f>
        <v>0</v>
      </c>
    </row>
    <row r="220" spans="1:12">
      <c r="A220" s="2">
        <f>[5]Output!A220</f>
        <v>0</v>
      </c>
      <c r="B220" s="2">
        <f>[5]Output!B220</f>
        <v>0</v>
      </c>
      <c r="C220" s="2">
        <f>[5]Output!C220</f>
        <v>0</v>
      </c>
      <c r="D220">
        <f>[5]Output!D220</f>
        <v>0</v>
      </c>
      <c r="E220">
        <f>[5]Output!E220</f>
        <v>0</v>
      </c>
      <c r="F220">
        <f>[5]Output!F220</f>
        <v>0</v>
      </c>
      <c r="G220">
        <f>[5]Output!G220</f>
        <v>0</v>
      </c>
      <c r="H220">
        <f>[5]Output!H220</f>
        <v>0</v>
      </c>
      <c r="I220">
        <f>[5]Output!I220</f>
        <v>0</v>
      </c>
      <c r="J220">
        <f>[5]Output!J220</f>
        <v>0</v>
      </c>
      <c r="K220">
        <f>[5]Output!K220</f>
        <v>0</v>
      </c>
      <c r="L220">
        <f>[5]Output!L220</f>
        <v>0</v>
      </c>
    </row>
    <row r="221" spans="1:12">
      <c r="A221" s="2">
        <f>[5]Output!A221</f>
        <v>0</v>
      </c>
      <c r="B221" s="2">
        <f>[5]Output!B221</f>
        <v>0</v>
      </c>
      <c r="C221" s="2">
        <f>[5]Output!C221</f>
        <v>0</v>
      </c>
      <c r="D221">
        <f>[5]Output!D221</f>
        <v>0</v>
      </c>
      <c r="E221">
        <f>[5]Output!E221</f>
        <v>0</v>
      </c>
      <c r="F221">
        <f>[5]Output!F221</f>
        <v>0</v>
      </c>
      <c r="G221">
        <f>[5]Output!G221</f>
        <v>0</v>
      </c>
      <c r="H221">
        <f>[5]Output!H221</f>
        <v>0</v>
      </c>
      <c r="I221">
        <f>[5]Output!I221</f>
        <v>0</v>
      </c>
      <c r="J221">
        <f>[5]Output!J221</f>
        <v>0</v>
      </c>
      <c r="K221">
        <f>[5]Output!K221</f>
        <v>0</v>
      </c>
      <c r="L221">
        <f>[5]Output!L221</f>
        <v>0</v>
      </c>
    </row>
    <row r="222" spans="1:12">
      <c r="A222" s="2">
        <f>[5]Output!A222</f>
        <v>0</v>
      </c>
      <c r="B222" s="2">
        <f>[5]Output!B222</f>
        <v>0</v>
      </c>
      <c r="C222" s="2">
        <f>[5]Output!C222</f>
        <v>0</v>
      </c>
      <c r="D222">
        <f>[5]Output!D222</f>
        <v>0</v>
      </c>
      <c r="E222">
        <f>[5]Output!E222</f>
        <v>0</v>
      </c>
      <c r="F222">
        <f>[5]Output!F222</f>
        <v>0</v>
      </c>
      <c r="G222">
        <f>[5]Output!G222</f>
        <v>0</v>
      </c>
      <c r="H222">
        <f>[5]Output!H222</f>
        <v>0</v>
      </c>
      <c r="I222">
        <f>[5]Output!I222</f>
        <v>0</v>
      </c>
      <c r="J222">
        <f>[5]Output!J222</f>
        <v>0</v>
      </c>
      <c r="K222">
        <f>[5]Output!K222</f>
        <v>0</v>
      </c>
      <c r="L222">
        <f>[5]Output!L222</f>
        <v>0</v>
      </c>
    </row>
    <row r="223" spans="1:12">
      <c r="A223" s="2">
        <f>[5]Output!A223</f>
        <v>0</v>
      </c>
      <c r="B223" s="2">
        <f>[5]Output!B223</f>
        <v>0</v>
      </c>
      <c r="C223" s="2">
        <f>[5]Output!C223</f>
        <v>0</v>
      </c>
      <c r="D223">
        <f>[5]Output!D223</f>
        <v>0</v>
      </c>
      <c r="E223">
        <f>[5]Output!E223</f>
        <v>0</v>
      </c>
      <c r="F223">
        <f>[5]Output!F223</f>
        <v>0</v>
      </c>
      <c r="G223">
        <f>[5]Output!G223</f>
        <v>0</v>
      </c>
      <c r="H223">
        <f>[5]Output!H223</f>
        <v>0</v>
      </c>
      <c r="I223">
        <f>[5]Output!I223</f>
        <v>0</v>
      </c>
      <c r="J223">
        <f>[5]Output!J223</f>
        <v>0</v>
      </c>
      <c r="K223">
        <f>[5]Output!K223</f>
        <v>0</v>
      </c>
      <c r="L223">
        <f>[5]Output!L223</f>
        <v>0</v>
      </c>
    </row>
    <row r="224" spans="1:12">
      <c r="A224" s="2">
        <f>[5]Output!A224</f>
        <v>0</v>
      </c>
      <c r="B224" s="2">
        <f>[5]Output!B224</f>
        <v>0</v>
      </c>
      <c r="C224" s="2">
        <f>[5]Output!C224</f>
        <v>0</v>
      </c>
      <c r="D224">
        <f>[5]Output!D224</f>
        <v>0</v>
      </c>
      <c r="E224">
        <f>[5]Output!E224</f>
        <v>0</v>
      </c>
      <c r="F224">
        <f>[5]Output!F224</f>
        <v>0</v>
      </c>
      <c r="G224">
        <f>[5]Output!G224</f>
        <v>0</v>
      </c>
      <c r="H224">
        <f>[5]Output!H224</f>
        <v>0</v>
      </c>
      <c r="I224">
        <f>[5]Output!I224</f>
        <v>0</v>
      </c>
      <c r="J224">
        <f>[5]Output!J224</f>
        <v>0</v>
      </c>
      <c r="K224">
        <f>[5]Output!K224</f>
        <v>0</v>
      </c>
      <c r="L224">
        <f>[5]Output!L224</f>
        <v>0</v>
      </c>
    </row>
    <row r="225" spans="1:12">
      <c r="A225" s="2">
        <f>[5]Output!A225</f>
        <v>0</v>
      </c>
      <c r="B225" s="2">
        <f>[5]Output!B225</f>
        <v>0</v>
      </c>
      <c r="C225" s="2">
        <f>[5]Output!C225</f>
        <v>0</v>
      </c>
      <c r="D225">
        <f>[5]Output!D225</f>
        <v>0</v>
      </c>
      <c r="E225">
        <f>[5]Output!E225</f>
        <v>0</v>
      </c>
      <c r="F225">
        <f>[5]Output!F225</f>
        <v>0</v>
      </c>
      <c r="G225">
        <f>[5]Output!G225</f>
        <v>0</v>
      </c>
      <c r="H225">
        <f>[5]Output!H225</f>
        <v>0</v>
      </c>
      <c r="I225">
        <f>[5]Output!I225</f>
        <v>0</v>
      </c>
      <c r="J225">
        <f>[5]Output!J225</f>
        <v>0</v>
      </c>
      <c r="K225">
        <f>[5]Output!K225</f>
        <v>0</v>
      </c>
      <c r="L225">
        <f>[5]Output!L225</f>
        <v>0</v>
      </c>
    </row>
    <row r="226" spans="1:12">
      <c r="A226" s="2">
        <f>[5]Output!A226</f>
        <v>0</v>
      </c>
      <c r="B226" s="2">
        <f>[5]Output!B226</f>
        <v>0</v>
      </c>
      <c r="C226" s="2">
        <f>[5]Output!C226</f>
        <v>0</v>
      </c>
      <c r="D226">
        <f>[5]Output!D226</f>
        <v>0</v>
      </c>
      <c r="E226">
        <f>[5]Output!E226</f>
        <v>0</v>
      </c>
      <c r="F226">
        <f>[5]Output!F226</f>
        <v>0</v>
      </c>
      <c r="G226">
        <f>[5]Output!G226</f>
        <v>0</v>
      </c>
      <c r="H226">
        <f>[5]Output!H226</f>
        <v>0</v>
      </c>
      <c r="I226">
        <f>[5]Output!I226</f>
        <v>0</v>
      </c>
      <c r="J226">
        <f>[5]Output!J226</f>
        <v>0</v>
      </c>
      <c r="K226">
        <f>[5]Output!K226</f>
        <v>0</v>
      </c>
      <c r="L226">
        <f>[5]Output!L226</f>
        <v>0</v>
      </c>
    </row>
    <row r="227" spans="1:12">
      <c r="A227" s="2">
        <f>[5]Output!A227</f>
        <v>0</v>
      </c>
      <c r="B227" s="2">
        <f>[5]Output!B227</f>
        <v>0</v>
      </c>
      <c r="C227" s="2">
        <f>[5]Output!C227</f>
        <v>0</v>
      </c>
      <c r="D227">
        <f>[5]Output!D227</f>
        <v>0</v>
      </c>
      <c r="E227">
        <f>[5]Output!E227</f>
        <v>0</v>
      </c>
      <c r="F227">
        <f>[5]Output!F227</f>
        <v>0</v>
      </c>
      <c r="G227">
        <f>[5]Output!G227</f>
        <v>0</v>
      </c>
      <c r="H227">
        <f>[5]Output!H227</f>
        <v>0</v>
      </c>
      <c r="I227">
        <f>[5]Output!I227</f>
        <v>0</v>
      </c>
      <c r="J227">
        <f>[5]Output!J227</f>
        <v>0</v>
      </c>
      <c r="K227">
        <f>[5]Output!K227</f>
        <v>0</v>
      </c>
      <c r="L227">
        <f>[5]Output!L227</f>
        <v>0</v>
      </c>
    </row>
    <row r="228" spans="1:12">
      <c r="A228" s="2">
        <f>[5]Output!A228</f>
        <v>0</v>
      </c>
      <c r="B228" s="2">
        <f>[5]Output!B228</f>
        <v>0</v>
      </c>
      <c r="C228" s="2">
        <f>[5]Output!C228</f>
        <v>0</v>
      </c>
      <c r="D228">
        <f>[5]Output!D228</f>
        <v>0</v>
      </c>
      <c r="E228">
        <f>[5]Output!E228</f>
        <v>0</v>
      </c>
      <c r="F228">
        <f>[5]Output!F228</f>
        <v>0</v>
      </c>
      <c r="G228">
        <f>[5]Output!G228</f>
        <v>0</v>
      </c>
      <c r="H228">
        <f>[5]Output!H228</f>
        <v>0</v>
      </c>
      <c r="I228">
        <f>[5]Output!I228</f>
        <v>0</v>
      </c>
      <c r="J228">
        <f>[5]Output!J228</f>
        <v>0</v>
      </c>
      <c r="K228">
        <f>[5]Output!K228</f>
        <v>0</v>
      </c>
      <c r="L228">
        <f>[5]Output!L228</f>
        <v>0</v>
      </c>
    </row>
    <row r="229" spans="1:12">
      <c r="A229" s="2">
        <f>[5]Output!A229</f>
        <v>0</v>
      </c>
      <c r="B229" s="2">
        <f>[5]Output!B229</f>
        <v>0</v>
      </c>
      <c r="C229" s="2">
        <f>[5]Output!C229</f>
        <v>0</v>
      </c>
      <c r="D229">
        <f>[5]Output!D229</f>
        <v>0</v>
      </c>
      <c r="E229">
        <f>[5]Output!E229</f>
        <v>0</v>
      </c>
      <c r="F229">
        <f>[5]Output!F229</f>
        <v>0</v>
      </c>
      <c r="G229">
        <f>[5]Output!G229</f>
        <v>0</v>
      </c>
      <c r="H229">
        <f>[5]Output!H229</f>
        <v>0</v>
      </c>
      <c r="I229">
        <f>[5]Output!I229</f>
        <v>0</v>
      </c>
      <c r="J229">
        <f>[5]Output!J229</f>
        <v>0</v>
      </c>
      <c r="K229">
        <f>[5]Output!K229</f>
        <v>0</v>
      </c>
      <c r="L229">
        <f>[5]Output!L229</f>
        <v>0</v>
      </c>
    </row>
    <row r="230" spans="1:12">
      <c r="A230" s="2">
        <f>[5]Output!A230</f>
        <v>0</v>
      </c>
      <c r="B230" s="2">
        <f>[5]Output!B230</f>
        <v>0</v>
      </c>
      <c r="C230" s="2">
        <f>[5]Output!C230</f>
        <v>0</v>
      </c>
      <c r="D230">
        <f>[5]Output!D230</f>
        <v>0</v>
      </c>
      <c r="E230">
        <f>[5]Output!E230</f>
        <v>0</v>
      </c>
      <c r="F230">
        <f>[5]Output!F230</f>
        <v>0</v>
      </c>
      <c r="G230">
        <f>[5]Output!G230</f>
        <v>0</v>
      </c>
      <c r="H230">
        <f>[5]Output!H230</f>
        <v>0</v>
      </c>
      <c r="I230">
        <f>[5]Output!I230</f>
        <v>0</v>
      </c>
      <c r="J230">
        <f>[5]Output!J230</f>
        <v>0</v>
      </c>
      <c r="K230">
        <f>[5]Output!K230</f>
        <v>0</v>
      </c>
      <c r="L230">
        <f>[5]Output!L230</f>
        <v>0</v>
      </c>
    </row>
    <row r="231" spans="1:12">
      <c r="A231" s="2">
        <f>[5]Output!A231</f>
        <v>0</v>
      </c>
      <c r="B231" s="2">
        <f>[5]Output!B231</f>
        <v>0</v>
      </c>
      <c r="C231" s="2">
        <f>[5]Output!C231</f>
        <v>0</v>
      </c>
      <c r="D231">
        <f>[5]Output!D231</f>
        <v>0</v>
      </c>
      <c r="E231">
        <f>[5]Output!E231</f>
        <v>0</v>
      </c>
      <c r="F231">
        <f>[5]Output!F231</f>
        <v>0</v>
      </c>
      <c r="G231">
        <f>[5]Output!G231</f>
        <v>0</v>
      </c>
      <c r="H231">
        <f>[5]Output!H231</f>
        <v>0</v>
      </c>
      <c r="I231">
        <f>[5]Output!I231</f>
        <v>0</v>
      </c>
      <c r="J231">
        <f>[5]Output!J231</f>
        <v>0</v>
      </c>
      <c r="K231">
        <f>[5]Output!K231</f>
        <v>0</v>
      </c>
      <c r="L231">
        <f>[5]Output!L231</f>
        <v>0</v>
      </c>
    </row>
    <row r="232" spans="1:12">
      <c r="A232" s="2">
        <f>[5]Output!A232</f>
        <v>0</v>
      </c>
      <c r="B232" s="2">
        <f>[5]Output!B232</f>
        <v>0</v>
      </c>
      <c r="C232" s="2">
        <f>[5]Output!C232</f>
        <v>0</v>
      </c>
      <c r="D232">
        <f>[5]Output!D232</f>
        <v>0</v>
      </c>
      <c r="E232">
        <f>[5]Output!E232</f>
        <v>0</v>
      </c>
      <c r="F232">
        <f>[5]Output!F232</f>
        <v>0</v>
      </c>
      <c r="G232">
        <f>[5]Output!G232</f>
        <v>0</v>
      </c>
      <c r="H232">
        <f>[5]Output!H232</f>
        <v>0</v>
      </c>
      <c r="I232">
        <f>[5]Output!I232</f>
        <v>0</v>
      </c>
      <c r="J232">
        <f>[5]Output!J232</f>
        <v>0</v>
      </c>
      <c r="K232">
        <f>[5]Output!K232</f>
        <v>0</v>
      </c>
      <c r="L232">
        <f>[5]Output!L232</f>
        <v>0</v>
      </c>
    </row>
    <row r="233" spans="1:12">
      <c r="A233" s="2">
        <f>[5]Output!A233</f>
        <v>0</v>
      </c>
      <c r="B233" s="2">
        <f>[5]Output!B233</f>
        <v>0</v>
      </c>
      <c r="C233" s="2">
        <f>[5]Output!C233</f>
        <v>0</v>
      </c>
      <c r="D233">
        <f>[5]Output!D233</f>
        <v>0</v>
      </c>
      <c r="E233">
        <f>[5]Output!E233</f>
        <v>0</v>
      </c>
      <c r="F233">
        <f>[5]Output!F233</f>
        <v>0</v>
      </c>
      <c r="G233">
        <f>[5]Output!G233</f>
        <v>0</v>
      </c>
      <c r="H233">
        <f>[5]Output!H233</f>
        <v>0</v>
      </c>
      <c r="I233">
        <f>[5]Output!I233</f>
        <v>0</v>
      </c>
      <c r="J233">
        <f>[5]Output!J233</f>
        <v>0</v>
      </c>
      <c r="K233">
        <f>[5]Output!K233</f>
        <v>0</v>
      </c>
      <c r="L233">
        <f>[5]Output!L233</f>
        <v>0</v>
      </c>
    </row>
    <row r="234" spans="1:12">
      <c r="A234" s="2">
        <f>[5]Output!A234</f>
        <v>0</v>
      </c>
      <c r="B234" s="2">
        <f>[5]Output!B234</f>
        <v>0</v>
      </c>
      <c r="C234" s="2">
        <f>[5]Output!C234</f>
        <v>0</v>
      </c>
      <c r="D234">
        <f>[5]Output!D234</f>
        <v>0</v>
      </c>
      <c r="E234">
        <f>[5]Output!E234</f>
        <v>0</v>
      </c>
      <c r="F234">
        <f>[5]Output!F234</f>
        <v>0</v>
      </c>
      <c r="G234">
        <f>[5]Output!G234</f>
        <v>0</v>
      </c>
      <c r="H234">
        <f>[5]Output!H234</f>
        <v>0</v>
      </c>
      <c r="I234">
        <f>[5]Output!I234</f>
        <v>0</v>
      </c>
      <c r="J234">
        <f>[5]Output!J234</f>
        <v>0</v>
      </c>
      <c r="K234">
        <f>[5]Output!K234</f>
        <v>0</v>
      </c>
      <c r="L234">
        <f>[5]Output!L234</f>
        <v>0</v>
      </c>
    </row>
    <row r="235" spans="1:12">
      <c r="A235" s="2">
        <f>[5]Output!A235</f>
        <v>0</v>
      </c>
      <c r="B235" s="2">
        <f>[5]Output!B235</f>
        <v>0</v>
      </c>
      <c r="C235" s="2">
        <f>[5]Output!C235</f>
        <v>0</v>
      </c>
      <c r="D235">
        <f>[5]Output!D235</f>
        <v>0</v>
      </c>
      <c r="E235">
        <f>[5]Output!E235</f>
        <v>0</v>
      </c>
      <c r="F235">
        <f>[5]Output!F235</f>
        <v>0</v>
      </c>
      <c r="G235">
        <f>[5]Output!G235</f>
        <v>0</v>
      </c>
      <c r="H235">
        <f>[5]Output!H235</f>
        <v>0</v>
      </c>
      <c r="I235">
        <f>[5]Output!I235</f>
        <v>0</v>
      </c>
      <c r="J235">
        <f>[5]Output!J235</f>
        <v>0</v>
      </c>
      <c r="K235">
        <f>[5]Output!K235</f>
        <v>0</v>
      </c>
      <c r="L235">
        <f>[5]Output!L235</f>
        <v>0</v>
      </c>
    </row>
    <row r="236" spans="1:12">
      <c r="A236" s="2">
        <f>[5]Output!A236</f>
        <v>0</v>
      </c>
      <c r="B236" s="2">
        <f>[5]Output!B236</f>
        <v>0</v>
      </c>
      <c r="C236" s="2">
        <f>[5]Output!C236</f>
        <v>0</v>
      </c>
      <c r="D236">
        <f>[5]Output!D236</f>
        <v>0</v>
      </c>
      <c r="E236">
        <f>[5]Output!E236</f>
        <v>0</v>
      </c>
      <c r="F236">
        <f>[5]Output!F236</f>
        <v>0</v>
      </c>
      <c r="G236">
        <f>[5]Output!G236</f>
        <v>0</v>
      </c>
      <c r="H236">
        <f>[5]Output!H236</f>
        <v>0</v>
      </c>
      <c r="I236">
        <f>[5]Output!I236</f>
        <v>0</v>
      </c>
      <c r="J236">
        <f>[5]Output!J236</f>
        <v>0</v>
      </c>
      <c r="K236">
        <f>[5]Output!K236</f>
        <v>0</v>
      </c>
      <c r="L236">
        <f>[5]Output!L236</f>
        <v>0</v>
      </c>
    </row>
    <row r="237" spans="1:12">
      <c r="A237" s="2">
        <f>[5]Output!A237</f>
        <v>0</v>
      </c>
      <c r="B237" s="2">
        <f>[5]Output!B237</f>
        <v>0</v>
      </c>
      <c r="C237" s="2">
        <f>[5]Output!C237</f>
        <v>0</v>
      </c>
      <c r="D237">
        <f>[5]Output!D237</f>
        <v>0</v>
      </c>
      <c r="E237">
        <f>[5]Output!E237</f>
        <v>0</v>
      </c>
      <c r="F237">
        <f>[5]Output!F237</f>
        <v>0</v>
      </c>
      <c r="G237">
        <f>[5]Output!G237</f>
        <v>0</v>
      </c>
      <c r="H237">
        <f>[5]Output!H237</f>
        <v>0</v>
      </c>
      <c r="I237">
        <f>[5]Output!I237</f>
        <v>0</v>
      </c>
      <c r="J237">
        <f>[5]Output!J237</f>
        <v>0</v>
      </c>
      <c r="K237">
        <f>[5]Output!K237</f>
        <v>0</v>
      </c>
      <c r="L237">
        <f>[5]Output!L237</f>
        <v>0</v>
      </c>
    </row>
    <row r="238" spans="1:12">
      <c r="A238" s="2">
        <f>[5]Output!A238</f>
        <v>0</v>
      </c>
      <c r="B238" s="2">
        <f>[5]Output!B238</f>
        <v>0</v>
      </c>
      <c r="C238" s="2">
        <f>[5]Output!C238</f>
        <v>0</v>
      </c>
      <c r="D238">
        <f>[5]Output!D238</f>
        <v>0</v>
      </c>
      <c r="E238">
        <f>[5]Output!E238</f>
        <v>0</v>
      </c>
      <c r="F238">
        <f>[5]Output!F238</f>
        <v>0</v>
      </c>
      <c r="G238">
        <f>[5]Output!G238</f>
        <v>0</v>
      </c>
      <c r="H238">
        <f>[5]Output!H238</f>
        <v>0</v>
      </c>
      <c r="I238">
        <f>[5]Output!I238</f>
        <v>0</v>
      </c>
      <c r="J238">
        <f>[5]Output!J238</f>
        <v>0</v>
      </c>
      <c r="K238">
        <f>[5]Output!K238</f>
        <v>0</v>
      </c>
      <c r="L238">
        <f>[5]Output!L238</f>
        <v>0</v>
      </c>
    </row>
    <row r="239" spans="1:12">
      <c r="A239" s="2">
        <f>[5]Output!A239</f>
        <v>0</v>
      </c>
      <c r="B239" s="2">
        <f>[5]Output!B239</f>
        <v>0</v>
      </c>
      <c r="C239" s="2">
        <f>[5]Output!C239</f>
        <v>0</v>
      </c>
      <c r="D239">
        <f>[5]Output!D239</f>
        <v>0</v>
      </c>
      <c r="E239">
        <f>[5]Output!E239</f>
        <v>0</v>
      </c>
      <c r="F239">
        <f>[5]Output!F239</f>
        <v>0</v>
      </c>
      <c r="G239">
        <f>[5]Output!G239</f>
        <v>0</v>
      </c>
      <c r="H239">
        <f>[5]Output!H239</f>
        <v>0</v>
      </c>
      <c r="I239">
        <f>[5]Output!I239</f>
        <v>0</v>
      </c>
      <c r="J239">
        <f>[5]Output!J239</f>
        <v>0</v>
      </c>
      <c r="K239">
        <f>[5]Output!K239</f>
        <v>0</v>
      </c>
      <c r="L239">
        <f>[5]Output!L239</f>
        <v>0</v>
      </c>
    </row>
    <row r="240" spans="1:12">
      <c r="A240" s="2">
        <f>[5]Output!A240</f>
        <v>0</v>
      </c>
      <c r="B240" s="2">
        <f>[5]Output!B240</f>
        <v>0</v>
      </c>
      <c r="C240" s="2">
        <f>[5]Output!C240</f>
        <v>0</v>
      </c>
      <c r="D240">
        <f>[5]Output!D240</f>
        <v>0</v>
      </c>
      <c r="E240">
        <f>[5]Output!E240</f>
        <v>0</v>
      </c>
      <c r="F240">
        <f>[5]Output!F240</f>
        <v>0</v>
      </c>
      <c r="G240">
        <f>[5]Output!G240</f>
        <v>0</v>
      </c>
      <c r="H240">
        <f>[5]Output!H240</f>
        <v>0</v>
      </c>
      <c r="I240">
        <f>[5]Output!I240</f>
        <v>0</v>
      </c>
      <c r="J240">
        <f>[5]Output!J240</f>
        <v>0</v>
      </c>
      <c r="K240">
        <f>[5]Output!K240</f>
        <v>0</v>
      </c>
      <c r="L240">
        <f>[5]Output!L240</f>
        <v>0</v>
      </c>
    </row>
    <row r="241" spans="1:12">
      <c r="A241" s="2">
        <f>[5]Output!A241</f>
        <v>0</v>
      </c>
      <c r="B241" s="2">
        <f>[5]Output!B241</f>
        <v>0</v>
      </c>
      <c r="C241" s="2">
        <f>[5]Output!C241</f>
        <v>0</v>
      </c>
      <c r="D241">
        <f>[5]Output!D241</f>
        <v>0</v>
      </c>
      <c r="E241">
        <f>[5]Output!E241</f>
        <v>0</v>
      </c>
      <c r="F241">
        <f>[5]Output!F241</f>
        <v>0</v>
      </c>
      <c r="G241">
        <f>[5]Output!G241</f>
        <v>0</v>
      </c>
      <c r="H241">
        <f>[5]Output!H241</f>
        <v>0</v>
      </c>
      <c r="I241">
        <f>[5]Output!I241</f>
        <v>0</v>
      </c>
      <c r="J241">
        <f>[5]Output!J241</f>
        <v>0</v>
      </c>
      <c r="K241">
        <f>[5]Output!K241</f>
        <v>0</v>
      </c>
      <c r="L241">
        <f>[5]Output!L241</f>
        <v>0</v>
      </c>
    </row>
    <row r="242" spans="1:12">
      <c r="A242" s="2">
        <f>[5]Output!A242</f>
        <v>0</v>
      </c>
      <c r="B242" s="2">
        <f>[5]Output!B242</f>
        <v>0</v>
      </c>
      <c r="C242" s="2">
        <f>[5]Output!C242</f>
        <v>0</v>
      </c>
      <c r="D242">
        <f>[5]Output!D242</f>
        <v>0</v>
      </c>
      <c r="E242">
        <f>[5]Output!E242</f>
        <v>0</v>
      </c>
      <c r="F242">
        <f>[5]Output!F242</f>
        <v>0</v>
      </c>
      <c r="G242">
        <f>[5]Output!G242</f>
        <v>0</v>
      </c>
      <c r="H242">
        <f>[5]Output!H242</f>
        <v>0</v>
      </c>
      <c r="I242">
        <f>[5]Output!I242</f>
        <v>0</v>
      </c>
      <c r="J242">
        <f>[5]Output!J242</f>
        <v>0</v>
      </c>
      <c r="K242">
        <f>[5]Output!K242</f>
        <v>0</v>
      </c>
      <c r="L242">
        <f>[5]Output!L242</f>
        <v>0</v>
      </c>
    </row>
    <row r="243" spans="1:12">
      <c r="A243" s="2">
        <f>[5]Output!A243</f>
        <v>0</v>
      </c>
      <c r="B243" s="2">
        <f>[5]Output!B243</f>
        <v>0</v>
      </c>
      <c r="C243" s="2">
        <f>[5]Output!C243</f>
        <v>0</v>
      </c>
      <c r="D243">
        <f>[5]Output!D243</f>
        <v>0</v>
      </c>
      <c r="E243">
        <f>[5]Output!E243</f>
        <v>0</v>
      </c>
      <c r="F243">
        <f>[5]Output!F243</f>
        <v>0</v>
      </c>
      <c r="G243">
        <f>[5]Output!G243</f>
        <v>0</v>
      </c>
      <c r="H243">
        <f>[5]Output!H243</f>
        <v>0</v>
      </c>
      <c r="I243">
        <f>[5]Output!I243</f>
        <v>0</v>
      </c>
      <c r="J243">
        <f>[5]Output!J243</f>
        <v>0</v>
      </c>
      <c r="K243">
        <f>[5]Output!K243</f>
        <v>0</v>
      </c>
      <c r="L243">
        <f>[5]Output!L243</f>
        <v>0</v>
      </c>
    </row>
    <row r="244" spans="1:12">
      <c r="A244" s="2">
        <f>[5]Output!A244</f>
        <v>0</v>
      </c>
      <c r="B244" s="2">
        <f>[5]Output!B244</f>
        <v>0</v>
      </c>
      <c r="C244" s="2">
        <f>[5]Output!C244</f>
        <v>0</v>
      </c>
      <c r="D244">
        <f>[5]Output!D244</f>
        <v>0</v>
      </c>
      <c r="E244">
        <f>[5]Output!E244</f>
        <v>0</v>
      </c>
      <c r="F244">
        <f>[5]Output!F244</f>
        <v>0</v>
      </c>
      <c r="G244">
        <f>[5]Output!G244</f>
        <v>0</v>
      </c>
      <c r="H244">
        <f>[5]Output!H244</f>
        <v>0</v>
      </c>
      <c r="I244">
        <f>[5]Output!I244</f>
        <v>0</v>
      </c>
      <c r="J244">
        <f>[5]Output!J244</f>
        <v>0</v>
      </c>
      <c r="K244">
        <f>[5]Output!K244</f>
        <v>0</v>
      </c>
      <c r="L244">
        <f>[5]Output!L244</f>
        <v>0</v>
      </c>
    </row>
    <row r="245" spans="1:12">
      <c r="A245" s="2">
        <f>[5]Output!A245</f>
        <v>0</v>
      </c>
      <c r="B245" s="2">
        <f>[5]Output!B245</f>
        <v>0</v>
      </c>
      <c r="C245" s="2">
        <f>[5]Output!C245</f>
        <v>0</v>
      </c>
      <c r="D245">
        <f>[5]Output!D245</f>
        <v>0</v>
      </c>
      <c r="E245">
        <f>[5]Output!E245</f>
        <v>0</v>
      </c>
      <c r="F245">
        <f>[5]Output!F245</f>
        <v>0</v>
      </c>
      <c r="G245">
        <f>[5]Output!G245</f>
        <v>0</v>
      </c>
      <c r="H245">
        <f>[5]Output!H245</f>
        <v>0</v>
      </c>
      <c r="I245">
        <f>[5]Output!I245</f>
        <v>0</v>
      </c>
      <c r="J245">
        <f>[5]Output!J245</f>
        <v>0</v>
      </c>
      <c r="K245">
        <f>[5]Output!K245</f>
        <v>0</v>
      </c>
      <c r="L245">
        <f>[5]Output!L245</f>
        <v>0</v>
      </c>
    </row>
    <row r="246" spans="1:12">
      <c r="A246" s="2">
        <f>[5]Output!A246</f>
        <v>0</v>
      </c>
      <c r="B246" s="2">
        <f>[5]Output!B246</f>
        <v>0</v>
      </c>
      <c r="C246" s="2">
        <f>[5]Output!C246</f>
        <v>0</v>
      </c>
      <c r="D246">
        <f>[5]Output!D246</f>
        <v>0</v>
      </c>
      <c r="E246">
        <f>[5]Output!E246</f>
        <v>0</v>
      </c>
      <c r="F246">
        <f>[5]Output!F246</f>
        <v>0</v>
      </c>
      <c r="G246">
        <f>[5]Output!G246</f>
        <v>0</v>
      </c>
      <c r="H246">
        <f>[5]Output!H246</f>
        <v>0</v>
      </c>
      <c r="I246">
        <f>[5]Output!I246</f>
        <v>0</v>
      </c>
      <c r="J246">
        <f>[5]Output!J246</f>
        <v>0</v>
      </c>
      <c r="K246">
        <f>[5]Output!K246</f>
        <v>0</v>
      </c>
      <c r="L246">
        <f>[5]Output!L246</f>
        <v>0</v>
      </c>
    </row>
    <row r="247" spans="1:12">
      <c r="A247" s="2">
        <f>[5]Output!A247</f>
        <v>0</v>
      </c>
      <c r="B247" s="2">
        <f>[5]Output!B247</f>
        <v>0</v>
      </c>
      <c r="C247" s="2">
        <f>[5]Output!C247</f>
        <v>0</v>
      </c>
      <c r="D247">
        <f>[5]Output!D247</f>
        <v>0</v>
      </c>
      <c r="E247">
        <f>[5]Output!E247</f>
        <v>0</v>
      </c>
      <c r="F247">
        <f>[5]Output!F247</f>
        <v>0</v>
      </c>
      <c r="G247">
        <f>[5]Output!G247</f>
        <v>0</v>
      </c>
      <c r="H247">
        <f>[5]Output!H247</f>
        <v>0</v>
      </c>
      <c r="I247">
        <f>[5]Output!I247</f>
        <v>0</v>
      </c>
      <c r="J247">
        <f>[5]Output!J247</f>
        <v>0</v>
      </c>
      <c r="K247">
        <f>[5]Output!K247</f>
        <v>0</v>
      </c>
      <c r="L247">
        <f>[5]Output!L247</f>
        <v>0</v>
      </c>
    </row>
    <row r="248" spans="1:12">
      <c r="A248" s="2">
        <f>[5]Output!A248</f>
        <v>0</v>
      </c>
      <c r="B248" s="2">
        <f>[5]Output!B248</f>
        <v>0</v>
      </c>
      <c r="C248" s="2">
        <f>[5]Output!C248</f>
        <v>0</v>
      </c>
      <c r="D248">
        <f>[5]Output!D248</f>
        <v>0</v>
      </c>
      <c r="E248">
        <f>[5]Output!E248</f>
        <v>0</v>
      </c>
      <c r="F248">
        <f>[5]Output!F248</f>
        <v>0</v>
      </c>
      <c r="G248">
        <f>[5]Output!G248</f>
        <v>0</v>
      </c>
      <c r="H248">
        <f>[5]Output!H248</f>
        <v>0</v>
      </c>
      <c r="I248">
        <f>[5]Output!I248</f>
        <v>0</v>
      </c>
      <c r="J248">
        <f>[5]Output!J248</f>
        <v>0</v>
      </c>
      <c r="K248">
        <f>[5]Output!K248</f>
        <v>0</v>
      </c>
      <c r="L248">
        <f>[5]Output!L248</f>
        <v>0</v>
      </c>
    </row>
    <row r="249" spans="1:12">
      <c r="A249" s="2">
        <f>[5]Output!A249</f>
        <v>0</v>
      </c>
      <c r="B249" s="2">
        <f>[5]Output!B249</f>
        <v>0</v>
      </c>
      <c r="C249" s="2">
        <f>[5]Output!C249</f>
        <v>0</v>
      </c>
      <c r="D249">
        <f>[5]Output!D249</f>
        <v>0</v>
      </c>
      <c r="E249">
        <f>[5]Output!E249</f>
        <v>0</v>
      </c>
      <c r="F249">
        <f>[5]Output!F249</f>
        <v>0</v>
      </c>
      <c r="G249">
        <f>[5]Output!G249</f>
        <v>0</v>
      </c>
      <c r="H249">
        <f>[5]Output!H249</f>
        <v>0</v>
      </c>
      <c r="I249">
        <f>[5]Output!I249</f>
        <v>0</v>
      </c>
      <c r="J249">
        <f>[5]Output!J249</f>
        <v>0</v>
      </c>
      <c r="K249">
        <f>[5]Output!K249</f>
        <v>0</v>
      </c>
      <c r="L249">
        <f>[5]Output!L249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[6]Output!A1</f>
        <v>0</v>
      </c>
      <c r="B1" s="11" t="str">
        <f>[6]Output!B1</f>
        <v>tech</v>
      </c>
      <c r="C1" s="11" t="str">
        <f>[6]Output!C1</f>
        <v>output_comm</v>
      </c>
      <c r="D1" s="11" t="str">
        <f>[6]Output!D1</f>
        <v>2010</v>
      </c>
      <c r="E1" s="11" t="str">
        <f>[6]Output!E1</f>
        <v>2015</v>
      </c>
      <c r="F1" s="11" t="str">
        <f>[6]Output!F1</f>
        <v>2020</v>
      </c>
      <c r="G1" s="11" t="str">
        <f>[6]Output!G1</f>
        <v>2025</v>
      </c>
      <c r="H1" s="11" t="str">
        <f>[6]Output!H1</f>
        <v>2030</v>
      </c>
      <c r="I1" s="11" t="str">
        <f>[6]Output!I1</f>
        <v>2035</v>
      </c>
      <c r="J1" s="11" t="str">
        <f>[6]Output!J1</f>
        <v>2040</v>
      </c>
      <c r="K1" s="11" t="str">
        <f>[6]Output!K1</f>
        <v>2045</v>
      </c>
      <c r="L1" s="11" t="str">
        <f>[6]Output!L1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[6]Output!A2</f>
        <v>0</v>
      </c>
      <c r="B2" s="11" t="str">
        <f>[6]Output!B2</f>
        <v>HH2_WE_ALK_DS_NEW</v>
      </c>
      <c r="C2" s="11" t="str">
        <f>[6]Output!C2</f>
        <v>HH2_WE_DT</v>
      </c>
      <c r="D2" s="11">
        <f>[6]Output!D2</f>
        <v>0</v>
      </c>
      <c r="E2" s="11">
        <f>[6]Output!E2</f>
        <v>8.9999999999992392E-2</v>
      </c>
      <c r="F2" s="11">
        <f>[6]Output!F2</f>
        <v>0.09</v>
      </c>
      <c r="G2" s="11">
        <f>[6]Output!G2</f>
        <v>0</v>
      </c>
      <c r="H2" s="11">
        <f>[6]Output!H2</f>
        <v>0</v>
      </c>
      <c r="I2" s="11">
        <f>[6]Output!I2</f>
        <v>0</v>
      </c>
      <c r="J2" s="11">
        <f>[6]Output!J2</f>
        <v>0</v>
      </c>
      <c r="K2" s="11">
        <f>[6]Output!K2</f>
        <v>0</v>
      </c>
      <c r="L2" s="11">
        <f>[6]Output!L2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[6]Output!A3</f>
        <v>1</v>
      </c>
      <c r="B3" s="11" t="str">
        <f>[6]Output!B3</f>
        <v>HH2_WE_PEM_CL_NEW</v>
      </c>
      <c r="C3" s="11" t="str">
        <f>[6]Output!C3</f>
        <v>HH2_WE_CU</v>
      </c>
      <c r="D3" s="11">
        <f>[6]Output!D3</f>
        <v>0</v>
      </c>
      <c r="E3" s="11">
        <f>[6]Output!E3</f>
        <v>0</v>
      </c>
      <c r="F3" s="11">
        <f>[6]Output!F3</f>
        <v>0</v>
      </c>
      <c r="G3" s="11">
        <f>[6]Output!G3</f>
        <v>-9.2505250525019397E-7</v>
      </c>
      <c r="H3" s="11">
        <f>[6]Output!H3</f>
        <v>0</v>
      </c>
      <c r="I3" s="11">
        <f>[6]Output!I3</f>
        <v>0</v>
      </c>
      <c r="J3" s="11">
        <f>[6]Output!J3</f>
        <v>0</v>
      </c>
      <c r="K3" s="11">
        <f>[6]Output!K3</f>
        <v>0</v>
      </c>
      <c r="L3" s="11">
        <f>[6]Output!L3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[6]Output!A4</f>
        <v>2</v>
      </c>
      <c r="B4" s="11" t="str">
        <f>[6]Output!B4</f>
        <v>IMP_HH2_DMY_TECH</v>
      </c>
      <c r="C4" s="11" t="str">
        <f>[6]Output!C4</f>
        <v>HH2_CU</v>
      </c>
      <c r="D4" s="11">
        <f>[6]Output!D4</f>
        <v>0</v>
      </c>
      <c r="E4" s="11">
        <f>[6]Output!E4</f>
        <v>0</v>
      </c>
      <c r="F4" s="11">
        <f>[6]Output!F4</f>
        <v>0</v>
      </c>
      <c r="G4" s="11">
        <f>[6]Output!G4</f>
        <v>0</v>
      </c>
      <c r="H4" s="11">
        <f>[6]Output!H4</f>
        <v>6.0398606858112292E-3</v>
      </c>
      <c r="I4" s="11">
        <f>[6]Output!I4</f>
        <v>4.6709216758225924</v>
      </c>
      <c r="J4" s="11">
        <f>[6]Output!J4</f>
        <v>37.521637651584427</v>
      </c>
      <c r="K4" s="11">
        <f>[6]Output!K4</f>
        <v>23.909951945000099</v>
      </c>
      <c r="L4" s="11">
        <f>[6]Output!L4</f>
        <v>547.12254031813006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0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[6]Output!A5</f>
        <v>3</v>
      </c>
      <c r="B5" s="11" t="str">
        <f>[6]Output!B5</f>
        <v>IMP_HH2_DMY_TECH</v>
      </c>
      <c r="C5" s="11" t="str">
        <f>[6]Output!C5</f>
        <v>HH2_CT</v>
      </c>
      <c r="D5" s="11">
        <f>[6]Output!D5</f>
        <v>0</v>
      </c>
      <c r="E5" s="11">
        <f>[6]Output!E5</f>
        <v>0</v>
      </c>
      <c r="F5" s="11">
        <f>[6]Output!F5</f>
        <v>0</v>
      </c>
      <c r="G5" s="11">
        <f>[6]Output!G5</f>
        <v>0</v>
      </c>
      <c r="H5" s="11">
        <f>[6]Output!H5</f>
        <v>0</v>
      </c>
      <c r="I5" s="11">
        <f>[6]Output!I5</f>
        <v>0.89369383171150718</v>
      </c>
      <c r="J5" s="11">
        <f>[6]Output!J5</f>
        <v>5.5540245744341146</v>
      </c>
      <c r="K5" s="11">
        <f>[6]Output!K5</f>
        <v>34.586425758976112</v>
      </c>
      <c r="L5" s="11">
        <f>[6]Output!L5</f>
        <v>124.2769732760927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7.4999999999993659E-4</v>
      </c>
      <c r="Q5" s="35">
        <f t="shared" si="6"/>
        <v>7.5000000000000002E-4</v>
      </c>
      <c r="R5" s="35">
        <f t="shared" si="6"/>
        <v>-7.7087708770849492E-9</v>
      </c>
      <c r="S5" s="35">
        <f t="shared" si="6"/>
        <v>0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8.9999999999992392E-2</v>
      </c>
      <c r="AA5" s="35">
        <f t="shared" si="3"/>
        <v>0.09</v>
      </c>
      <c r="AB5" s="35">
        <f t="shared" si="3"/>
        <v>-9.2505250525019386E-7</v>
      </c>
      <c r="AC5" s="35">
        <f t="shared" si="3"/>
        <v>0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[6]Output!A6</f>
        <v>4</v>
      </c>
      <c r="B6" s="11" t="str">
        <f>[6]Output!B6</f>
        <v>IMP_HH2_DMY_TECH</v>
      </c>
      <c r="C6" s="11" t="str">
        <f>[6]Output!C6</f>
        <v>HH2_WE_CU</v>
      </c>
      <c r="D6" s="11">
        <f>[6]Output!D6</f>
        <v>0</v>
      </c>
      <c r="E6" s="11">
        <f>[6]Output!E6</f>
        <v>0</v>
      </c>
      <c r="F6" s="11">
        <f>[6]Output!F6</f>
        <v>0</v>
      </c>
      <c r="G6" s="11">
        <f>[6]Output!G6</f>
        <v>9.2505250525019397E-7</v>
      </c>
      <c r="H6" s="11">
        <f>[6]Output!H6</f>
        <v>168.85026146370711</v>
      </c>
      <c r="I6" s="11">
        <f>[6]Output!I6</f>
        <v>435.08254714919548</v>
      </c>
      <c r="J6" s="11">
        <f>[6]Output!J6</f>
        <v>745.70849509428285</v>
      </c>
      <c r="K6" s="11">
        <f>[6]Output!K6</f>
        <v>879.48804204785336</v>
      </c>
      <c r="L6" s="11">
        <f>[6]Output!L6</f>
        <v>1247.1839435461779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7.5000770877087697E-4</v>
      </c>
      <c r="S6" s="35">
        <f t="shared" si="7"/>
        <v>1.4078858443699409</v>
      </c>
      <c r="T6" s="35">
        <f t="shared" si="7"/>
        <v>3.6720596888060797</v>
      </c>
      <c r="U6" s="35">
        <f t="shared" si="7"/>
        <v>6.5732013110025109</v>
      </c>
      <c r="V6" s="35">
        <f t="shared" si="7"/>
        <v>7.816536831265247</v>
      </c>
      <c r="W6" s="35">
        <f t="shared" si="7"/>
        <v>15.988195476170006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9.0000925052505232E-2</v>
      </c>
      <c r="AC6" s="35">
        <f t="shared" ref="AC6" si="10">S6*120</f>
        <v>168.94630132439292</v>
      </c>
      <c r="AD6" s="35">
        <f t="shared" ref="AD6" si="11">T6*120</f>
        <v>440.64716265672956</v>
      </c>
      <c r="AE6" s="35">
        <f t="shared" ref="AE6" si="12">U6*120</f>
        <v>788.78415732030135</v>
      </c>
      <c r="AF6" s="35">
        <f t="shared" ref="AF6" si="13">V6*120</f>
        <v>937.98441975182959</v>
      </c>
      <c r="AG6" s="35">
        <f t="shared" ref="AG6" si="14">W6*120</f>
        <v>1918.5834571404007</v>
      </c>
    </row>
    <row r="7" spans="1:34">
      <c r="A7" s="11">
        <f>[6]Output!A7</f>
        <v>5</v>
      </c>
      <c r="B7" s="11" t="str">
        <f>[6]Output!B7</f>
        <v>IMP_HH2_DMY_TECH</v>
      </c>
      <c r="C7" s="11" t="str">
        <f>[6]Output!C7</f>
        <v>HH2_WE_DT</v>
      </c>
      <c r="D7" s="11">
        <f>[6]Output!D7</f>
        <v>0</v>
      </c>
      <c r="E7" s="11">
        <f>[6]Output!E7</f>
        <v>0</v>
      </c>
      <c r="F7" s="11">
        <f>[6]Output!F7</f>
        <v>0</v>
      </c>
      <c r="G7" s="11">
        <f>[6]Output!G7</f>
        <v>8.9999999999999983E-2</v>
      </c>
      <c r="H7" s="11">
        <f>[6]Output!H7</f>
        <v>8.9999999999999983E-2</v>
      </c>
      <c r="I7" s="11">
        <f>[6]Output!I7</f>
        <v>0</v>
      </c>
      <c r="J7" s="11">
        <f>[6]Output!J7</f>
        <v>0</v>
      </c>
      <c r="K7" s="11">
        <f>[6]Output!K7</f>
        <v>0</v>
      </c>
      <c r="L7" s="11">
        <f>[6]Output!L7</f>
        <v>0</v>
      </c>
      <c r="M7" s="11"/>
    </row>
    <row r="8" spans="1:34">
      <c r="A8" s="11">
        <f>[6]Output!A8</f>
        <v>0</v>
      </c>
      <c r="B8" s="11">
        <f>[6]Output!B8</f>
        <v>0</v>
      </c>
      <c r="C8" s="11">
        <f>[6]Output!C8</f>
        <v>0</v>
      </c>
      <c r="D8" s="11">
        <f>[6]Output!D8</f>
        <v>0</v>
      </c>
      <c r="E8" s="11">
        <f>[6]Output!E8</f>
        <v>0</v>
      </c>
      <c r="F8" s="11">
        <f>[6]Output!F8</f>
        <v>0</v>
      </c>
      <c r="G8" s="11">
        <f>[6]Output!G8</f>
        <v>0</v>
      </c>
      <c r="H8" s="11">
        <f>[6]Output!H8</f>
        <v>0</v>
      </c>
      <c r="I8" s="11">
        <f>[6]Output!I8</f>
        <v>0</v>
      </c>
      <c r="J8" s="11">
        <f>[6]Output!J8</f>
        <v>0</v>
      </c>
      <c r="K8" s="11">
        <f>[6]Output!K8</f>
        <v>0</v>
      </c>
      <c r="L8" s="11">
        <f>[6]Output!L8</f>
        <v>0</v>
      </c>
      <c r="M8" s="11"/>
    </row>
    <row r="9" spans="1:34">
      <c r="A9" s="11">
        <f>[6]Output!A9</f>
        <v>0</v>
      </c>
      <c r="B9" s="11">
        <f>[6]Output!B9</f>
        <v>0</v>
      </c>
      <c r="C9" s="11">
        <f>[6]Output!C9</f>
        <v>0</v>
      </c>
      <c r="D9" s="11">
        <f>[6]Output!D9</f>
        <v>0</v>
      </c>
      <c r="E9" s="11">
        <f>[6]Output!E9</f>
        <v>0</v>
      </c>
      <c r="F9" s="11">
        <f>[6]Output!F9</f>
        <v>0</v>
      </c>
      <c r="G9" s="11">
        <f>[6]Output!G9</f>
        <v>0</v>
      </c>
      <c r="H9" s="11">
        <f>[6]Output!H9</f>
        <v>0</v>
      </c>
      <c r="I9" s="11">
        <f>[6]Output!I9</f>
        <v>0</v>
      </c>
      <c r="J9" s="11">
        <f>[6]Output!J9</f>
        <v>0</v>
      </c>
      <c r="K9" s="11">
        <f>[6]Output!K9</f>
        <v>0</v>
      </c>
      <c r="L9" s="11">
        <f>[6]Output!L9</f>
        <v>0</v>
      </c>
      <c r="M9" s="11"/>
    </row>
    <row r="10" spans="1:34">
      <c r="A10" s="11">
        <f>[6]Output!A10</f>
        <v>0</v>
      </c>
      <c r="B10" s="11">
        <f>[6]Output!B10</f>
        <v>0</v>
      </c>
      <c r="C10" s="11">
        <f>[6]Output!C10</f>
        <v>0</v>
      </c>
      <c r="D10" s="11">
        <f>[6]Output!D10</f>
        <v>0</v>
      </c>
      <c r="E10" s="11">
        <f>[6]Output!E10</f>
        <v>0</v>
      </c>
      <c r="F10" s="11">
        <f>[6]Output!F10</f>
        <v>0</v>
      </c>
      <c r="G10" s="11">
        <f>[6]Output!G10</f>
        <v>0</v>
      </c>
      <c r="H10" s="11">
        <f>[6]Output!H10</f>
        <v>0</v>
      </c>
      <c r="I10" s="11">
        <f>[6]Output!I10</f>
        <v>0</v>
      </c>
      <c r="J10" s="11">
        <f>[6]Output!J10</f>
        <v>0</v>
      </c>
      <c r="K10" s="11">
        <f>[6]Output!K10</f>
        <v>0</v>
      </c>
      <c r="L10" s="11">
        <f>[6]Output!L10</f>
        <v>0</v>
      </c>
      <c r="M10" s="11"/>
    </row>
    <row r="11" spans="1:34">
      <c r="A11" s="11">
        <f>[6]Output!A11</f>
        <v>0</v>
      </c>
      <c r="B11" s="11">
        <f>[6]Output!B11</f>
        <v>0</v>
      </c>
      <c r="C11" s="11">
        <f>[6]Output!C11</f>
        <v>0</v>
      </c>
      <c r="D11" s="11">
        <f>[6]Output!D11</f>
        <v>0</v>
      </c>
      <c r="E11" s="11">
        <f>[6]Output!E11</f>
        <v>0</v>
      </c>
      <c r="F11" s="11">
        <f>[6]Output!F11</f>
        <v>0</v>
      </c>
      <c r="G11" s="11">
        <f>[6]Output!G11</f>
        <v>0</v>
      </c>
      <c r="H11" s="11">
        <f>[6]Output!H11</f>
        <v>0</v>
      </c>
      <c r="I11" s="11">
        <f>[6]Output!I11</f>
        <v>0</v>
      </c>
      <c r="J11" s="11">
        <f>[6]Output!J11</f>
        <v>0</v>
      </c>
      <c r="K11" s="11">
        <f>[6]Output!K11</f>
        <v>0</v>
      </c>
      <c r="L11" s="11">
        <f>[6]Output!L11</f>
        <v>0</v>
      </c>
      <c r="M11" s="11"/>
    </row>
    <row r="12" spans="1:34">
      <c r="A12" s="11">
        <f>[6]Output!A12</f>
        <v>0</v>
      </c>
      <c r="B12" s="11">
        <f>[6]Output!B12</f>
        <v>0</v>
      </c>
      <c r="C12" s="11">
        <f>[6]Output!C12</f>
        <v>0</v>
      </c>
      <c r="D12" s="11">
        <f>[6]Output!D12</f>
        <v>0</v>
      </c>
      <c r="E12" s="11">
        <f>[6]Output!E12</f>
        <v>0</v>
      </c>
      <c r="F12" s="11">
        <f>[6]Output!F12</f>
        <v>0</v>
      </c>
      <c r="G12" s="11">
        <f>[6]Output!G12</f>
        <v>0</v>
      </c>
      <c r="H12" s="11">
        <f>[6]Output!H12</f>
        <v>0</v>
      </c>
      <c r="I12" s="11">
        <f>[6]Output!I12</f>
        <v>0</v>
      </c>
      <c r="J12" s="11">
        <f>[6]Output!J12</f>
        <v>0</v>
      </c>
      <c r="K12" s="11">
        <f>[6]Output!K12</f>
        <v>0</v>
      </c>
      <c r="L12" s="11">
        <f>[6]Output!L12</f>
        <v>0</v>
      </c>
      <c r="M12" s="11"/>
    </row>
    <row r="13" spans="1:34">
      <c r="A13" s="11">
        <f>[6]Output!A13</f>
        <v>0</v>
      </c>
      <c r="B13" s="11">
        <f>[6]Output!B13</f>
        <v>0</v>
      </c>
      <c r="C13" s="11">
        <f>[6]Output!C13</f>
        <v>0</v>
      </c>
      <c r="D13" s="11">
        <f>[6]Output!D13</f>
        <v>0</v>
      </c>
      <c r="E13" s="11">
        <f>[6]Output!E13</f>
        <v>0</v>
      </c>
      <c r="F13" s="11">
        <f>[6]Output!F13</f>
        <v>0</v>
      </c>
      <c r="G13" s="11">
        <f>[6]Output!G13</f>
        <v>0</v>
      </c>
      <c r="H13" s="11">
        <f>[6]Output!H13</f>
        <v>0</v>
      </c>
      <c r="I13" s="11">
        <f>[6]Output!I13</f>
        <v>0</v>
      </c>
      <c r="J13" s="11">
        <f>[6]Output!J13</f>
        <v>0</v>
      </c>
      <c r="K13" s="11">
        <f>[6]Output!K13</f>
        <v>0</v>
      </c>
      <c r="L13" s="11">
        <f>[6]Output!L13</f>
        <v>0</v>
      </c>
      <c r="M13" s="11"/>
    </row>
    <row r="14" spans="1:34">
      <c r="A14" s="11">
        <f>[6]Output!A14</f>
        <v>0</v>
      </c>
      <c r="B14" s="11">
        <f>[6]Output!B14</f>
        <v>0</v>
      </c>
      <c r="C14" s="11">
        <f>[6]Output!C14</f>
        <v>0</v>
      </c>
      <c r="D14" s="11">
        <f>[6]Output!D14</f>
        <v>0</v>
      </c>
      <c r="E14" s="11">
        <f>[6]Output!E14</f>
        <v>0</v>
      </c>
      <c r="F14" s="11">
        <f>[6]Output!F14</f>
        <v>0</v>
      </c>
      <c r="G14" s="11">
        <f>[6]Output!G14</f>
        <v>0</v>
      </c>
      <c r="H14" s="11">
        <f>[6]Output!H14</f>
        <v>0</v>
      </c>
      <c r="I14" s="11">
        <f>[6]Output!I14</f>
        <v>0</v>
      </c>
      <c r="J14" s="11">
        <f>[6]Output!J14</f>
        <v>0</v>
      </c>
      <c r="K14" s="11">
        <f>[6]Output!K14</f>
        <v>0</v>
      </c>
      <c r="L14" s="11">
        <f>[6]Output!L14</f>
        <v>0</v>
      </c>
      <c r="M14" s="11"/>
    </row>
    <row r="15" spans="1:34">
      <c r="A15" s="11">
        <f>[6]Output!A15</f>
        <v>0</v>
      </c>
      <c r="B15" s="11">
        <f>[6]Output!B15</f>
        <v>0</v>
      </c>
      <c r="C15" s="11">
        <f>[6]Output!C15</f>
        <v>0</v>
      </c>
      <c r="D15" s="11">
        <f>[6]Output!D15</f>
        <v>0</v>
      </c>
      <c r="E15" s="11">
        <f>[6]Output!E15</f>
        <v>0</v>
      </c>
      <c r="F15" s="11">
        <f>[6]Output!F15</f>
        <v>0</v>
      </c>
      <c r="G15" s="11">
        <f>[6]Output!G15</f>
        <v>0</v>
      </c>
      <c r="H15" s="11">
        <f>[6]Output!H15</f>
        <v>0</v>
      </c>
      <c r="I15" s="11">
        <f>[6]Output!I15</f>
        <v>0</v>
      </c>
      <c r="J15" s="11">
        <f>[6]Output!J15</f>
        <v>0</v>
      </c>
      <c r="K15" s="11">
        <f>[6]Output!K15</f>
        <v>0</v>
      </c>
      <c r="L15" s="11">
        <f>[6]Output!L15</f>
        <v>0</v>
      </c>
      <c r="M15" s="11"/>
    </row>
    <row r="16" spans="1:34">
      <c r="A16" s="11">
        <f>[6]Output!A16</f>
        <v>0</v>
      </c>
      <c r="B16" s="11">
        <f>[6]Output!B16</f>
        <v>0</v>
      </c>
      <c r="C16" s="11">
        <f>[6]Output!C16</f>
        <v>0</v>
      </c>
      <c r="D16" s="11">
        <f>[6]Output!D16</f>
        <v>0</v>
      </c>
      <c r="E16" s="11">
        <f>[6]Output!E16</f>
        <v>0</v>
      </c>
      <c r="F16" s="11">
        <f>[6]Output!F16</f>
        <v>0</v>
      </c>
      <c r="G16" s="11">
        <f>[6]Output!G16</f>
        <v>0</v>
      </c>
      <c r="H16" s="11">
        <f>[6]Output!H16</f>
        <v>0</v>
      </c>
      <c r="I16" s="11">
        <f>[6]Output!I16</f>
        <v>0</v>
      </c>
      <c r="J16" s="11">
        <f>[6]Output!J16</f>
        <v>0</v>
      </c>
      <c r="K16" s="11">
        <f>[6]Output!K16</f>
        <v>0</v>
      </c>
      <c r="L16" s="11">
        <f>[6]Output!L16</f>
        <v>0</v>
      </c>
      <c r="M16" s="11"/>
    </row>
    <row r="17" spans="1:19">
      <c r="A17" s="11">
        <f>[6]Output!A17</f>
        <v>0</v>
      </c>
      <c r="B17" s="11">
        <f>[6]Output!B17</f>
        <v>0</v>
      </c>
      <c r="C17" s="11">
        <f>[6]Output!C17</f>
        <v>0</v>
      </c>
      <c r="D17" s="11">
        <f>[6]Output!D17</f>
        <v>0</v>
      </c>
      <c r="E17" s="11">
        <f>[6]Output!E17</f>
        <v>0</v>
      </c>
      <c r="F17" s="11">
        <f>[6]Output!F17</f>
        <v>0</v>
      </c>
      <c r="G17" s="11">
        <f>[6]Output!G17</f>
        <v>0</v>
      </c>
      <c r="H17" s="11">
        <f>[6]Output!H17</f>
        <v>0</v>
      </c>
      <c r="I17" s="11">
        <f>[6]Output!I17</f>
        <v>0</v>
      </c>
      <c r="J17" s="11">
        <f>[6]Output!J17</f>
        <v>0</v>
      </c>
      <c r="K17" s="11">
        <f>[6]Output!K17</f>
        <v>0</v>
      </c>
      <c r="L17" s="11">
        <f>[6]Output!L17</f>
        <v>0</v>
      </c>
      <c r="M17" s="11"/>
    </row>
    <row r="18" spans="1:19">
      <c r="A18" s="11">
        <f>[6]Output!A18</f>
        <v>0</v>
      </c>
      <c r="B18" s="11">
        <f>[6]Output!B18</f>
        <v>0</v>
      </c>
      <c r="C18" s="11">
        <f>[6]Output!C18</f>
        <v>0</v>
      </c>
      <c r="D18" s="11">
        <f>[6]Output!D18</f>
        <v>0</v>
      </c>
      <c r="E18" s="11">
        <f>[6]Output!E18</f>
        <v>0</v>
      </c>
      <c r="F18" s="11">
        <f>[6]Output!F18</f>
        <v>0</v>
      </c>
      <c r="G18" s="11">
        <f>[6]Output!G18</f>
        <v>0</v>
      </c>
      <c r="H18" s="11">
        <f>[6]Output!H18</f>
        <v>0</v>
      </c>
      <c r="I18" s="11">
        <f>[6]Output!I18</f>
        <v>0</v>
      </c>
      <c r="J18" s="11">
        <f>[6]Output!J18</f>
        <v>0</v>
      </c>
      <c r="K18" s="11">
        <f>[6]Output!K18</f>
        <v>0</v>
      </c>
      <c r="L18" s="11">
        <f>[6]Output!L18</f>
        <v>0</v>
      </c>
      <c r="M18" s="11"/>
    </row>
    <row r="19" spans="1:19">
      <c r="A19" s="11">
        <f>[6]Output!A19</f>
        <v>0</v>
      </c>
      <c r="B19" s="11">
        <f>[6]Output!B19</f>
        <v>0</v>
      </c>
      <c r="C19" s="11">
        <f>[6]Output!C19</f>
        <v>0</v>
      </c>
      <c r="D19" s="11">
        <f>[6]Output!D19</f>
        <v>0</v>
      </c>
      <c r="E19" s="11">
        <f>[6]Output!E19</f>
        <v>0</v>
      </c>
      <c r="F19" s="11">
        <f>[6]Output!F19</f>
        <v>0</v>
      </c>
      <c r="G19" s="11">
        <f>[6]Output!G19</f>
        <v>0</v>
      </c>
      <c r="H19" s="11">
        <f>[6]Output!H19</f>
        <v>0</v>
      </c>
      <c r="I19" s="11">
        <f>[6]Output!I19</f>
        <v>0</v>
      </c>
      <c r="J19" s="11">
        <f>[6]Output!J19</f>
        <v>0</v>
      </c>
      <c r="K19" s="11">
        <f>[6]Output!K19</f>
        <v>0</v>
      </c>
      <c r="L19" s="11">
        <f>[6]Output!L19</f>
        <v>0</v>
      </c>
      <c r="M19" s="11"/>
    </row>
    <row r="20" spans="1:19">
      <c r="A20" s="11">
        <f>[6]Output!A20</f>
        <v>0</v>
      </c>
      <c r="B20" s="11">
        <f>[6]Output!B20</f>
        <v>0</v>
      </c>
      <c r="C20" s="11">
        <f>[6]Output!C20</f>
        <v>0</v>
      </c>
      <c r="D20" s="11">
        <f>[6]Output!D20</f>
        <v>0</v>
      </c>
      <c r="E20" s="11">
        <f>[6]Output!E20</f>
        <v>0</v>
      </c>
      <c r="F20" s="11">
        <f>[6]Output!F20</f>
        <v>0</v>
      </c>
      <c r="G20" s="11">
        <f>[6]Output!G20</f>
        <v>0</v>
      </c>
      <c r="H20" s="11">
        <f>[6]Output!H20</f>
        <v>0</v>
      </c>
      <c r="I20" s="11">
        <f>[6]Output!I20</f>
        <v>0</v>
      </c>
      <c r="J20" s="11">
        <f>[6]Output!J20</f>
        <v>0</v>
      </c>
      <c r="K20" s="11">
        <f>[6]Output!K20</f>
        <v>0</v>
      </c>
      <c r="L20" s="11">
        <f>[6]Output!L20</f>
        <v>0</v>
      </c>
      <c r="M20" s="11"/>
    </row>
    <row r="21" spans="1:19">
      <c r="A21" s="11">
        <f>[6]Output!A21</f>
        <v>0</v>
      </c>
      <c r="B21" s="11">
        <f>[6]Output!B21</f>
        <v>0</v>
      </c>
      <c r="C21" s="11">
        <f>[6]Output!C21</f>
        <v>0</v>
      </c>
      <c r="D21" s="11">
        <f>[6]Output!D21</f>
        <v>0</v>
      </c>
      <c r="E21" s="11">
        <f>[6]Output!E21</f>
        <v>0</v>
      </c>
      <c r="F21" s="11">
        <f>[6]Output!F21</f>
        <v>0</v>
      </c>
      <c r="G21" s="11">
        <f>[6]Output!G21</f>
        <v>0</v>
      </c>
      <c r="H21" s="11">
        <f>[6]Output!H21</f>
        <v>0</v>
      </c>
      <c r="I21" s="11">
        <f>[6]Output!I21</f>
        <v>0</v>
      </c>
      <c r="J21" s="11">
        <f>[6]Output!J21</f>
        <v>0</v>
      </c>
      <c r="K21" s="11">
        <f>[6]Output!K21</f>
        <v>0</v>
      </c>
      <c r="L21" s="11">
        <f>[6]Output!L21</f>
        <v>0</v>
      </c>
      <c r="M21" s="11"/>
    </row>
    <row r="22" spans="1:19">
      <c r="A22" s="11">
        <f>[6]Output!A22</f>
        <v>0</v>
      </c>
      <c r="B22" s="11">
        <f>[6]Output!B22</f>
        <v>0</v>
      </c>
      <c r="C22" s="11">
        <f>[6]Output!C22</f>
        <v>0</v>
      </c>
      <c r="D22" s="11">
        <f>[6]Output!D22</f>
        <v>0</v>
      </c>
      <c r="E22" s="11">
        <f>[6]Output!E22</f>
        <v>0</v>
      </c>
      <c r="F22" s="11">
        <f>[6]Output!F22</f>
        <v>0</v>
      </c>
      <c r="G22" s="11">
        <f>[6]Output!G22</f>
        <v>0</v>
      </c>
      <c r="H22" s="11">
        <f>[6]Output!H22</f>
        <v>0</v>
      </c>
      <c r="I22" s="11">
        <f>[6]Output!I22</f>
        <v>0</v>
      </c>
      <c r="J22" s="11">
        <f>[6]Output!J22</f>
        <v>0</v>
      </c>
      <c r="K22" s="11">
        <f>[6]Output!K22</f>
        <v>0</v>
      </c>
      <c r="L22" s="11">
        <f>[6]Output!L22</f>
        <v>0</v>
      </c>
      <c r="M22" s="11"/>
    </row>
    <row r="23" spans="1:19" ht="14.5" customHeight="1">
      <c r="A23" s="11">
        <f>[6]Output!A23</f>
        <v>0</v>
      </c>
      <c r="B23" s="11">
        <f>[6]Output!B23</f>
        <v>0</v>
      </c>
      <c r="C23" s="11">
        <f>[6]Output!C23</f>
        <v>0</v>
      </c>
      <c r="D23" s="11">
        <f>[6]Output!D23</f>
        <v>0</v>
      </c>
      <c r="E23" s="11">
        <f>[6]Output!E23</f>
        <v>0</v>
      </c>
      <c r="F23" s="11">
        <f>[6]Output!F23</f>
        <v>0</v>
      </c>
      <c r="G23" s="11">
        <f>[6]Output!G23</f>
        <v>0</v>
      </c>
      <c r="H23" s="11">
        <f>[6]Output!H23</f>
        <v>0</v>
      </c>
      <c r="I23" s="11">
        <f>[6]Output!I23</f>
        <v>0</v>
      </c>
      <c r="J23" s="11">
        <f>[6]Output!J23</f>
        <v>0</v>
      </c>
      <c r="K23" s="11">
        <f>[6]Output!K23</f>
        <v>0</v>
      </c>
      <c r="L23" s="11">
        <f>[6]Output!L23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[6]Output!A24</f>
        <v>0</v>
      </c>
      <c r="B24" s="11">
        <f>[6]Output!B24</f>
        <v>0</v>
      </c>
      <c r="C24" s="11">
        <f>[6]Output!C24</f>
        <v>0</v>
      </c>
      <c r="D24" s="11">
        <f>[6]Output!D24</f>
        <v>0</v>
      </c>
      <c r="E24" s="11">
        <f>[6]Output!E24</f>
        <v>0</v>
      </c>
      <c r="F24" s="11">
        <f>[6]Output!F24</f>
        <v>0</v>
      </c>
      <c r="G24" s="11">
        <f>[6]Output!G24</f>
        <v>0</v>
      </c>
      <c r="H24" s="11">
        <f>[6]Output!H24</f>
        <v>0</v>
      </c>
      <c r="I24" s="11">
        <f>[6]Output!I24</f>
        <v>0</v>
      </c>
      <c r="J24" s="11">
        <f>[6]Output!J24</f>
        <v>0</v>
      </c>
      <c r="K24" s="11">
        <f>[6]Output!K24</f>
        <v>0</v>
      </c>
      <c r="L24" s="11">
        <f>[6]Output!L24</f>
        <v>0</v>
      </c>
      <c r="M24" s="11"/>
      <c r="O24" s="61"/>
      <c r="P24" s="61"/>
      <c r="Q24" s="61"/>
      <c r="R24" s="61"/>
      <c r="S24" s="61"/>
    </row>
    <row r="25" spans="1:19">
      <c r="A25" s="11">
        <f>[6]Output!A25</f>
        <v>0</v>
      </c>
      <c r="B25" s="11">
        <f>[6]Output!B25</f>
        <v>0</v>
      </c>
      <c r="C25" s="11">
        <f>[6]Output!C25</f>
        <v>0</v>
      </c>
      <c r="D25" s="11">
        <f>[6]Output!D25</f>
        <v>0</v>
      </c>
      <c r="E25" s="11">
        <f>[6]Output!E25</f>
        <v>0</v>
      </c>
      <c r="F25" s="11">
        <f>[6]Output!F25</f>
        <v>0</v>
      </c>
      <c r="G25" s="11">
        <f>[6]Output!G25</f>
        <v>0</v>
      </c>
      <c r="H25" s="11">
        <f>[6]Output!H25</f>
        <v>0</v>
      </c>
      <c r="I25" s="11">
        <f>[6]Output!I25</f>
        <v>0</v>
      </c>
      <c r="J25" s="11">
        <f>[6]Output!J25</f>
        <v>0</v>
      </c>
      <c r="K25" s="11">
        <f>[6]Output!K25</f>
        <v>0</v>
      </c>
      <c r="L25" s="11">
        <f>[6]Output!L25</f>
        <v>0</v>
      </c>
      <c r="M25" s="11"/>
      <c r="O25" s="61"/>
      <c r="P25" s="61"/>
      <c r="Q25" s="61"/>
      <c r="R25" s="61"/>
      <c r="S25" s="61"/>
    </row>
    <row r="26" spans="1:19">
      <c r="A26" s="11">
        <f>[6]Output!A26</f>
        <v>0</v>
      </c>
      <c r="B26" s="11">
        <f>[6]Output!B26</f>
        <v>0</v>
      </c>
      <c r="C26" s="11">
        <f>[6]Output!C26</f>
        <v>0</v>
      </c>
      <c r="D26" s="11">
        <f>[6]Output!D26</f>
        <v>0</v>
      </c>
      <c r="E26" s="11">
        <f>[6]Output!E26</f>
        <v>0</v>
      </c>
      <c r="F26" s="11">
        <f>[6]Output!F26</f>
        <v>0</v>
      </c>
      <c r="G26" s="11">
        <f>[6]Output!G26</f>
        <v>0</v>
      </c>
      <c r="H26" s="11">
        <f>[6]Output!H26</f>
        <v>0</v>
      </c>
      <c r="I26" s="11">
        <f>[6]Output!I26</f>
        <v>0</v>
      </c>
      <c r="J26" s="11">
        <f>[6]Output!J26</f>
        <v>0</v>
      </c>
      <c r="K26" s="11">
        <f>[6]Output!K26</f>
        <v>0</v>
      </c>
      <c r="L26" s="11">
        <f>[6]Output!L26</f>
        <v>0</v>
      </c>
      <c r="M26" s="11"/>
      <c r="O26" s="61"/>
      <c r="P26" s="61"/>
      <c r="Q26" s="61"/>
      <c r="R26" s="61"/>
      <c r="S26" s="61"/>
    </row>
    <row r="27" spans="1:19">
      <c r="A27" s="11">
        <f>[6]Output!A27</f>
        <v>0</v>
      </c>
      <c r="B27" s="11">
        <f>[6]Output!B27</f>
        <v>0</v>
      </c>
      <c r="C27" s="11">
        <f>[6]Output!C27</f>
        <v>0</v>
      </c>
      <c r="D27" s="11">
        <f>[6]Output!D27</f>
        <v>0</v>
      </c>
      <c r="E27" s="11">
        <f>[6]Output!E27</f>
        <v>0</v>
      </c>
      <c r="F27" s="11">
        <f>[6]Output!F27</f>
        <v>0</v>
      </c>
      <c r="G27" s="11">
        <f>[6]Output!G27</f>
        <v>0</v>
      </c>
      <c r="H27" s="11">
        <f>[6]Output!H27</f>
        <v>0</v>
      </c>
      <c r="I27" s="11">
        <f>[6]Output!I27</f>
        <v>0</v>
      </c>
      <c r="J27" s="11">
        <f>[6]Output!J27</f>
        <v>0</v>
      </c>
      <c r="K27" s="11">
        <f>[6]Output!K27</f>
        <v>0</v>
      </c>
      <c r="L27" s="11">
        <f>[6]Output!L27</f>
        <v>0</v>
      </c>
      <c r="M27" s="11"/>
    </row>
    <row r="28" spans="1:19">
      <c r="A28" s="11">
        <f>[6]Output!A28</f>
        <v>0</v>
      </c>
      <c r="B28" s="11">
        <f>[6]Output!B28</f>
        <v>0</v>
      </c>
      <c r="C28" s="11">
        <f>[6]Output!C28</f>
        <v>0</v>
      </c>
      <c r="D28" s="11">
        <f>[6]Output!D28</f>
        <v>0</v>
      </c>
      <c r="E28" s="11">
        <f>[6]Output!E28</f>
        <v>0</v>
      </c>
      <c r="F28" s="11">
        <f>[6]Output!F28</f>
        <v>0</v>
      </c>
      <c r="G28" s="11">
        <f>[6]Output!G28</f>
        <v>0</v>
      </c>
      <c r="H28" s="11">
        <f>[6]Output!H28</f>
        <v>0</v>
      </c>
      <c r="I28" s="11">
        <f>[6]Output!I28</f>
        <v>0</v>
      </c>
      <c r="J28" s="11">
        <f>[6]Output!J28</f>
        <v>0</v>
      </c>
      <c r="K28" s="11">
        <f>[6]Output!K28</f>
        <v>0</v>
      </c>
      <c r="L28" s="11">
        <f>[6]Output!L28</f>
        <v>0</v>
      </c>
      <c r="M28" s="11"/>
    </row>
    <row r="29" spans="1:19">
      <c r="A29" s="11">
        <f>[6]Output!A29</f>
        <v>0</v>
      </c>
      <c r="B29" s="11">
        <f>[6]Output!B29</f>
        <v>0</v>
      </c>
      <c r="C29" s="11">
        <f>[6]Output!C29</f>
        <v>0</v>
      </c>
      <c r="D29" s="11">
        <f>[6]Output!D29</f>
        <v>0</v>
      </c>
      <c r="E29" s="11">
        <f>[6]Output!E29</f>
        <v>0</v>
      </c>
      <c r="F29" s="11">
        <f>[6]Output!F29</f>
        <v>0</v>
      </c>
      <c r="G29" s="11">
        <f>[6]Output!G29</f>
        <v>0</v>
      </c>
      <c r="H29" s="11">
        <f>[6]Output!H29</f>
        <v>0</v>
      </c>
      <c r="I29" s="11">
        <f>[6]Output!I29</f>
        <v>0</v>
      </c>
      <c r="J29" s="11">
        <f>[6]Output!J29</f>
        <v>0</v>
      </c>
      <c r="K29" s="11">
        <f>[6]Output!K29</f>
        <v>0</v>
      </c>
      <c r="L29" s="11">
        <f>[6]Output!L29</f>
        <v>0</v>
      </c>
      <c r="M29" s="11"/>
    </row>
    <row r="30" spans="1:19">
      <c r="A30" s="11">
        <f>[6]Output!A30</f>
        <v>0</v>
      </c>
      <c r="B30" s="11">
        <f>[6]Output!B30</f>
        <v>0</v>
      </c>
      <c r="C30" s="11">
        <f>[6]Output!C30</f>
        <v>0</v>
      </c>
      <c r="D30" s="11">
        <f>[6]Output!D30</f>
        <v>0</v>
      </c>
      <c r="E30" s="11">
        <f>[6]Output!E30</f>
        <v>0</v>
      </c>
      <c r="F30" s="11">
        <f>[6]Output!F30</f>
        <v>0</v>
      </c>
      <c r="G30" s="11">
        <f>[6]Output!G30</f>
        <v>0</v>
      </c>
      <c r="H30" s="11">
        <f>[6]Output!H30</f>
        <v>0</v>
      </c>
      <c r="I30" s="11">
        <f>[6]Output!I30</f>
        <v>0</v>
      </c>
      <c r="J30" s="11">
        <f>[6]Output!J30</f>
        <v>0</v>
      </c>
      <c r="K30" s="11">
        <f>[6]Output!K30</f>
        <v>0</v>
      </c>
      <c r="L30" s="11">
        <f>[6]Output!L30</f>
        <v>0</v>
      </c>
      <c r="M30" s="11"/>
    </row>
    <row r="31" spans="1:19">
      <c r="A31" s="11">
        <f>[6]Output!A31</f>
        <v>0</v>
      </c>
      <c r="B31" s="11">
        <f>[6]Output!B31</f>
        <v>0</v>
      </c>
      <c r="C31" s="11">
        <f>[6]Output!C31</f>
        <v>0</v>
      </c>
      <c r="D31" s="11">
        <f>[6]Output!D31</f>
        <v>0</v>
      </c>
      <c r="E31" s="11">
        <f>[6]Output!E31</f>
        <v>0</v>
      </c>
      <c r="F31" s="11">
        <f>[6]Output!F31</f>
        <v>0</v>
      </c>
      <c r="G31" s="11">
        <f>[6]Output!G31</f>
        <v>0</v>
      </c>
      <c r="H31" s="11">
        <f>[6]Output!H31</f>
        <v>0</v>
      </c>
      <c r="I31" s="11">
        <f>[6]Output!I31</f>
        <v>0</v>
      </c>
      <c r="J31" s="11">
        <f>[6]Output!J31</f>
        <v>0</v>
      </c>
      <c r="K31" s="11">
        <f>[6]Output!K31</f>
        <v>0</v>
      </c>
      <c r="L31" s="11">
        <f>[6]Output!L31</f>
        <v>0</v>
      </c>
      <c r="M31" s="11"/>
    </row>
    <row r="32" spans="1:19">
      <c r="A32" s="11">
        <f>[6]Output!A32</f>
        <v>0</v>
      </c>
      <c r="B32" s="11">
        <f>[6]Output!B32</f>
        <v>0</v>
      </c>
      <c r="C32" s="11">
        <f>[6]Output!C32</f>
        <v>0</v>
      </c>
      <c r="D32" s="11">
        <f>[6]Output!D32</f>
        <v>0</v>
      </c>
      <c r="E32" s="11">
        <f>[6]Output!E32</f>
        <v>0</v>
      </c>
      <c r="F32" s="11">
        <f>[6]Output!F32</f>
        <v>0</v>
      </c>
      <c r="G32" s="11">
        <f>[6]Output!G32</f>
        <v>0</v>
      </c>
      <c r="H32" s="11">
        <f>[6]Output!H32</f>
        <v>0</v>
      </c>
      <c r="I32" s="11">
        <f>[6]Output!I32</f>
        <v>0</v>
      </c>
      <c r="J32" s="11">
        <f>[6]Output!J32</f>
        <v>0</v>
      </c>
      <c r="K32" s="11">
        <f>[6]Output!K32</f>
        <v>0</v>
      </c>
      <c r="L32" s="11">
        <f>[6]Output!L32</f>
        <v>0</v>
      </c>
      <c r="M32" s="11"/>
    </row>
    <row r="33" spans="1:13">
      <c r="A33" s="11">
        <f>[6]Output!A33</f>
        <v>0</v>
      </c>
      <c r="B33" s="11">
        <f>[6]Output!B33</f>
        <v>0</v>
      </c>
      <c r="C33" s="11">
        <f>[6]Output!C33</f>
        <v>0</v>
      </c>
      <c r="D33" s="11">
        <f>[6]Output!D33</f>
        <v>0</v>
      </c>
      <c r="E33" s="11">
        <f>[6]Output!E33</f>
        <v>0</v>
      </c>
      <c r="F33" s="11">
        <f>[6]Output!F33</f>
        <v>0</v>
      </c>
      <c r="G33" s="11">
        <f>[6]Output!G33</f>
        <v>0</v>
      </c>
      <c r="H33" s="11">
        <f>[6]Output!H33</f>
        <v>0</v>
      </c>
      <c r="I33" s="11">
        <f>[6]Output!I33</f>
        <v>0</v>
      </c>
      <c r="J33" s="11">
        <f>[6]Output!J33</f>
        <v>0</v>
      </c>
      <c r="K33" s="11">
        <f>[6]Output!K33</f>
        <v>0</v>
      </c>
      <c r="L33" s="11">
        <f>[6]Output!L33</f>
        <v>0</v>
      </c>
      <c r="M33" s="11"/>
    </row>
    <row r="34" spans="1:13">
      <c r="A34" s="11">
        <f>[6]Output!A34</f>
        <v>0</v>
      </c>
      <c r="B34" s="11">
        <f>[6]Output!B34</f>
        <v>0</v>
      </c>
      <c r="C34" s="11">
        <f>[6]Output!C34</f>
        <v>0</v>
      </c>
      <c r="D34" s="11">
        <f>[6]Output!D34</f>
        <v>0</v>
      </c>
      <c r="E34" s="11">
        <f>[6]Output!E34</f>
        <v>0</v>
      </c>
      <c r="F34" s="11">
        <f>[6]Output!F34</f>
        <v>0</v>
      </c>
      <c r="G34" s="11">
        <f>[6]Output!G34</f>
        <v>0</v>
      </c>
      <c r="H34" s="11">
        <f>[6]Output!H34</f>
        <v>0</v>
      </c>
      <c r="I34" s="11">
        <f>[6]Output!I34</f>
        <v>0</v>
      </c>
      <c r="J34" s="11">
        <f>[6]Output!J34</f>
        <v>0</v>
      </c>
      <c r="K34" s="11">
        <f>[6]Output!K34</f>
        <v>0</v>
      </c>
      <c r="L34" s="11">
        <f>[6]Output!L34</f>
        <v>0</v>
      </c>
      <c r="M34" s="11"/>
    </row>
    <row r="35" spans="1:13">
      <c r="A35" s="11">
        <f>[6]Output!A35</f>
        <v>0</v>
      </c>
      <c r="B35" s="11">
        <f>[6]Output!B35</f>
        <v>0</v>
      </c>
      <c r="C35" s="11">
        <f>[6]Output!C35</f>
        <v>0</v>
      </c>
      <c r="D35" s="11">
        <f>[6]Output!D35</f>
        <v>0</v>
      </c>
      <c r="E35" s="11">
        <f>[6]Output!E35</f>
        <v>0</v>
      </c>
      <c r="F35" s="11">
        <f>[6]Output!F35</f>
        <v>0</v>
      </c>
      <c r="G35" s="11">
        <f>[6]Output!G35</f>
        <v>0</v>
      </c>
      <c r="H35" s="11">
        <f>[6]Output!H35</f>
        <v>0</v>
      </c>
      <c r="I35" s="11">
        <f>[6]Output!I35</f>
        <v>0</v>
      </c>
      <c r="J35" s="11">
        <f>[6]Output!J35</f>
        <v>0</v>
      </c>
      <c r="K35" s="11">
        <f>[6]Output!K35</f>
        <v>0</v>
      </c>
      <c r="L35" s="11">
        <f>[6]Output!L35</f>
        <v>0</v>
      </c>
      <c r="M35" s="11"/>
    </row>
    <row r="36" spans="1:13">
      <c r="A36" s="11">
        <f>[6]Output!A36</f>
        <v>0</v>
      </c>
      <c r="B36" s="11">
        <f>[6]Output!B36</f>
        <v>0</v>
      </c>
      <c r="C36" s="11">
        <f>[6]Output!C36</f>
        <v>0</v>
      </c>
      <c r="D36" s="11">
        <f>[6]Output!D36</f>
        <v>0</v>
      </c>
      <c r="E36" s="11">
        <f>[6]Output!E36</f>
        <v>0</v>
      </c>
      <c r="F36" s="11">
        <f>[6]Output!F36</f>
        <v>0</v>
      </c>
      <c r="G36" s="11">
        <f>[6]Output!G36</f>
        <v>0</v>
      </c>
      <c r="H36" s="11">
        <f>[6]Output!H36</f>
        <v>0</v>
      </c>
      <c r="I36" s="11">
        <f>[6]Output!I36</f>
        <v>0</v>
      </c>
      <c r="J36" s="11">
        <f>[6]Output!J36</f>
        <v>0</v>
      </c>
      <c r="K36" s="11">
        <f>[6]Output!K36</f>
        <v>0</v>
      </c>
      <c r="L36" s="11">
        <f>[6]Output!L36</f>
        <v>0</v>
      </c>
      <c r="M36" s="11"/>
    </row>
    <row r="37" spans="1:13">
      <c r="A37" s="11">
        <f>[6]Output!A37</f>
        <v>0</v>
      </c>
      <c r="B37" s="11">
        <f>[6]Output!B37</f>
        <v>0</v>
      </c>
      <c r="C37" s="11">
        <f>[6]Output!C37</f>
        <v>0</v>
      </c>
      <c r="D37" s="11">
        <f>[6]Output!D37</f>
        <v>0</v>
      </c>
      <c r="E37" s="11">
        <f>[6]Output!E37</f>
        <v>0</v>
      </c>
      <c r="F37" s="11">
        <f>[6]Output!F37</f>
        <v>0</v>
      </c>
      <c r="G37" s="11">
        <f>[6]Output!G37</f>
        <v>0</v>
      </c>
      <c r="H37" s="11">
        <f>[6]Output!H37</f>
        <v>0</v>
      </c>
      <c r="I37" s="11">
        <f>[6]Output!I37</f>
        <v>0</v>
      </c>
      <c r="J37" s="11">
        <f>[6]Output!J37</f>
        <v>0</v>
      </c>
      <c r="K37" s="11">
        <f>[6]Output!K37</f>
        <v>0</v>
      </c>
      <c r="L37" s="11">
        <f>[6]Output!L37</f>
        <v>0</v>
      </c>
      <c r="M37" s="11"/>
    </row>
    <row r="38" spans="1:13">
      <c r="A38" s="11">
        <f>[6]Output!A38</f>
        <v>0</v>
      </c>
      <c r="B38" s="11">
        <f>[6]Output!B38</f>
        <v>0</v>
      </c>
      <c r="C38" s="11">
        <f>[6]Output!C38</f>
        <v>0</v>
      </c>
      <c r="D38" s="11">
        <f>[6]Output!D38</f>
        <v>0</v>
      </c>
      <c r="E38" s="11">
        <f>[6]Output!E38</f>
        <v>0</v>
      </c>
      <c r="F38" s="11">
        <f>[6]Output!F38</f>
        <v>0</v>
      </c>
      <c r="G38" s="11">
        <f>[6]Output!G38</f>
        <v>0</v>
      </c>
      <c r="H38" s="11">
        <f>[6]Output!H38</f>
        <v>0</v>
      </c>
      <c r="I38" s="11">
        <f>[6]Output!I38</f>
        <v>0</v>
      </c>
      <c r="J38" s="11">
        <f>[6]Output!J38</f>
        <v>0</v>
      </c>
      <c r="K38" s="11">
        <f>[6]Output!K38</f>
        <v>0</v>
      </c>
      <c r="L38" s="11">
        <f>[6]Output!L38</f>
        <v>0</v>
      </c>
      <c r="M38" s="11"/>
    </row>
    <row r="39" spans="1:13">
      <c r="A39" s="11">
        <f>[6]Output!A39</f>
        <v>0</v>
      </c>
      <c r="B39" s="11">
        <f>[6]Output!B39</f>
        <v>0</v>
      </c>
      <c r="C39" s="11">
        <f>[6]Output!C39</f>
        <v>0</v>
      </c>
      <c r="D39" s="11">
        <f>[6]Output!D39</f>
        <v>0</v>
      </c>
      <c r="E39" s="11">
        <f>[6]Output!E39</f>
        <v>0</v>
      </c>
      <c r="F39" s="11">
        <f>[6]Output!F39</f>
        <v>0</v>
      </c>
      <c r="G39" s="11">
        <f>[6]Output!G39</f>
        <v>0</v>
      </c>
      <c r="H39" s="11">
        <f>[6]Output!H39</f>
        <v>0</v>
      </c>
      <c r="I39" s="11">
        <f>[6]Output!I39</f>
        <v>0</v>
      </c>
      <c r="J39" s="11">
        <f>[6]Output!J39</f>
        <v>0</v>
      </c>
      <c r="K39" s="11">
        <f>[6]Output!K39</f>
        <v>0</v>
      </c>
      <c r="L39" s="11">
        <f>[6]Output!L39</f>
        <v>0</v>
      </c>
      <c r="M39" s="11"/>
    </row>
    <row r="40" spans="1:13">
      <c r="A40" s="11">
        <f>[6]Output!A40</f>
        <v>0</v>
      </c>
      <c r="B40" s="11">
        <f>[6]Output!B40</f>
        <v>0</v>
      </c>
      <c r="C40" s="11">
        <f>[6]Output!C40</f>
        <v>0</v>
      </c>
      <c r="D40" s="11">
        <f>[6]Output!D40</f>
        <v>0</v>
      </c>
      <c r="E40" s="11">
        <f>[6]Output!E40</f>
        <v>0</v>
      </c>
      <c r="F40" s="11">
        <f>[6]Output!F40</f>
        <v>0</v>
      </c>
      <c r="G40" s="11">
        <f>[6]Output!G40</f>
        <v>0</v>
      </c>
      <c r="H40" s="11">
        <f>[6]Output!H40</f>
        <v>0</v>
      </c>
      <c r="I40" s="11">
        <f>[6]Output!I40</f>
        <v>0</v>
      </c>
      <c r="J40" s="11">
        <f>[6]Output!J40</f>
        <v>0</v>
      </c>
      <c r="K40" s="11">
        <f>[6]Output!K40</f>
        <v>0</v>
      </c>
      <c r="L40" s="11">
        <f>[6]Output!L40</f>
        <v>0</v>
      </c>
      <c r="M40" s="11"/>
    </row>
    <row r="41" spans="1:13">
      <c r="A41" s="11">
        <f>[6]Output!A41</f>
        <v>0</v>
      </c>
      <c r="B41" s="11">
        <f>[6]Output!B41</f>
        <v>0</v>
      </c>
      <c r="C41" s="11">
        <f>[6]Output!C41</f>
        <v>0</v>
      </c>
      <c r="D41" s="11">
        <f>[6]Output!D41</f>
        <v>0</v>
      </c>
      <c r="E41" s="11">
        <f>[6]Output!E41</f>
        <v>0</v>
      </c>
      <c r="F41" s="11">
        <f>[6]Output!F41</f>
        <v>0</v>
      </c>
      <c r="G41" s="11">
        <f>[6]Output!G41</f>
        <v>0</v>
      </c>
      <c r="H41" s="11">
        <f>[6]Output!H41</f>
        <v>0</v>
      </c>
      <c r="I41" s="11">
        <f>[6]Output!I41</f>
        <v>0</v>
      </c>
      <c r="J41" s="11">
        <f>[6]Output!J41</f>
        <v>0</v>
      </c>
      <c r="K41" s="11">
        <f>[6]Output!K41</f>
        <v>0</v>
      </c>
      <c r="L41" s="11">
        <f>[6]Output!L41</f>
        <v>0</v>
      </c>
      <c r="M41" s="11"/>
    </row>
    <row r="42" spans="1:13">
      <c r="A42" s="11">
        <f>[6]Output!A42</f>
        <v>0</v>
      </c>
      <c r="B42" s="11">
        <f>[6]Output!B42</f>
        <v>0</v>
      </c>
      <c r="C42" s="11">
        <f>[6]Output!C42</f>
        <v>0</v>
      </c>
      <c r="D42" s="11">
        <f>[6]Output!D42</f>
        <v>0</v>
      </c>
      <c r="E42" s="11">
        <f>[6]Output!E42</f>
        <v>0</v>
      </c>
      <c r="F42" s="11">
        <f>[6]Output!F42</f>
        <v>0</v>
      </c>
      <c r="G42" s="11">
        <f>[6]Output!G42</f>
        <v>0</v>
      </c>
      <c r="H42" s="11">
        <f>[6]Output!H42</f>
        <v>0</v>
      </c>
      <c r="I42" s="11">
        <f>[6]Output!I42</f>
        <v>0</v>
      </c>
      <c r="J42" s="11">
        <f>[6]Output!J42</f>
        <v>0</v>
      </c>
      <c r="K42" s="11">
        <f>[6]Output!K42</f>
        <v>0</v>
      </c>
      <c r="L42" s="11">
        <f>[6]Output!L42</f>
        <v>0</v>
      </c>
      <c r="M42" s="11"/>
    </row>
    <row r="43" spans="1:13">
      <c r="A43" s="11">
        <f>[6]Output!A43</f>
        <v>0</v>
      </c>
      <c r="B43" s="11">
        <f>[6]Output!B43</f>
        <v>0</v>
      </c>
      <c r="C43" s="11">
        <f>[6]Output!C43</f>
        <v>0</v>
      </c>
      <c r="D43" s="11">
        <f>[6]Output!D43</f>
        <v>0</v>
      </c>
      <c r="E43" s="11">
        <f>[6]Output!E43</f>
        <v>0</v>
      </c>
      <c r="F43" s="11">
        <f>[6]Output!F43</f>
        <v>0</v>
      </c>
      <c r="G43" s="11">
        <f>[6]Output!G43</f>
        <v>0</v>
      </c>
      <c r="H43" s="11">
        <f>[6]Output!H43</f>
        <v>0</v>
      </c>
      <c r="I43" s="11">
        <f>[6]Output!I43</f>
        <v>0</v>
      </c>
      <c r="J43" s="11">
        <f>[6]Output!J43</f>
        <v>0</v>
      </c>
      <c r="K43" s="11">
        <f>[6]Output!K43</f>
        <v>0</v>
      </c>
      <c r="L43" s="11">
        <f>[6]Output!L43</f>
        <v>0</v>
      </c>
      <c r="M43" s="11"/>
    </row>
    <row r="44" spans="1:13">
      <c r="A44" s="11">
        <f>[6]Output!A44</f>
        <v>0</v>
      </c>
      <c r="B44" s="11">
        <f>[6]Output!B44</f>
        <v>0</v>
      </c>
      <c r="C44" s="11">
        <f>[6]Output!C44</f>
        <v>0</v>
      </c>
      <c r="D44" s="11">
        <f>[6]Output!D44</f>
        <v>0</v>
      </c>
      <c r="E44" s="11">
        <f>[6]Output!E44</f>
        <v>0</v>
      </c>
      <c r="F44" s="11">
        <f>[6]Output!F44</f>
        <v>0</v>
      </c>
      <c r="G44" s="11">
        <f>[6]Output!G44</f>
        <v>0</v>
      </c>
      <c r="H44" s="11">
        <f>[6]Output!H44</f>
        <v>0</v>
      </c>
      <c r="I44" s="11">
        <f>[6]Output!I44</f>
        <v>0</v>
      </c>
      <c r="J44" s="11">
        <f>[6]Output!J44</f>
        <v>0</v>
      </c>
      <c r="K44" s="11">
        <f>[6]Output!K44</f>
        <v>0</v>
      </c>
      <c r="L44" s="11">
        <f>[6]Output!L44</f>
        <v>0</v>
      </c>
      <c r="M44" s="11"/>
    </row>
    <row r="45" spans="1:13">
      <c r="A45" s="11">
        <f>[6]Output!A45</f>
        <v>0</v>
      </c>
      <c r="B45" s="11">
        <f>[6]Output!B45</f>
        <v>0</v>
      </c>
      <c r="C45" s="11">
        <f>[6]Output!C45</f>
        <v>0</v>
      </c>
      <c r="D45" s="11">
        <f>[6]Output!D45</f>
        <v>0</v>
      </c>
      <c r="E45" s="11">
        <f>[6]Output!E45</f>
        <v>0</v>
      </c>
      <c r="F45" s="11">
        <f>[6]Output!F45</f>
        <v>0</v>
      </c>
      <c r="G45" s="11">
        <f>[6]Output!G45</f>
        <v>0</v>
      </c>
      <c r="H45" s="11">
        <f>[6]Output!H45</f>
        <v>0</v>
      </c>
      <c r="I45" s="11">
        <f>[6]Output!I45</f>
        <v>0</v>
      </c>
      <c r="J45" s="11">
        <f>[6]Output!J45</f>
        <v>0</v>
      </c>
      <c r="K45" s="11">
        <f>[6]Output!K45</f>
        <v>0</v>
      </c>
      <c r="L45" s="11">
        <f>[6]Output!L45</f>
        <v>0</v>
      </c>
      <c r="M45" s="11"/>
    </row>
    <row r="46" spans="1:13">
      <c r="A46" s="11">
        <f>[6]Output!A46</f>
        <v>0</v>
      </c>
      <c r="B46" s="11">
        <f>[6]Output!B46</f>
        <v>0</v>
      </c>
      <c r="C46" s="11">
        <f>[6]Output!C46</f>
        <v>0</v>
      </c>
      <c r="D46" s="11">
        <f>[6]Output!D46</f>
        <v>0</v>
      </c>
      <c r="E46" s="11">
        <f>[6]Output!E46</f>
        <v>0</v>
      </c>
      <c r="F46" s="11">
        <f>[6]Output!F46</f>
        <v>0</v>
      </c>
      <c r="G46" s="11">
        <f>[6]Output!G46</f>
        <v>0</v>
      </c>
      <c r="H46" s="11">
        <f>[6]Output!H46</f>
        <v>0</v>
      </c>
      <c r="I46" s="11">
        <f>[6]Output!I46</f>
        <v>0</v>
      </c>
      <c r="J46" s="11">
        <f>[6]Output!J46</f>
        <v>0</v>
      </c>
      <c r="K46" s="11">
        <f>[6]Output!K46</f>
        <v>0</v>
      </c>
      <c r="L46" s="11">
        <f>[6]Output!L46</f>
        <v>0</v>
      </c>
      <c r="M46" s="11"/>
    </row>
    <row r="47" spans="1:13">
      <c r="A47" s="11">
        <f>[6]Output!A47</f>
        <v>0</v>
      </c>
      <c r="B47" s="11">
        <f>[6]Output!B47</f>
        <v>0</v>
      </c>
      <c r="C47" s="11">
        <f>[6]Output!C47</f>
        <v>0</v>
      </c>
      <c r="D47" s="11">
        <f>[6]Output!D47</f>
        <v>0</v>
      </c>
      <c r="E47" s="11">
        <f>[6]Output!E47</f>
        <v>0</v>
      </c>
      <c r="F47" s="11">
        <f>[6]Output!F47</f>
        <v>0</v>
      </c>
      <c r="G47" s="11">
        <f>[6]Output!G47</f>
        <v>0</v>
      </c>
      <c r="H47" s="11">
        <f>[6]Output!H47</f>
        <v>0</v>
      </c>
      <c r="I47" s="11">
        <f>[6]Output!I47</f>
        <v>0</v>
      </c>
      <c r="J47" s="11">
        <f>[6]Output!J47</f>
        <v>0</v>
      </c>
      <c r="K47" s="11">
        <f>[6]Output!K47</f>
        <v>0</v>
      </c>
      <c r="L47" s="11">
        <f>[6]Output!L47</f>
        <v>0</v>
      </c>
      <c r="M47" s="11"/>
    </row>
    <row r="48" spans="1:13">
      <c r="A48" s="11">
        <f>[6]Output!A48</f>
        <v>0</v>
      </c>
      <c r="B48" s="11">
        <f>[6]Output!B48</f>
        <v>0</v>
      </c>
      <c r="C48" s="11">
        <f>[6]Output!C48</f>
        <v>0</v>
      </c>
      <c r="D48" s="11">
        <f>[6]Output!D48</f>
        <v>0</v>
      </c>
      <c r="E48" s="11">
        <f>[6]Output!E48</f>
        <v>0</v>
      </c>
      <c r="F48" s="11">
        <f>[6]Output!F48</f>
        <v>0</v>
      </c>
      <c r="G48" s="11">
        <f>[6]Output!G48</f>
        <v>0</v>
      </c>
      <c r="H48" s="11">
        <f>[6]Output!H48</f>
        <v>0</v>
      </c>
      <c r="I48" s="11">
        <f>[6]Output!I48</f>
        <v>0</v>
      </c>
      <c r="J48" s="11">
        <f>[6]Output!J48</f>
        <v>0</v>
      </c>
      <c r="K48" s="11">
        <f>[6]Output!K48</f>
        <v>0</v>
      </c>
      <c r="L48" s="11">
        <f>[6]Output!L48</f>
        <v>0</v>
      </c>
      <c r="M48" s="11"/>
    </row>
    <row r="49" spans="1:13">
      <c r="A49" s="11">
        <f>[6]Output!A49</f>
        <v>0</v>
      </c>
      <c r="B49" s="11">
        <f>[6]Output!B49</f>
        <v>0</v>
      </c>
      <c r="C49" s="11">
        <f>[6]Output!C49</f>
        <v>0</v>
      </c>
      <c r="D49" s="11">
        <f>[6]Output!D49</f>
        <v>0</v>
      </c>
      <c r="E49" s="11">
        <f>[6]Output!E49</f>
        <v>0</v>
      </c>
      <c r="F49" s="11">
        <f>[6]Output!F49</f>
        <v>0</v>
      </c>
      <c r="G49" s="11">
        <f>[6]Output!G49</f>
        <v>0</v>
      </c>
      <c r="H49" s="11">
        <f>[6]Output!H49</f>
        <v>0</v>
      </c>
      <c r="I49" s="11">
        <f>[6]Output!I49</f>
        <v>0</v>
      </c>
      <c r="J49" s="11">
        <f>[6]Output!J49</f>
        <v>0</v>
      </c>
      <c r="K49" s="11">
        <f>[6]Output!K49</f>
        <v>0</v>
      </c>
      <c r="L49" s="11">
        <f>[6]Output!L49</f>
        <v>0</v>
      </c>
      <c r="M49" s="11"/>
    </row>
    <row r="50" spans="1:13">
      <c r="A50" s="11">
        <f>[6]Output!A50</f>
        <v>0</v>
      </c>
      <c r="B50" s="11">
        <f>[6]Output!B50</f>
        <v>0</v>
      </c>
      <c r="C50" s="11">
        <f>[6]Output!C50</f>
        <v>0</v>
      </c>
      <c r="D50" s="11">
        <f>[6]Output!D50</f>
        <v>0</v>
      </c>
      <c r="E50" s="11">
        <f>[6]Output!E50</f>
        <v>0</v>
      </c>
      <c r="F50" s="11">
        <f>[6]Output!F50</f>
        <v>0</v>
      </c>
      <c r="G50" s="11">
        <f>[6]Output!G50</f>
        <v>0</v>
      </c>
      <c r="H50" s="11">
        <f>[6]Output!H50</f>
        <v>0</v>
      </c>
      <c r="I50" s="11">
        <f>[6]Output!I50</f>
        <v>0</v>
      </c>
      <c r="J50" s="11">
        <f>[6]Output!J50</f>
        <v>0</v>
      </c>
      <c r="K50" s="11">
        <f>[6]Output!K50</f>
        <v>0</v>
      </c>
      <c r="L50" s="11">
        <f>[6]Output!L50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E1" zoomScale="55" zoomScaleNormal="55" workbookViewId="0">
      <selection activeCell="V5" sqref="V5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8" t="str">
        <f>[7]Input!D1</f>
        <v>2010</v>
      </c>
      <c r="E1" s="38" t="str">
        <f>[7]Input!E1</f>
        <v>2015</v>
      </c>
      <c r="F1" s="38" t="str">
        <f>[7]Input!F1</f>
        <v>2020</v>
      </c>
      <c r="G1" s="38" t="str">
        <f>[7]Input!G1</f>
        <v>2025</v>
      </c>
      <c r="H1" s="38" t="str">
        <f>[7]Input!H1</f>
        <v>2030</v>
      </c>
      <c r="I1" s="38" t="str">
        <f>[7]Input!I1</f>
        <v>2035</v>
      </c>
      <c r="J1" s="38" t="str">
        <f>[7]Input!J1</f>
        <v>2040</v>
      </c>
      <c r="K1" s="38" t="str">
        <f>[7]Input!K1</f>
        <v>2045</v>
      </c>
      <c r="L1" s="38" t="str">
        <f>[7]Input!L1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[7]Input!A2</f>
        <v>0</v>
      </c>
      <c r="B2" s="38" t="str">
        <f>[7]Input!B2</f>
        <v>IND_CH_OLF_EXS</v>
      </c>
      <c r="C2" s="38" t="str">
        <f>[7]Input!C2</f>
        <v>IND_NGA</v>
      </c>
      <c r="D2" s="38">
        <f>[7]Input!D2</f>
        <v>47.498586121104879</v>
      </c>
      <c r="E2" s="38">
        <f>[7]Input!E2</f>
        <v>29.608572922111861</v>
      </c>
      <c r="F2" s="38">
        <f>[7]Input!F2</f>
        <v>31.766388285042058</v>
      </c>
      <c r="G2" s="38">
        <f>[7]Input!G2</f>
        <v>28.128144276006271</v>
      </c>
      <c r="H2" s="38">
        <f>[7]Input!H2</f>
        <v>14.117771322530061</v>
      </c>
      <c r="I2" s="38">
        <f>[7]Input!I2</f>
        <v>0</v>
      </c>
      <c r="J2" s="38">
        <f>[7]Input!J2</f>
        <v>0</v>
      </c>
      <c r="K2" s="38">
        <f>[7]Input!K2</f>
        <v>0</v>
      </c>
      <c r="L2" s="38">
        <f>[7]Input!L2</f>
        <v>0</v>
      </c>
      <c r="N2" s="38" t="s">
        <v>160</v>
      </c>
      <c r="O2" s="3">
        <v>1746.04</v>
      </c>
      <c r="P2" s="3">
        <f>SUMIF($B:$B,"*IND_CH*",D:D)</f>
        <v>1508.6518434877576</v>
      </c>
      <c r="Q2" s="3">
        <f t="shared" ref="Q2:U2" si="1">SUMIF($B:$B,"*IND_CH*",E:E)</f>
        <v>1644.8595773086968</v>
      </c>
      <c r="R2" s="3">
        <f t="shared" si="1"/>
        <v>1687.1908809712804</v>
      </c>
      <c r="S2" s="3">
        <f t="shared" si="1"/>
        <v>1971.6516377252738</v>
      </c>
      <c r="T2" s="3">
        <f t="shared" si="1"/>
        <v>2187.4181970618429</v>
      </c>
      <c r="U2" s="3">
        <f t="shared" si="1"/>
        <v>2416.3428819128717</v>
      </c>
      <c r="V2" s="3">
        <f t="shared" ref="V2:X2" si="2">SUMIF($B:$B,"*IND_CH*",J:J)-SUMIF($B:$B,"*IND_CH_FS*",J:J)</f>
        <v>2540.707772410693</v>
      </c>
      <c r="W2" s="3">
        <f t="shared" si="2"/>
        <v>2603.3842406344957</v>
      </c>
      <c r="X2" s="3">
        <f t="shared" si="2"/>
        <v>2394.1114316139701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[7]Input!A3</f>
        <v>1</v>
      </c>
      <c r="B3" s="38" t="str">
        <f>[7]Input!B3</f>
        <v>IND_CH_OLF_EXS</v>
      </c>
      <c r="C3" s="38" t="str">
        <f>[7]Input!C3</f>
        <v>IND_LPG</v>
      </c>
      <c r="D3" s="38">
        <f>[7]Input!D3</f>
        <v>7.1967554728946794</v>
      </c>
      <c r="E3" s="38">
        <f>[7]Input!E3</f>
        <v>4.4861474124411904</v>
      </c>
      <c r="F3" s="38">
        <f>[7]Input!F3</f>
        <v>4.411998372922505</v>
      </c>
      <c r="G3" s="38">
        <f>[7]Input!G3</f>
        <v>4.261840041819168</v>
      </c>
      <c r="H3" s="38">
        <f>[7]Input!H3</f>
        <v>2.1309200209095351</v>
      </c>
      <c r="I3" s="38">
        <f>[7]Input!I3</f>
        <v>0</v>
      </c>
      <c r="J3" s="38">
        <f>[7]Input!J3</f>
        <v>0</v>
      </c>
      <c r="K3" s="38">
        <f>[7]Input!K3</f>
        <v>0</v>
      </c>
      <c r="L3" s="38">
        <f>[7]Input!L3</f>
        <v>0</v>
      </c>
      <c r="N3" s="38" t="s">
        <v>162</v>
      </c>
      <c r="O3" s="3">
        <v>1789.0411182839998</v>
      </c>
      <c r="P3" s="3">
        <f t="shared" ref="P3:X3" si="3">SUMIF($B:$B,"*IND_IS*",D:D)</f>
        <v>1864.1646908751422</v>
      </c>
      <c r="Q3" s="3">
        <f t="shared" si="3"/>
        <v>1678.5693611664381</v>
      </c>
      <c r="R3" s="3">
        <f t="shared" si="3"/>
        <v>1535.503720497785</v>
      </c>
      <c r="S3" s="3">
        <f t="shared" si="3"/>
        <v>1525.7598166868561</v>
      </c>
      <c r="T3" s="3">
        <f t="shared" si="3"/>
        <v>1352.048074026643</v>
      </c>
      <c r="U3" s="3">
        <f t="shared" si="3"/>
        <v>1330.6582119870159</v>
      </c>
      <c r="V3" s="3">
        <f t="shared" si="3"/>
        <v>1295.131871230247</v>
      </c>
      <c r="W3" s="3">
        <f t="shared" si="3"/>
        <v>1186.6424322911907</v>
      </c>
      <c r="X3" s="3">
        <f t="shared" si="3"/>
        <v>1117.753879708735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[7]Input!A4</f>
        <v>2</v>
      </c>
      <c r="B4" s="38" t="str">
        <f>[7]Input!B4</f>
        <v>IND_CH_OLF_EXS</v>
      </c>
      <c r="C4" s="38" t="str">
        <f>[7]Input!C4</f>
        <v>IND_HFO</v>
      </c>
      <c r="D4" s="38">
        <f>[7]Input!D4</f>
        <v>4.3180532837368064</v>
      </c>
      <c r="E4" s="38">
        <f>[7]Input!E4</f>
        <v>2.6916884474647138</v>
      </c>
      <c r="F4" s="38">
        <f>[7]Input!F4</f>
        <v>2.6471990237535028</v>
      </c>
      <c r="G4" s="38">
        <f>[7]Input!G4</f>
        <v>2.5571040250914949</v>
      </c>
      <c r="H4" s="38">
        <f>[7]Input!H4</f>
        <v>1.2785520125457399</v>
      </c>
      <c r="I4" s="38">
        <f>[7]Input!I4</f>
        <v>0</v>
      </c>
      <c r="J4" s="38">
        <f>[7]Input!J4</f>
        <v>0</v>
      </c>
      <c r="K4" s="38">
        <f>[7]Input!K4</f>
        <v>0</v>
      </c>
      <c r="L4" s="38">
        <f>[7]Input!L4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332.31056434058308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231.37748281149868</v>
      </c>
      <c r="U4" s="3">
        <f t="shared" si="4"/>
        <v>223.83211551930614</v>
      </c>
      <c r="V4" s="3">
        <f t="shared" si="4"/>
        <v>208.32362152594737</v>
      </c>
      <c r="W4" s="3">
        <f t="shared" si="4"/>
        <v>206.81652079862292</v>
      </c>
      <c r="X4" s="3">
        <f t="shared" si="4"/>
        <v>186.62738849884337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[7]Input!A5</f>
        <v>3</v>
      </c>
      <c r="B5" s="38" t="str">
        <f>[7]Input!B5</f>
        <v>IND_CH_OLF_EXS</v>
      </c>
      <c r="C5" s="38" t="str">
        <f>[7]Input!C5</f>
        <v>IND_BIO</v>
      </c>
      <c r="D5" s="38">
        <f>[7]Input!D5</f>
        <v>0</v>
      </c>
      <c r="E5" s="38">
        <f>[7]Input!E5</f>
        <v>2.6916884474647271</v>
      </c>
      <c r="F5" s="38">
        <f>[7]Input!F5</f>
        <v>0</v>
      </c>
      <c r="G5" s="38">
        <f>[7]Input!G5</f>
        <v>0</v>
      </c>
      <c r="H5" s="38">
        <f>[7]Input!H5</f>
        <v>0</v>
      </c>
      <c r="I5" s="38">
        <f>[7]Input!I5</f>
        <v>0</v>
      </c>
      <c r="J5" s="38">
        <f>[7]Input!J5</f>
        <v>0</v>
      </c>
      <c r="K5" s="38">
        <f>[7]Input!K5</f>
        <v>0</v>
      </c>
      <c r="L5" s="38">
        <f>[7]Input!L5</f>
        <v>0</v>
      </c>
      <c r="N5" s="38" t="s">
        <v>165</v>
      </c>
      <c r="O5" s="3">
        <v>1865.2488332040004</v>
      </c>
      <c r="P5" s="3">
        <f t="shared" ref="P5:X5" si="5">SUMIF($B:$B,"*IND_NM*",D:D)</f>
        <v>1605.4810946512168</v>
      </c>
      <c r="Q5" s="3">
        <f t="shared" si="5"/>
        <v>1639.6876164113728</v>
      </c>
      <c r="R5" s="3">
        <f t="shared" si="5"/>
        <v>1615.9441272691079</v>
      </c>
      <c r="S5" s="3">
        <f t="shared" si="5"/>
        <v>1652.3215204736198</v>
      </c>
      <c r="T5" s="3">
        <f t="shared" si="5"/>
        <v>1635.6096155445148</v>
      </c>
      <c r="U5" s="3">
        <f t="shared" si="5"/>
        <v>1639.2617203407831</v>
      </c>
      <c r="V5" s="3">
        <f t="shared" si="5"/>
        <v>1661.0657515693624</v>
      </c>
      <c r="W5" s="3">
        <f t="shared" si="5"/>
        <v>1675.2668539618865</v>
      </c>
      <c r="X5" s="3">
        <f t="shared" si="5"/>
        <v>1683.187098946195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[7]Input!A6</f>
        <v>4</v>
      </c>
      <c r="B6" s="38" t="str">
        <f>[7]Input!B6</f>
        <v>IND_CH_OLF_EXS</v>
      </c>
      <c r="C6" s="38" t="str">
        <f>[7]Input!C6</f>
        <v>IND_ETH</v>
      </c>
      <c r="D6" s="38">
        <f>[7]Input!D6</f>
        <v>17.260698326190582</v>
      </c>
      <c r="E6" s="38">
        <f>[7]Input!E6</f>
        <v>8.9722948248823808</v>
      </c>
      <c r="F6" s="38">
        <f>[7]Input!F6</f>
        <v>8.8239967458450064</v>
      </c>
      <c r="G6" s="38">
        <f>[7]Input!G6</f>
        <v>8.5236800836382631</v>
      </c>
      <c r="H6" s="38">
        <f>[7]Input!H6</f>
        <v>4.2618400418191147</v>
      </c>
      <c r="I6" s="38">
        <f>[7]Input!I6</f>
        <v>0</v>
      </c>
      <c r="J6" s="38">
        <f>[7]Input!J6</f>
        <v>0</v>
      </c>
      <c r="K6" s="38">
        <f>[7]Input!K6</f>
        <v>0</v>
      </c>
      <c r="L6" s="38">
        <f>[7]Input!L6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1035.8743374377038</v>
      </c>
      <c r="Q6" s="3">
        <f t="shared" si="6"/>
        <v>966.81489165042785</v>
      </c>
      <c r="R6" s="3">
        <f t="shared" si="6"/>
        <v>833.3138857894063</v>
      </c>
      <c r="S6" s="3">
        <f t="shared" si="6"/>
        <v>777.43039329292503</v>
      </c>
      <c r="T6" s="3">
        <f t="shared" si="6"/>
        <v>611.95035952841909</v>
      </c>
      <c r="U6" s="3">
        <f t="shared" si="6"/>
        <v>501.7176223878194</v>
      </c>
      <c r="V6" s="3">
        <f t="shared" si="6"/>
        <v>684.26510773070822</v>
      </c>
      <c r="W6" s="3">
        <f t="shared" si="6"/>
        <v>693.40045672648262</v>
      </c>
      <c r="X6" s="3">
        <f t="shared" si="6"/>
        <v>708.84398891936166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[7]Input!A7</f>
        <v>5</v>
      </c>
      <c r="B7" s="38" t="str">
        <f>[7]Input!B7</f>
        <v>IND_CH_OLF_EXS</v>
      </c>
      <c r="C7" s="38" t="str">
        <f>[7]Input!C7</f>
        <v>IND_NAP</v>
      </c>
      <c r="D7" s="38">
        <f>[7]Input!D7</f>
        <v>38.86247955363126</v>
      </c>
      <c r="E7" s="38">
        <f>[7]Input!E7</f>
        <v>24.225196027182431</v>
      </c>
      <c r="F7" s="38">
        <f>[7]Input!F7</f>
        <v>23.824791213781531</v>
      </c>
      <c r="G7" s="38">
        <f>[7]Input!G7</f>
        <v>23.013936225823311</v>
      </c>
      <c r="H7" s="38">
        <f>[7]Input!H7</f>
        <v>11.506968112911689</v>
      </c>
      <c r="I7" s="38">
        <f>[7]Input!I7</f>
        <v>0</v>
      </c>
      <c r="J7" s="38">
        <f>[7]Input!J7</f>
        <v>0</v>
      </c>
      <c r="K7" s="38">
        <f>[7]Input!K7</f>
        <v>0</v>
      </c>
      <c r="L7" s="38">
        <f>[7]Input!L7</f>
        <v>0</v>
      </c>
      <c r="N7" s="38" t="s">
        <v>62</v>
      </c>
      <c r="O7" s="3">
        <v>5257.9832759639994</v>
      </c>
      <c r="P7" s="3">
        <f t="shared" ref="P7:X7" si="7">SUMIF($B:$B,"*IND_OTH*",D:D)</f>
        <v>4586.9146996792142</v>
      </c>
      <c r="Q7" s="3">
        <f t="shared" si="7"/>
        <v>4523.7375510839311</v>
      </c>
      <c r="R7" s="3">
        <f t="shared" si="7"/>
        <v>4397.1109456912764</v>
      </c>
      <c r="S7" s="3">
        <f t="shared" si="7"/>
        <v>4657.7616090498195</v>
      </c>
      <c r="T7" s="3">
        <f t="shared" si="7"/>
        <v>4639.681564586328</v>
      </c>
      <c r="U7" s="3">
        <f t="shared" si="7"/>
        <v>4556.9342301771676</v>
      </c>
      <c r="V7" s="3">
        <f t="shared" si="7"/>
        <v>4576.053249337815</v>
      </c>
      <c r="W7" s="3">
        <f t="shared" si="7"/>
        <v>4626.8414665341306</v>
      </c>
      <c r="X7" s="3">
        <f t="shared" si="7"/>
        <v>4666.694696157173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[7]Input!A8</f>
        <v>6</v>
      </c>
      <c r="B8" s="38" t="str">
        <f>[7]Input!B8</f>
        <v>IND_CH_BTX_EXS</v>
      </c>
      <c r="C8" s="38" t="str">
        <f>[7]Input!C8</f>
        <v>IND_NGA</v>
      </c>
      <c r="D8" s="38">
        <f>[7]Input!D8</f>
        <v>9.8987465501379663</v>
      </c>
      <c r="E8" s="38">
        <f>[7]Input!E8</f>
        <v>7.9189972401103956</v>
      </c>
      <c r="F8" s="38">
        <f>[7]Input!F8</f>
        <v>5.9392479300827539</v>
      </c>
      <c r="G8" s="38">
        <f>[7]Input!G8</f>
        <v>3.9594986200551991</v>
      </c>
      <c r="H8" s="38">
        <f>[7]Input!H8</f>
        <v>1.9797493100275989</v>
      </c>
      <c r="I8" s="38">
        <f>[7]Input!I8</f>
        <v>0</v>
      </c>
      <c r="J8" s="38">
        <f>[7]Input!J8</f>
        <v>0</v>
      </c>
      <c r="K8" s="38">
        <f>[7]Input!K8</f>
        <v>0</v>
      </c>
      <c r="L8" s="38">
        <f>[7]Input!L8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[7]Input!A9</f>
        <v>7</v>
      </c>
      <c r="B9" s="38" t="str">
        <f>[7]Input!B9</f>
        <v>IND_CH_BTX_EXS</v>
      </c>
      <c r="C9" s="38" t="str">
        <f>[7]Input!C9</f>
        <v>IND_LPG</v>
      </c>
      <c r="D9" s="38">
        <f>[7]Input!D9</f>
        <v>2.2843261269549231</v>
      </c>
      <c r="E9" s="38">
        <f>[7]Input!E9</f>
        <v>1.8274609015639369</v>
      </c>
      <c r="F9" s="38">
        <f>[7]Input!F9</f>
        <v>1.370595676172953</v>
      </c>
      <c r="G9" s="38">
        <f>[7]Input!G9</f>
        <v>0.91373045078196891</v>
      </c>
      <c r="H9" s="38">
        <f>[7]Input!H9</f>
        <v>0.45686522539098412</v>
      </c>
      <c r="I9" s="38">
        <f>[7]Input!I9</f>
        <v>0</v>
      </c>
      <c r="J9" s="38">
        <f>[7]Input!J9</f>
        <v>0</v>
      </c>
      <c r="K9" s="38">
        <f>[7]Input!K9</f>
        <v>0</v>
      </c>
      <c r="L9" s="38">
        <f>[7]Input!L9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[7]Input!A10</f>
        <v>8</v>
      </c>
      <c r="B10" s="38" t="str">
        <f>[7]Input!B10</f>
        <v>IND_CH_BTX_EXS</v>
      </c>
      <c r="C10" s="38" t="str">
        <f>[7]Input!C10</f>
        <v>IND_HFO</v>
      </c>
      <c r="D10" s="38">
        <f>[7]Input!D10</f>
        <v>1.522884084636615</v>
      </c>
      <c r="E10" s="38">
        <f>[7]Input!E10</f>
        <v>1.2183072677092921</v>
      </c>
      <c r="F10" s="38">
        <f>[7]Input!F10</f>
        <v>0.91373045078196891</v>
      </c>
      <c r="G10" s="38">
        <f>[7]Input!G10</f>
        <v>0.60915363385464605</v>
      </c>
      <c r="H10" s="38">
        <f>[7]Input!H10</f>
        <v>0.30457681692732291</v>
      </c>
      <c r="I10" s="38">
        <f>[7]Input!I10</f>
        <v>0</v>
      </c>
      <c r="J10" s="38">
        <f>[7]Input!J10</f>
        <v>0</v>
      </c>
      <c r="K10" s="38">
        <f>[7]Input!K10</f>
        <v>0</v>
      </c>
      <c r="L10" s="38">
        <f>[7]Input!L10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[7]Input!A11</f>
        <v>9</v>
      </c>
      <c r="B11" s="38" t="str">
        <f>[7]Input!B11</f>
        <v>IND_CH_BTX_EXS</v>
      </c>
      <c r="C11" s="38" t="str">
        <f>[7]Input!C11</f>
        <v>IND_ETH</v>
      </c>
      <c r="D11" s="38">
        <f>[7]Input!D11</f>
        <v>8.3758624655013527</v>
      </c>
      <c r="E11" s="38">
        <f>[7]Input!E11</f>
        <v>6.7006899724011042</v>
      </c>
      <c r="F11" s="38">
        <f>[7]Input!F11</f>
        <v>5.0255174793008281</v>
      </c>
      <c r="G11" s="38">
        <f>[7]Input!G11</f>
        <v>3.3503449862005441</v>
      </c>
      <c r="H11" s="38">
        <f>[7]Input!H11</f>
        <v>1.6751724931002749</v>
      </c>
      <c r="I11" s="38">
        <f>[7]Input!I11</f>
        <v>0</v>
      </c>
      <c r="J11" s="38">
        <f>[7]Input!J11</f>
        <v>0</v>
      </c>
      <c r="K11" s="38">
        <f>[7]Input!K11</f>
        <v>0</v>
      </c>
      <c r="L11" s="38">
        <f>[7]Input!L11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[7]Input!A12</f>
        <v>10</v>
      </c>
      <c r="B12" s="38" t="str">
        <f>[7]Input!B12</f>
        <v>IND_CH_BTX_EXS</v>
      </c>
      <c r="C12" s="38" t="str">
        <f>[7]Input!C12</f>
        <v>IND_NAP</v>
      </c>
      <c r="D12" s="38">
        <f>[7]Input!D12</f>
        <v>10.660188592456301</v>
      </c>
      <c r="E12" s="38">
        <f>[7]Input!E12</f>
        <v>8.5281508739650409</v>
      </c>
      <c r="F12" s="38">
        <f>[7]Input!F12</f>
        <v>6.3961131554737811</v>
      </c>
      <c r="G12" s="38">
        <f>[7]Input!G12</f>
        <v>4.2640754369825213</v>
      </c>
      <c r="H12" s="38">
        <f>[7]Input!H12</f>
        <v>2.1320377184912598</v>
      </c>
      <c r="I12" s="38">
        <f>[7]Input!I12</f>
        <v>0</v>
      </c>
      <c r="J12" s="38">
        <f>[7]Input!J12</f>
        <v>0</v>
      </c>
      <c r="K12" s="38">
        <f>[7]Input!K12</f>
        <v>0</v>
      </c>
      <c r="L12" s="38">
        <f>[7]Input!L12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[7]Input!A13</f>
        <v>11</v>
      </c>
      <c r="B13" s="38" t="str">
        <f>[7]Input!B13</f>
        <v>IND_CH_AMM_EXS</v>
      </c>
      <c r="C13" s="38" t="str">
        <f>[7]Input!C13</f>
        <v>IND_NGA</v>
      </c>
      <c r="D13" s="38">
        <f>[7]Input!D13</f>
        <v>110.9311274509804</v>
      </c>
      <c r="E13" s="38">
        <f>[7]Input!E13</f>
        <v>88.744901960784304</v>
      </c>
      <c r="F13" s="38">
        <f>[7]Input!F13</f>
        <v>66.558676470588239</v>
      </c>
      <c r="G13" s="38">
        <f>[7]Input!G13</f>
        <v>44.372450980392152</v>
      </c>
      <c r="H13" s="38">
        <f>[7]Input!H13</f>
        <v>22.18622549019608</v>
      </c>
      <c r="I13" s="38">
        <f>[7]Input!I13</f>
        <v>0</v>
      </c>
      <c r="J13" s="38">
        <f>[7]Input!J13</f>
        <v>0</v>
      </c>
      <c r="K13" s="38">
        <f>[7]Input!K13</f>
        <v>0</v>
      </c>
      <c r="L13" s="38">
        <f>[7]Input!L13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[7]Input!A14</f>
        <v>12</v>
      </c>
      <c r="B14" s="38" t="str">
        <f>[7]Input!B14</f>
        <v>IND_CH_AMM_EXS</v>
      </c>
      <c r="C14" s="38" t="str">
        <f>[7]Input!C14</f>
        <v>IND_NAP</v>
      </c>
      <c r="D14" s="38">
        <f>[7]Input!D14</f>
        <v>4.8701470588235294</v>
      </c>
      <c r="E14" s="38">
        <f>[7]Input!E14</f>
        <v>3.8961176470588241</v>
      </c>
      <c r="F14" s="38">
        <f>[7]Input!F14</f>
        <v>2.922088235294118</v>
      </c>
      <c r="G14" s="38">
        <f>[7]Input!G14</f>
        <v>1.9480588235294121</v>
      </c>
      <c r="H14" s="38">
        <f>[7]Input!H14</f>
        <v>0.97402941176470581</v>
      </c>
      <c r="I14" s="38">
        <f>[7]Input!I14</f>
        <v>0</v>
      </c>
      <c r="J14" s="38">
        <f>[7]Input!J14</f>
        <v>0</v>
      </c>
      <c r="K14" s="38">
        <f>[7]Input!K14</f>
        <v>0</v>
      </c>
      <c r="L14" s="38">
        <f>[7]Input!L14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[7]Input!A15</f>
        <v>13</v>
      </c>
      <c r="B15" s="38" t="str">
        <f>[7]Input!B15</f>
        <v>IND_CH_AMM_EXS</v>
      </c>
      <c r="C15" s="38" t="str">
        <f>[7]Input!C15</f>
        <v>IND_COA</v>
      </c>
      <c r="D15" s="38">
        <f>[7]Input!D15</f>
        <v>9.1991666666666667</v>
      </c>
      <c r="E15" s="38">
        <f>[7]Input!E15</f>
        <v>7.3593333333333337</v>
      </c>
      <c r="F15" s="38">
        <f>[7]Input!F15</f>
        <v>5.5195000000000007</v>
      </c>
      <c r="G15" s="38">
        <f>[7]Input!G15</f>
        <v>3.6796666666666669</v>
      </c>
      <c r="H15" s="38">
        <f>[7]Input!H15</f>
        <v>1.8398333333333321</v>
      </c>
      <c r="I15" s="38">
        <f>[7]Input!I15</f>
        <v>0</v>
      </c>
      <c r="J15" s="38">
        <f>[7]Input!J15</f>
        <v>0</v>
      </c>
      <c r="K15" s="38">
        <f>[7]Input!K15</f>
        <v>0</v>
      </c>
      <c r="L15" s="38">
        <f>[7]Input!L15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[7]Input!A16</f>
        <v>14</v>
      </c>
      <c r="B16" s="38" t="str">
        <f>[7]Input!B16</f>
        <v>IND_CH_MTH_EXS</v>
      </c>
      <c r="C16" s="38" t="str">
        <f>[7]Input!C16</f>
        <v>IND_NGA</v>
      </c>
      <c r="D16" s="38">
        <f>[7]Input!D16</f>
        <v>8.8223776223776191</v>
      </c>
      <c r="E16" s="38">
        <f>[7]Input!E16</f>
        <v>7.0579020979020957</v>
      </c>
      <c r="F16" s="38">
        <f>[7]Input!F16</f>
        <v>5.2934265734265624</v>
      </c>
      <c r="G16" s="38">
        <f>[7]Input!G16</f>
        <v>3.5289510489510492</v>
      </c>
      <c r="H16" s="38">
        <f>[7]Input!H16</f>
        <v>1.7644755244755239</v>
      </c>
      <c r="I16" s="38">
        <f>[7]Input!I16</f>
        <v>0</v>
      </c>
      <c r="J16" s="38">
        <f>[7]Input!J16</f>
        <v>0</v>
      </c>
      <c r="K16" s="38">
        <f>[7]Input!K16</f>
        <v>0</v>
      </c>
      <c r="L16" s="38">
        <f>[7]Input!L16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[7]Input!A17</f>
        <v>15</v>
      </c>
      <c r="B17" s="38" t="str">
        <f>[7]Input!B17</f>
        <v>IND_CH_MTH_EXS</v>
      </c>
      <c r="C17" s="38" t="str">
        <f>[7]Input!C17</f>
        <v>IND_COA</v>
      </c>
      <c r="D17" s="38">
        <f>[7]Input!D17</f>
        <v>0.66167832167832152</v>
      </c>
      <c r="E17" s="38">
        <f>[7]Input!E17</f>
        <v>0.5293426573426574</v>
      </c>
      <c r="F17" s="38">
        <f>[7]Input!F17</f>
        <v>0.39700699300699299</v>
      </c>
      <c r="G17" s="38">
        <f>[7]Input!G17</f>
        <v>0.26467132867132859</v>
      </c>
      <c r="H17" s="38">
        <f>[7]Input!H17</f>
        <v>0.13233566433566429</v>
      </c>
      <c r="I17" s="38">
        <f>[7]Input!I17</f>
        <v>0</v>
      </c>
      <c r="J17" s="38">
        <f>[7]Input!J17</f>
        <v>0</v>
      </c>
      <c r="K17" s="38">
        <f>[7]Input!K17</f>
        <v>0</v>
      </c>
      <c r="L17" s="38">
        <f>[7]Input!L17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[7]Input!A18</f>
        <v>16</v>
      </c>
      <c r="B18" s="38" t="str">
        <f>[7]Input!B18</f>
        <v>IND_CH_EC_EXS</v>
      </c>
      <c r="C18" s="38" t="str">
        <f>[7]Input!C18</f>
        <v>IND_CH_ELC</v>
      </c>
      <c r="D18" s="38">
        <f>[7]Input!D18</f>
        <v>261.22273982001451</v>
      </c>
      <c r="E18" s="38">
        <f>[7]Input!E18</f>
        <v>228.85922626991399</v>
      </c>
      <c r="F18" s="38">
        <f>[7]Input!F18</f>
        <v>228.75832983575791</v>
      </c>
      <c r="G18" s="38">
        <f>[7]Input!G18</f>
        <v>262.08254633960507</v>
      </c>
      <c r="H18" s="38">
        <f>[7]Input!H18</f>
        <v>257.42556977387579</v>
      </c>
      <c r="I18" s="38">
        <f>[7]Input!I18</f>
        <v>238.69132565900739</v>
      </c>
      <c r="J18" s="38">
        <f>[7]Input!J18</f>
        <v>0</v>
      </c>
      <c r="K18" s="38">
        <f>[7]Input!K18</f>
        <v>0</v>
      </c>
      <c r="L18" s="38">
        <f>[7]Input!L18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[7]Input!A19</f>
        <v>17</v>
      </c>
      <c r="B19" s="38" t="str">
        <f>[7]Input!B19</f>
        <v>IND_CH_OTH_HFO_EXS</v>
      </c>
      <c r="C19" s="38" t="str">
        <f>[7]Input!C19</f>
        <v>IND_HFO</v>
      </c>
      <c r="D19" s="38">
        <f>[7]Input!D19</f>
        <v>13.786585365853661</v>
      </c>
      <c r="E19" s="38">
        <f>[7]Input!E19</f>
        <v>11.48882113821138</v>
      </c>
      <c r="F19" s="38">
        <f>[7]Input!F19</f>
        <v>9.1910569105691078</v>
      </c>
      <c r="G19" s="38">
        <f>[7]Input!G19</f>
        <v>6.8932926829268304</v>
      </c>
      <c r="H19" s="38">
        <f>[7]Input!H19</f>
        <v>4.5955284552845539</v>
      </c>
      <c r="I19" s="38">
        <f>[7]Input!I19</f>
        <v>2.2977642276422769</v>
      </c>
      <c r="J19" s="38">
        <f>[7]Input!J19</f>
        <v>0</v>
      </c>
      <c r="K19" s="38">
        <f>[7]Input!K19</f>
        <v>0</v>
      </c>
      <c r="L19" s="38">
        <f>[7]Input!L19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[7]Input!A20</f>
        <v>18</v>
      </c>
      <c r="B20" s="38" t="str">
        <f>[7]Input!B20</f>
        <v>IND_CH_OTH_DST_EXS</v>
      </c>
      <c r="C20" s="38" t="str">
        <f>[7]Input!C20</f>
        <v>IND_BIO</v>
      </c>
      <c r="D20" s="38">
        <f>[7]Input!D20</f>
        <v>4.2108433734939759</v>
      </c>
      <c r="E20" s="38">
        <f>[7]Input!E20</f>
        <v>3.5090361445783129</v>
      </c>
      <c r="F20" s="38">
        <f>[7]Input!F20</f>
        <v>2.8072289156626509</v>
      </c>
      <c r="G20" s="38">
        <f>[7]Input!G20</f>
        <v>2.1054216867469879</v>
      </c>
      <c r="H20" s="38">
        <f>[7]Input!H20</f>
        <v>1.403614457831325</v>
      </c>
      <c r="I20" s="38">
        <f>[7]Input!I20</f>
        <v>0.70180722891566272</v>
      </c>
      <c r="J20" s="38">
        <f>[7]Input!J20</f>
        <v>0</v>
      </c>
      <c r="K20" s="38">
        <f>[7]Input!K20</f>
        <v>0</v>
      </c>
      <c r="L20" s="38">
        <f>[7]Input!L20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[7]Input!A21</f>
        <v>19</v>
      </c>
      <c r="B21" s="38" t="str">
        <f>[7]Input!B21</f>
        <v>IND_CH_OTH_NGA_EXS</v>
      </c>
      <c r="C21" s="38" t="str">
        <f>[7]Input!C21</f>
        <v>IND_NGA</v>
      </c>
      <c r="D21" s="38">
        <f>[7]Input!D21</f>
        <v>77.865259847694119</v>
      </c>
      <c r="E21" s="38">
        <f>[7]Input!E21</f>
        <v>51.534313725490208</v>
      </c>
      <c r="F21" s="38">
        <f>[7]Input!F21</f>
        <v>41.227450980392163</v>
      </c>
      <c r="G21" s="38">
        <f>[7]Input!G21</f>
        <v>30.920588235294119</v>
      </c>
      <c r="H21" s="38">
        <f>[7]Input!H21</f>
        <v>20.613725490196082</v>
      </c>
      <c r="I21" s="38">
        <f>[7]Input!I21</f>
        <v>10.306862745098041</v>
      </c>
      <c r="J21" s="38">
        <f>[7]Input!J21</f>
        <v>0</v>
      </c>
      <c r="K21" s="38">
        <f>[7]Input!K21</f>
        <v>0</v>
      </c>
      <c r="L21" s="38">
        <f>[7]Input!L21</f>
        <v>0</v>
      </c>
    </row>
    <row r="22" spans="1:36">
      <c r="A22" s="38">
        <f>[7]Input!A22</f>
        <v>20</v>
      </c>
      <c r="B22" s="38" t="str">
        <f>[7]Input!B22</f>
        <v>IND_CH_OTH_COA_EXS</v>
      </c>
      <c r="C22" s="38" t="str">
        <f>[7]Input!C22</f>
        <v>IND_COA</v>
      </c>
      <c r="D22" s="38">
        <f>[7]Input!D22</f>
        <v>5.9939024390243896</v>
      </c>
      <c r="E22" s="38">
        <f>[7]Input!E22</f>
        <v>4.9949186991869921</v>
      </c>
      <c r="F22" s="38">
        <f>[7]Input!F22</f>
        <v>3.995934959349595</v>
      </c>
      <c r="G22" s="38">
        <f>[7]Input!G22</f>
        <v>2.9969512195121961</v>
      </c>
      <c r="H22" s="38">
        <f>[7]Input!H22</f>
        <v>1.997967479674797</v>
      </c>
      <c r="I22" s="38">
        <f>[7]Input!I22</f>
        <v>0.99898373983739863</v>
      </c>
      <c r="J22" s="38">
        <f>[7]Input!J22</f>
        <v>0</v>
      </c>
      <c r="K22" s="38">
        <f>[7]Input!K22</f>
        <v>0</v>
      </c>
      <c r="L22" s="38">
        <f>[7]Input!L22</f>
        <v>0</v>
      </c>
    </row>
    <row r="23" spans="1:36">
      <c r="A23" s="38">
        <f>[7]Input!A23</f>
        <v>21</v>
      </c>
      <c r="B23" s="38" t="str">
        <f>[7]Input!B23</f>
        <v>IND_CH_OTH_COK_EXS</v>
      </c>
      <c r="C23" s="38" t="str">
        <f>[7]Input!C23</f>
        <v>IND_COK</v>
      </c>
      <c r="D23" s="38">
        <f>[7]Input!D23</f>
        <v>0.37195121951219517</v>
      </c>
      <c r="E23" s="38">
        <f>[7]Input!E23</f>
        <v>0.30995934959349591</v>
      </c>
      <c r="F23" s="38">
        <f>[7]Input!F23</f>
        <v>0.24796747967479679</v>
      </c>
      <c r="G23" s="38">
        <f>[7]Input!G23</f>
        <v>0.18597560975609759</v>
      </c>
      <c r="H23" s="38">
        <f>[7]Input!H23</f>
        <v>0.1239837398373984</v>
      </c>
      <c r="I23" s="38">
        <f>[7]Input!I23</f>
        <v>6.1991869918699198E-2</v>
      </c>
      <c r="J23" s="38">
        <f>[7]Input!J23</f>
        <v>0</v>
      </c>
      <c r="K23" s="38">
        <f>[7]Input!K23</f>
        <v>0</v>
      </c>
      <c r="L23" s="38">
        <f>[7]Input!L23</f>
        <v>0</v>
      </c>
    </row>
    <row r="24" spans="1:36">
      <c r="A24" s="38">
        <f>[7]Input!A24</f>
        <v>22</v>
      </c>
      <c r="B24" s="38" t="str">
        <f>[7]Input!B24</f>
        <v>IND_CH_OTH_ETH_EXS</v>
      </c>
      <c r="C24" s="38" t="str">
        <f>[7]Input!C24</f>
        <v>IND_ETH</v>
      </c>
      <c r="D24" s="38">
        <f>[7]Input!D24</f>
        <v>33.458887253245017</v>
      </c>
      <c r="E24" s="38">
        <f>[7]Input!E24</f>
        <v>17.756024096385541</v>
      </c>
      <c r="F24" s="38">
        <f>[7]Input!F24</f>
        <v>14.204819277108429</v>
      </c>
      <c r="G24" s="38">
        <f>[7]Input!G24</f>
        <v>10.653614457831329</v>
      </c>
      <c r="H24" s="38">
        <f>[7]Input!H24</f>
        <v>7.1024096385542164</v>
      </c>
      <c r="I24" s="38">
        <f>[7]Input!I24</f>
        <v>3.5512048192771082</v>
      </c>
      <c r="J24" s="38">
        <f>[7]Input!J24</f>
        <v>0</v>
      </c>
      <c r="K24" s="38">
        <f>[7]Input!K24</f>
        <v>0</v>
      </c>
      <c r="L24" s="38">
        <f>[7]Input!L24</f>
        <v>0</v>
      </c>
    </row>
    <row r="25" spans="1:36">
      <c r="A25" s="38">
        <f>[7]Input!A25</f>
        <v>23</v>
      </c>
      <c r="B25" s="38" t="str">
        <f>[7]Input!B25</f>
        <v>IND_CH_OTH_NAP_EXS</v>
      </c>
      <c r="C25" s="38" t="str">
        <f>[7]Input!C25</f>
        <v>IND_NAP</v>
      </c>
      <c r="D25" s="38">
        <f>[7]Input!D25</f>
        <v>0.82530120481927716</v>
      </c>
      <c r="E25" s="38">
        <f>[7]Input!E25</f>
        <v>0.68775100401606437</v>
      </c>
      <c r="F25" s="38">
        <f>[7]Input!F25</f>
        <v>0.55020080321285147</v>
      </c>
      <c r="G25" s="38">
        <f>[7]Input!G25</f>
        <v>0.41265060240963858</v>
      </c>
      <c r="H25" s="38">
        <f>[7]Input!H25</f>
        <v>0.27510040160642568</v>
      </c>
      <c r="I25" s="38">
        <f>[7]Input!I25</f>
        <v>0.13755020080321301</v>
      </c>
      <c r="J25" s="38">
        <f>[7]Input!J25</f>
        <v>0</v>
      </c>
      <c r="K25" s="38">
        <f>[7]Input!K25</f>
        <v>0</v>
      </c>
      <c r="L25" s="38">
        <f>[7]Input!L25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[7]Input!A26</f>
        <v>24</v>
      </c>
      <c r="B26" s="38" t="str">
        <f>[7]Input!B26</f>
        <v>IND_CH_OTH_ELC_EXS</v>
      </c>
      <c r="C26" s="38" t="str">
        <f>[7]Input!C26</f>
        <v>IND_CH_ELC</v>
      </c>
      <c r="D26" s="38">
        <f>[7]Input!D26</f>
        <v>25.390625</v>
      </c>
      <c r="E26" s="38">
        <f>[7]Input!E26</f>
        <v>21.158854166666671</v>
      </c>
      <c r="F26" s="38">
        <f>[7]Input!F26</f>
        <v>16.927083333333339</v>
      </c>
      <c r="G26" s="38">
        <f>[7]Input!G26</f>
        <v>12.6953125</v>
      </c>
      <c r="H26" s="38">
        <f>[7]Input!H26</f>
        <v>8.4635416666666679</v>
      </c>
      <c r="I26" s="38">
        <f>[7]Input!I26</f>
        <v>4.2317708333333339</v>
      </c>
      <c r="J26" s="38">
        <f>[7]Input!J26</f>
        <v>0</v>
      </c>
      <c r="K26" s="38">
        <f>[7]Input!K26</f>
        <v>0</v>
      </c>
      <c r="L26" s="38">
        <f>[7]Input!L26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[7]Input!A27</f>
        <v>25</v>
      </c>
      <c r="B27" s="38" t="str">
        <f>[7]Input!B27</f>
        <v>IND_CH_OTH_LPG_EXS</v>
      </c>
      <c r="C27" s="38" t="str">
        <f>[7]Input!C27</f>
        <v>IND_LPG</v>
      </c>
      <c r="D27" s="38">
        <f>[7]Input!D27</f>
        <v>7.6235294117647072</v>
      </c>
      <c r="E27" s="38">
        <f>[7]Input!E27</f>
        <v>6.3529411764705879</v>
      </c>
      <c r="F27" s="38">
        <f>[7]Input!F27</f>
        <v>5.0823529411764712</v>
      </c>
      <c r="G27" s="38">
        <f>[7]Input!G27</f>
        <v>3.8117647058823541</v>
      </c>
      <c r="H27" s="38">
        <f>[7]Input!H27</f>
        <v>2.5411764705882338</v>
      </c>
      <c r="I27" s="38">
        <f>[7]Input!I27</f>
        <v>1.270588235294118</v>
      </c>
      <c r="J27" s="38">
        <f>[7]Input!J27</f>
        <v>0</v>
      </c>
      <c r="K27" s="38">
        <f>[7]Input!K27</f>
        <v>0</v>
      </c>
      <c r="L27" s="38">
        <f>[7]Input!L27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[7]Input!A28</f>
        <v>26</v>
      </c>
      <c r="B28" s="38" t="str">
        <f>[7]Input!B28</f>
        <v>IND_CH_MD_ELC_EXS</v>
      </c>
      <c r="C28" s="38" t="str">
        <f>[7]Input!C28</f>
        <v>IND_CH_ELC</v>
      </c>
      <c r="D28" s="38">
        <f>[7]Input!D28</f>
        <v>168.5681395348837</v>
      </c>
      <c r="E28" s="38">
        <f>[7]Input!E28</f>
        <v>134.85451162790699</v>
      </c>
      <c r="F28" s="38">
        <f>[7]Input!F28</f>
        <v>101.1408837209302</v>
      </c>
      <c r="G28" s="38">
        <f>[7]Input!G28</f>
        <v>67.427255813953494</v>
      </c>
      <c r="H28" s="38">
        <f>[7]Input!H28</f>
        <v>33.71362790697674</v>
      </c>
      <c r="I28" s="38">
        <f>[7]Input!I28</f>
        <v>0</v>
      </c>
      <c r="J28" s="38">
        <f>[7]Input!J28</f>
        <v>0</v>
      </c>
      <c r="K28" s="38">
        <f>[7]Input!K28</f>
        <v>0</v>
      </c>
      <c r="L28" s="38">
        <f>[7]Input!L28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[7]Input!A29</f>
        <v>27</v>
      </c>
      <c r="B29" s="38" t="str">
        <f>[7]Input!B29</f>
        <v>IND_CH_MD_OIL_EXS</v>
      </c>
      <c r="C29" s="38" t="str">
        <f>[7]Input!C29</f>
        <v>IND_LPG</v>
      </c>
      <c r="D29" s="38">
        <f>[7]Input!D29</f>
        <v>8.2289999999999992</v>
      </c>
      <c r="E29" s="38">
        <f>[7]Input!E29</f>
        <v>0</v>
      </c>
      <c r="F29" s="38">
        <f>[7]Input!F29</f>
        <v>0</v>
      </c>
      <c r="G29" s="38">
        <f>[7]Input!G29</f>
        <v>0</v>
      </c>
      <c r="H29" s="38">
        <f>[7]Input!H29</f>
        <v>0</v>
      </c>
      <c r="I29" s="38">
        <f>[7]Input!I29</f>
        <v>0</v>
      </c>
      <c r="J29" s="38">
        <f>[7]Input!J29</f>
        <v>0</v>
      </c>
      <c r="K29" s="38">
        <f>[7]Input!K29</f>
        <v>0</v>
      </c>
      <c r="L29" s="38">
        <f>[7]Input!L29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[7]Input!A30</f>
        <v>28</v>
      </c>
      <c r="B30" s="38" t="str">
        <f>[7]Input!B30</f>
        <v>IND_CH_MD_OIL_EXS</v>
      </c>
      <c r="C30" s="38" t="str">
        <f>[7]Input!C30</f>
        <v>IND_OIL</v>
      </c>
      <c r="D30" s="38">
        <f>[7]Input!D30</f>
        <v>0</v>
      </c>
      <c r="E30" s="38">
        <f>[7]Input!E30</f>
        <v>0</v>
      </c>
      <c r="F30" s="38">
        <f>[7]Input!F30</f>
        <v>4.9373999999999993</v>
      </c>
      <c r="G30" s="38">
        <f>[7]Input!G30</f>
        <v>3.291599999999999</v>
      </c>
      <c r="H30" s="38">
        <f>[7]Input!H30</f>
        <v>1.645799999999999</v>
      </c>
      <c r="I30" s="38">
        <f>[7]Input!I30</f>
        <v>0</v>
      </c>
      <c r="J30" s="38">
        <f>[7]Input!J30</f>
        <v>0</v>
      </c>
      <c r="K30" s="38">
        <f>[7]Input!K30</f>
        <v>0</v>
      </c>
      <c r="L30" s="38">
        <f>[7]Input!L30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[7]Input!A31</f>
        <v>29</v>
      </c>
      <c r="B31" s="38" t="str">
        <f>[7]Input!B31</f>
        <v>IND_CH_MD_OIL_EXS</v>
      </c>
      <c r="C31" s="38" t="str">
        <f>[7]Input!C31</f>
        <v>IND_NAP</v>
      </c>
      <c r="D31" s="38">
        <f>[7]Input!D31</f>
        <v>0</v>
      </c>
      <c r="E31" s="38">
        <f>[7]Input!E31</f>
        <v>6.5831999999999988</v>
      </c>
      <c r="F31" s="38">
        <f>[7]Input!F31</f>
        <v>0</v>
      </c>
      <c r="G31" s="38">
        <f>[7]Input!G31</f>
        <v>0</v>
      </c>
      <c r="H31" s="38">
        <f>[7]Input!H31</f>
        <v>0</v>
      </c>
      <c r="I31" s="38">
        <f>[7]Input!I31</f>
        <v>0</v>
      </c>
      <c r="J31" s="38">
        <f>[7]Input!J31</f>
        <v>0</v>
      </c>
      <c r="K31" s="38">
        <f>[7]Input!K31</f>
        <v>0</v>
      </c>
      <c r="L31" s="38">
        <f>[7]Input!L31</f>
        <v>0</v>
      </c>
    </row>
    <row r="32" spans="1:36">
      <c r="A32" s="38">
        <f>[7]Input!A32</f>
        <v>30</v>
      </c>
      <c r="B32" s="38" t="str">
        <f>[7]Input!B32</f>
        <v>IND_CH_HVC_ETHSC_NEW</v>
      </c>
      <c r="C32" s="38" t="str">
        <f>[7]Input!C32</f>
        <v>IND_ETH</v>
      </c>
      <c r="D32" s="38">
        <f>[7]Input!D32</f>
        <v>11.965091695237991</v>
      </c>
      <c r="E32" s="38">
        <f>[7]Input!E32</f>
        <v>58.299137486703692</v>
      </c>
      <c r="F32" s="38">
        <f>[7]Input!F32</f>
        <v>87.816217714270508</v>
      </c>
      <c r="G32" s="38">
        <f>[7]Input!G32</f>
        <v>155.18237521476931</v>
      </c>
      <c r="H32" s="38">
        <f>[7]Input!H32</f>
        <v>211.55608249104409</v>
      </c>
      <c r="I32" s="38">
        <f>[7]Input!I32</f>
        <v>245.48228543794761</v>
      </c>
      <c r="J32" s="38">
        <f>[7]Input!J32</f>
        <v>249.0334902572244</v>
      </c>
      <c r="K32" s="38">
        <f>[7]Input!K32</f>
        <v>249.03349025722451</v>
      </c>
      <c r="L32" s="38">
        <f>[7]Input!L32</f>
        <v>79.836317453821692</v>
      </c>
    </row>
    <row r="33" spans="1:30">
      <c r="A33" s="38">
        <f>[7]Input!A33</f>
        <v>31</v>
      </c>
      <c r="B33" s="38" t="str">
        <f>[7]Input!B33</f>
        <v>IND_CH_HVC_NCC_NEW</v>
      </c>
      <c r="C33" s="38" t="str">
        <f>[7]Input!C33</f>
        <v>IND_NAP</v>
      </c>
      <c r="D33" s="38">
        <f>[7]Input!D33</f>
        <v>0</v>
      </c>
      <c r="E33" s="38">
        <f>[7]Input!E33</f>
        <v>0</v>
      </c>
      <c r="F33" s="38">
        <f>[7]Input!F33</f>
        <v>3.57198307660894</v>
      </c>
      <c r="G33" s="38">
        <f>[7]Input!G33</f>
        <v>3.5719830766085261</v>
      </c>
      <c r="H33" s="38">
        <f>[7]Input!H33</f>
        <v>3.5719830766089409</v>
      </c>
      <c r="I33" s="38">
        <f>[7]Input!I33</f>
        <v>3.57198307660894</v>
      </c>
      <c r="J33" s="38">
        <f>[7]Input!J33</f>
        <v>3.57198307660894</v>
      </c>
      <c r="K33" s="38">
        <f>[7]Input!K33</f>
        <v>3.57198307660894</v>
      </c>
      <c r="L33" s="38">
        <f>[7]Input!L33</f>
        <v>0</v>
      </c>
    </row>
    <row r="34" spans="1:30">
      <c r="A34" s="38">
        <f>[7]Input!A34</f>
        <v>32</v>
      </c>
      <c r="B34" s="38" t="str">
        <f>[7]Input!B34</f>
        <v>IND_CH_OLF_PDH_NEW</v>
      </c>
      <c r="C34" s="38" t="str">
        <f>[7]Input!C34</f>
        <v>IND_LPG</v>
      </c>
      <c r="D34" s="38">
        <f>[7]Input!D34</f>
        <v>0</v>
      </c>
      <c r="E34" s="38">
        <f>[7]Input!E34</f>
        <v>0</v>
      </c>
      <c r="F34" s="38">
        <f>[7]Input!F34</f>
        <v>0</v>
      </c>
      <c r="G34" s="38">
        <f>[7]Input!G34</f>
        <v>110.8776806647349</v>
      </c>
      <c r="H34" s="38">
        <f>[7]Input!H34</f>
        <v>176.96750428378439</v>
      </c>
      <c r="I34" s="38">
        <f>[7]Input!I34</f>
        <v>184.2237000790301</v>
      </c>
      <c r="J34" s="38">
        <f>[7]Input!J34</f>
        <v>184.2237000790301</v>
      </c>
      <c r="K34" s="38">
        <f>[7]Input!K34</f>
        <v>158.3618411799352</v>
      </c>
      <c r="L34" s="38">
        <f>[7]Input!L34</f>
        <v>75.136497004495766</v>
      </c>
    </row>
    <row r="35" spans="1:30">
      <c r="A35" s="38">
        <f>[7]Input!A35</f>
        <v>33</v>
      </c>
      <c r="B35" s="38" t="str">
        <f>[7]Input!B35</f>
        <v>IND_CH_OLF_MTO_NEW</v>
      </c>
      <c r="C35" s="38" t="str">
        <f>[7]Input!C35</f>
        <v>IND_NGA</v>
      </c>
      <c r="D35" s="38">
        <f>[7]Input!D35</f>
        <v>91.228919879899308</v>
      </c>
      <c r="E35" s="38">
        <f>[7]Input!E35</f>
        <v>157.27797607727919</v>
      </c>
      <c r="F35" s="38">
        <f>[7]Input!F35</f>
        <v>155.20138635219061</v>
      </c>
      <c r="G35" s="38">
        <f>[7]Input!G35</f>
        <v>109.6276423535524</v>
      </c>
      <c r="H35" s="38">
        <f>[7]Input!H35</f>
        <v>106.3944429592123</v>
      </c>
      <c r="I35" s="38">
        <f>[7]Input!I35</f>
        <v>158.70963576409861</v>
      </c>
      <c r="J35" s="38">
        <f>[7]Input!J35</f>
        <v>157.9281260753815</v>
      </c>
      <c r="K35" s="38">
        <f>[7]Input!K35</f>
        <v>171.37672700048529</v>
      </c>
      <c r="L35" s="38">
        <f>[7]Input!L35</f>
        <v>196.91165464808819</v>
      </c>
    </row>
    <row r="36" spans="1:30">
      <c r="A36" s="38">
        <f>[7]Input!A36</f>
        <v>34</v>
      </c>
      <c r="B36" s="38" t="str">
        <f>[7]Input!B36</f>
        <v>IND_CH_AMM_NGASR_NEW</v>
      </c>
      <c r="C36" s="38" t="str">
        <f>[7]Input!C36</f>
        <v>IND_NGA</v>
      </c>
      <c r="D36" s="38">
        <f>[7]Input!D36</f>
        <v>0</v>
      </c>
      <c r="E36" s="38">
        <f>[7]Input!E36</f>
        <v>88.249103963133976</v>
      </c>
      <c r="F36" s="38">
        <f>[7]Input!F36</f>
        <v>82.925387525660767</v>
      </c>
      <c r="G36" s="38">
        <f>[7]Input!G36</f>
        <v>77.59757276914408</v>
      </c>
      <c r="H36" s="38">
        <f>[7]Input!H36</f>
        <v>72.277954650714321</v>
      </c>
      <c r="I36" s="38">
        <f>[7]Input!I36</f>
        <v>72.277954650714307</v>
      </c>
      <c r="J36" s="38">
        <f>[7]Input!J36</f>
        <v>0</v>
      </c>
      <c r="K36" s="38">
        <f>[7]Input!K36</f>
        <v>0</v>
      </c>
      <c r="L36" s="38">
        <f>[7]Input!L36</f>
        <v>0</v>
      </c>
    </row>
    <row r="37" spans="1:30">
      <c r="A37" s="38">
        <f>[7]Input!A37</f>
        <v>35</v>
      </c>
      <c r="B37" s="38" t="str">
        <f>[7]Input!B37</f>
        <v>IND_CH_AMM_NAPPOX_NEW</v>
      </c>
      <c r="C37" s="38" t="str">
        <f>[7]Input!C37</f>
        <v>IND_NAP</v>
      </c>
      <c r="D37" s="38">
        <f>[7]Input!D37</f>
        <v>23.744027999999751</v>
      </c>
      <c r="E37" s="38">
        <f>[7]Input!E37</f>
        <v>19.868530192909599</v>
      </c>
      <c r="F37" s="38">
        <f>[7]Input!F37</f>
        <v>82.732587816837579</v>
      </c>
      <c r="G37" s="38">
        <f>[7]Input!G37</f>
        <v>86.787060135854688</v>
      </c>
      <c r="H37" s="38">
        <f>[7]Input!H37</f>
        <v>101.5376455798251</v>
      </c>
      <c r="I37" s="38">
        <f>[7]Input!I37</f>
        <v>80.897815179825272</v>
      </c>
      <c r="J37" s="38">
        <f>[7]Input!J37</f>
        <v>80.897815179825557</v>
      </c>
      <c r="K37" s="38">
        <f>[7]Input!K37</f>
        <v>0</v>
      </c>
      <c r="L37" s="38">
        <f>[7]Input!L37</f>
        <v>0</v>
      </c>
    </row>
    <row r="38" spans="1:30">
      <c r="A38" s="38">
        <f>[7]Input!A38</f>
        <v>36</v>
      </c>
      <c r="B38" s="38" t="str">
        <f>[7]Input!B38</f>
        <v>IND_CH_AMM_COAGSF_NEW</v>
      </c>
      <c r="C38" s="38" t="str">
        <f>[7]Input!C38</f>
        <v>IND_COA</v>
      </c>
      <c r="D38" s="38">
        <f>[7]Input!D38</f>
        <v>0</v>
      </c>
      <c r="E38" s="38">
        <f>[7]Input!E38</f>
        <v>0</v>
      </c>
      <c r="F38" s="38">
        <f>[7]Input!F38</f>
        <v>12.811885595873671</v>
      </c>
      <c r="G38" s="38">
        <f>[7]Input!G38</f>
        <v>111.6122158374358</v>
      </c>
      <c r="H38" s="38">
        <f>[7]Input!H38</f>
        <v>108.88430416590199</v>
      </c>
      <c r="I38" s="38">
        <f>[7]Input!I38</f>
        <v>51.730384444231213</v>
      </c>
      <c r="J38" s="38">
        <f>[7]Input!J38</f>
        <v>0</v>
      </c>
      <c r="K38" s="38">
        <f>[7]Input!K38</f>
        <v>0</v>
      </c>
      <c r="L38" s="38">
        <f>[7]Input!L38</f>
        <v>0</v>
      </c>
      <c r="AD38" s="28"/>
    </row>
    <row r="39" spans="1:30">
      <c r="A39" s="38">
        <f>[7]Input!A39</f>
        <v>37</v>
      </c>
      <c r="B39" s="38" t="str">
        <f>[7]Input!B39</f>
        <v>IND_CH_AMM_ELCSYS_NEW</v>
      </c>
      <c r="C39" s="38" t="str">
        <f>[7]Input!C39</f>
        <v>IND_HH2_WE</v>
      </c>
      <c r="D39" s="38">
        <f>[7]Input!D39</f>
        <v>0</v>
      </c>
      <c r="E39" s="38">
        <f>[7]Input!E39</f>
        <v>0</v>
      </c>
      <c r="F39" s="38">
        <f>[7]Input!F39</f>
        <v>0</v>
      </c>
      <c r="G39" s="38">
        <f>[7]Input!G39</f>
        <v>0</v>
      </c>
      <c r="H39" s="38">
        <f>[7]Input!H39</f>
        <v>122.008938915846</v>
      </c>
      <c r="I39" s="38">
        <f>[7]Input!I39</f>
        <v>377.11641966884542</v>
      </c>
      <c r="J39" s="38">
        <f>[7]Input!J39</f>
        <v>596.68754739939209</v>
      </c>
      <c r="K39" s="38">
        <f>[7]Input!K39</f>
        <v>730.11825816291105</v>
      </c>
      <c r="L39" s="38">
        <f>[7]Input!L39</f>
        <v>738.41500465559034</v>
      </c>
    </row>
    <row r="40" spans="1:30">
      <c r="A40" s="38">
        <f>[7]Input!A40</f>
        <v>38</v>
      </c>
      <c r="B40" s="38" t="str">
        <f>[7]Input!B40</f>
        <v>IND_CH_MTH_NGASR_NEW</v>
      </c>
      <c r="C40" s="38" t="str">
        <f>[7]Input!C40</f>
        <v>IND_NGA</v>
      </c>
      <c r="D40" s="38">
        <f>[7]Input!D40</f>
        <v>0</v>
      </c>
      <c r="E40" s="38">
        <f>[7]Input!E40</f>
        <v>0</v>
      </c>
      <c r="F40" s="38">
        <f>[7]Input!F40</f>
        <v>0</v>
      </c>
      <c r="G40" s="38">
        <f>[7]Input!G40</f>
        <v>12.42652939860616</v>
      </c>
      <c r="H40" s="38">
        <f>[7]Input!H40</f>
        <v>12.42705610813629</v>
      </c>
      <c r="I40" s="38">
        <f>[7]Input!I40</f>
        <v>12.42613436645857</v>
      </c>
      <c r="J40" s="38">
        <f>[7]Input!J40</f>
        <v>0</v>
      </c>
      <c r="K40" s="38">
        <f>[7]Input!K40</f>
        <v>0</v>
      </c>
      <c r="L40" s="38">
        <f>[7]Input!L40</f>
        <v>0</v>
      </c>
    </row>
    <row r="41" spans="1:30">
      <c r="A41" s="38">
        <f>[7]Input!A41</f>
        <v>39</v>
      </c>
      <c r="B41" s="38" t="str">
        <f>[7]Input!B41</f>
        <v>IND_CH_MTH_LPGPOX_NEW</v>
      </c>
      <c r="C41" s="38" t="str">
        <f>[7]Input!C41</f>
        <v>IND_LPG</v>
      </c>
      <c r="D41" s="38">
        <f>[7]Input!D41</f>
        <v>1.10677839432277</v>
      </c>
      <c r="E41" s="38">
        <f>[7]Input!E41</f>
        <v>11.361996624318421</v>
      </c>
      <c r="F41" s="38">
        <f>[7]Input!F41</f>
        <v>19.335587250633331</v>
      </c>
      <c r="G41" s="38">
        <f>[7]Input!G41</f>
        <v>19.335587250633331</v>
      </c>
      <c r="H41" s="38">
        <f>[7]Input!H41</f>
        <v>0</v>
      </c>
      <c r="I41" s="38">
        <f>[7]Input!I41</f>
        <v>5.179347125036676</v>
      </c>
      <c r="J41" s="38">
        <f>[7]Input!J41</f>
        <v>0</v>
      </c>
      <c r="K41" s="38">
        <f>[7]Input!K41</f>
        <v>0</v>
      </c>
      <c r="L41" s="38">
        <f>[7]Input!L41</f>
        <v>0</v>
      </c>
    </row>
    <row r="42" spans="1:30">
      <c r="A42" s="38">
        <f>[7]Input!A42</f>
        <v>40</v>
      </c>
      <c r="B42" s="38" t="str">
        <f>[7]Input!B42</f>
        <v>IND_CH_MTH_ELCSYS_NEW</v>
      </c>
      <c r="C42" s="38" t="str">
        <f>[7]Input!C42</f>
        <v>IND_HH2_WE</v>
      </c>
      <c r="D42" s="38">
        <f>[7]Input!D42</f>
        <v>0</v>
      </c>
      <c r="E42" s="38">
        <f>[7]Input!E42</f>
        <v>9.0009000900082403E-2</v>
      </c>
      <c r="F42" s="38">
        <f>[7]Input!F42</f>
        <v>9.0009000900039993E-2</v>
      </c>
      <c r="G42" s="38">
        <f>[7]Input!G42</f>
        <v>9.0009000900068706E-2</v>
      </c>
      <c r="H42" s="38">
        <f>[7]Input!H42</f>
        <v>46.757727023308703</v>
      </c>
      <c r="I42" s="38">
        <f>[7]Input!I42</f>
        <v>53.918281399100991</v>
      </c>
      <c r="J42" s="38">
        <f>[7]Input!J42</f>
        <v>83.504922363370227</v>
      </c>
      <c r="K42" s="38">
        <f>[7]Input!K42</f>
        <v>84.661154759265585</v>
      </c>
      <c r="L42" s="38">
        <f>[7]Input!L42</f>
        <v>85.623207318508065</v>
      </c>
    </row>
    <row r="43" spans="1:30">
      <c r="A43" s="38">
        <f>[7]Input!A43</f>
        <v>41</v>
      </c>
      <c r="B43" s="38" t="str">
        <f>[7]Input!B43</f>
        <v>IND_CH_EC_NEW</v>
      </c>
      <c r="C43" s="38" t="str">
        <f>[7]Input!C43</f>
        <v>IND_CH_ELC</v>
      </c>
      <c r="D43" s="38">
        <f>[7]Input!D43</f>
        <v>0</v>
      </c>
      <c r="E43" s="38">
        <f>[7]Input!E43</f>
        <v>25.85323115526981</v>
      </c>
      <c r="F43" s="38">
        <f>[7]Input!F43</f>
        <v>25.853231155269821</v>
      </c>
      <c r="G43" s="38">
        <f>[7]Input!G43</f>
        <v>25.85323115526981</v>
      </c>
      <c r="H43" s="38">
        <f>[7]Input!H43</f>
        <v>25.85323115526981</v>
      </c>
      <c r="I43" s="38">
        <f>[7]Input!I43</f>
        <v>25.85323115526981</v>
      </c>
      <c r="J43" s="38">
        <f>[7]Input!J43</f>
        <v>238.3555136691854</v>
      </c>
      <c r="K43" s="38">
        <f>[7]Input!K43</f>
        <v>231.32360605706529</v>
      </c>
      <c r="L43" s="38">
        <f>[7]Input!L43</f>
        <v>232.85059249022251</v>
      </c>
    </row>
    <row r="44" spans="1:30">
      <c r="A44" s="38">
        <f>[7]Input!A44</f>
        <v>42</v>
      </c>
      <c r="B44" s="38" t="str">
        <f>[7]Input!B44</f>
        <v>IND_CH_OTH_NGA_NEW</v>
      </c>
      <c r="C44" s="38" t="str">
        <f>[7]Input!C44</f>
        <v>IND_NGA</v>
      </c>
      <c r="D44" s="38">
        <f>[7]Input!D44</f>
        <v>97.086360591310964</v>
      </c>
      <c r="E44" s="38">
        <f>[7]Input!E44</f>
        <v>0</v>
      </c>
      <c r="F44" s="38">
        <f>[7]Input!F44</f>
        <v>97.086360591310964</v>
      </c>
      <c r="G44" s="38">
        <f>[7]Input!G44</f>
        <v>16.331046234346871</v>
      </c>
      <c r="H44" s="38">
        <f>[7]Input!H44</f>
        <v>0</v>
      </c>
      <c r="I44" s="38">
        <f>[7]Input!I44</f>
        <v>0</v>
      </c>
      <c r="J44" s="38">
        <f>[7]Input!J44</f>
        <v>0</v>
      </c>
      <c r="K44" s="38">
        <f>[7]Input!K44</f>
        <v>0</v>
      </c>
      <c r="L44" s="38">
        <f>[7]Input!L44</f>
        <v>0</v>
      </c>
    </row>
    <row r="45" spans="1:30">
      <c r="A45" s="38">
        <f>[7]Input!A45</f>
        <v>43</v>
      </c>
      <c r="B45" s="38" t="str">
        <f>[7]Input!B45</f>
        <v>IND_CH_OTH_ETH_NEW</v>
      </c>
      <c r="C45" s="38" t="str">
        <f>[7]Input!C45</f>
        <v>IND_ETH</v>
      </c>
      <c r="D45" s="38">
        <f>[7]Input!D45</f>
        <v>45.858460259825023</v>
      </c>
      <c r="E45" s="38">
        <f>[7]Input!E45</f>
        <v>45.858460259825023</v>
      </c>
      <c r="F45" s="38">
        <f>[7]Input!F45</f>
        <v>21.716055423674131</v>
      </c>
      <c r="G45" s="38">
        <f>[7]Input!G45</f>
        <v>0</v>
      </c>
      <c r="H45" s="38">
        <f>[7]Input!H45</f>
        <v>0</v>
      </c>
      <c r="I45" s="38">
        <f>[7]Input!I45</f>
        <v>0</v>
      </c>
      <c r="J45" s="38">
        <f>[7]Input!J45</f>
        <v>0</v>
      </c>
      <c r="K45" s="38">
        <f>[7]Input!K45</f>
        <v>0</v>
      </c>
      <c r="L45" s="38">
        <f>[7]Input!L45</f>
        <v>0</v>
      </c>
    </row>
    <row r="46" spans="1:30">
      <c r="A46" s="38">
        <f>[7]Input!A46</f>
        <v>44</v>
      </c>
      <c r="B46" s="38" t="str">
        <f>[7]Input!B46</f>
        <v>IND_CH_OTH_BIO_NEW</v>
      </c>
      <c r="C46" s="38" t="str">
        <f>[7]Input!C46</f>
        <v>IND_BIO</v>
      </c>
      <c r="D46" s="38">
        <f>[7]Input!D46</f>
        <v>0</v>
      </c>
      <c r="E46" s="38">
        <f>[7]Input!E46</f>
        <v>164.83272430956131</v>
      </c>
      <c r="F46" s="38">
        <f>[7]Input!F46</f>
        <v>105.9114767079366</v>
      </c>
      <c r="G46" s="38">
        <f>[7]Input!G46</f>
        <v>260.12138509944538</v>
      </c>
      <c r="H46" s="38">
        <f>[7]Input!H46</f>
        <v>306.75874752498453</v>
      </c>
      <c r="I46" s="38">
        <f>[7]Input!I46</f>
        <v>336.38194945766742</v>
      </c>
      <c r="J46" s="38">
        <f>[7]Input!J46</f>
        <v>364.61003734993722</v>
      </c>
      <c r="K46" s="38">
        <f>[7]Input!K46</f>
        <v>369.65852940431171</v>
      </c>
      <c r="L46" s="38">
        <f>[7]Input!L46</f>
        <v>373.8591682364949</v>
      </c>
    </row>
    <row r="47" spans="1:30">
      <c r="A47" s="38">
        <f>[7]Input!A47</f>
        <v>45</v>
      </c>
      <c r="B47" s="38" t="str">
        <f>[7]Input!B47</f>
        <v>IND_CH_MD_ELC_NEW</v>
      </c>
      <c r="C47" s="38" t="str">
        <f>[7]Input!C47</f>
        <v>IND_CH_ELC</v>
      </c>
      <c r="D47" s="38">
        <f>[7]Input!D47</f>
        <v>347.75236249908431</v>
      </c>
      <c r="E47" s="38">
        <f>[7]Input!E47</f>
        <v>378.62205880665681</v>
      </c>
      <c r="F47" s="38">
        <f>[7]Input!F47</f>
        <v>391.25772699747318</v>
      </c>
      <c r="G47" s="38">
        <f>[7]Input!G47</f>
        <v>445.38503905159018</v>
      </c>
      <c r="H47" s="38">
        <f>[7]Input!H47</f>
        <v>485.77918114735547</v>
      </c>
      <c r="I47" s="38">
        <f>[7]Input!I47</f>
        <v>546.32391054890945</v>
      </c>
      <c r="J47" s="38">
        <f>[7]Input!J47</f>
        <v>581.89463696073744</v>
      </c>
      <c r="K47" s="38">
        <f>[7]Input!K47</f>
        <v>605.27865073668829</v>
      </c>
      <c r="L47" s="38">
        <f>[7]Input!L47</f>
        <v>611.47898980674836</v>
      </c>
    </row>
    <row r="48" spans="1:30" hidden="1">
      <c r="A48" s="38">
        <f>[7]Input!A48</f>
        <v>46</v>
      </c>
      <c r="B48" s="38" t="str">
        <f>[7]Input!B48</f>
        <v>IND_IS_BOF_EXS</v>
      </c>
      <c r="C48" s="38" t="str">
        <f>[7]Input!C48</f>
        <v>IND_NGA</v>
      </c>
      <c r="D48" s="38">
        <f>[7]Input!D48</f>
        <v>248.70881142869749</v>
      </c>
      <c r="E48" s="38">
        <f>[7]Input!E48</f>
        <v>206.37577160493831</v>
      </c>
      <c r="F48" s="38">
        <f>[7]Input!F48</f>
        <v>165.10061728395061</v>
      </c>
      <c r="G48" s="38">
        <f>[7]Input!G48</f>
        <v>124.99763736974261</v>
      </c>
      <c r="H48" s="38">
        <f>[7]Input!H48</f>
        <v>112.28880748064461</v>
      </c>
      <c r="I48" s="38">
        <f>[7]Input!I48</f>
        <v>56.144403740322282</v>
      </c>
      <c r="J48" s="38">
        <f>[7]Input!J48</f>
        <v>0</v>
      </c>
      <c r="K48" s="38">
        <f>[7]Input!K48</f>
        <v>0</v>
      </c>
      <c r="L48" s="38">
        <f>[7]Input!L48</f>
        <v>0</v>
      </c>
    </row>
    <row r="49" spans="1:12" hidden="1">
      <c r="A49" s="38">
        <f>[7]Input!A49</f>
        <v>47</v>
      </c>
      <c r="B49" s="38" t="str">
        <f>[7]Input!B49</f>
        <v>IND_IS_BOF_EXS</v>
      </c>
      <c r="C49" s="38" t="str">
        <f>[7]Input!C49</f>
        <v>IND_HFO</v>
      </c>
      <c r="D49" s="38">
        <f>[7]Input!D49</f>
        <v>20.50765536723172</v>
      </c>
      <c r="E49" s="38">
        <f>[7]Input!E49</f>
        <v>17.08971280602637</v>
      </c>
      <c r="F49" s="38">
        <f>[7]Input!F49</f>
        <v>13.671770244821101</v>
      </c>
      <c r="G49" s="38">
        <f>[7]Input!G49</f>
        <v>10.253827683615819</v>
      </c>
      <c r="H49" s="38">
        <f>[7]Input!H49</f>
        <v>7.779907253946436</v>
      </c>
      <c r="I49" s="38">
        <f>[7]Input!I49</f>
        <v>3.417942561205265</v>
      </c>
      <c r="J49" s="38">
        <f>[7]Input!J49</f>
        <v>0</v>
      </c>
      <c r="K49" s="38">
        <f>[7]Input!K49</f>
        <v>0</v>
      </c>
      <c r="L49" s="38">
        <f>[7]Input!L49</f>
        <v>0</v>
      </c>
    </row>
    <row r="50" spans="1:12" hidden="1">
      <c r="A50" s="38">
        <f>[7]Input!A50</f>
        <v>48</v>
      </c>
      <c r="B50" s="38" t="str">
        <f>[7]Input!B50</f>
        <v>IND_IS_BOF_EXS</v>
      </c>
      <c r="C50" s="38" t="str">
        <f>[7]Input!C50</f>
        <v>IND_COA</v>
      </c>
      <c r="D50" s="38">
        <f>[7]Input!D50</f>
        <v>58.404843063402389</v>
      </c>
      <c r="E50" s="38">
        <f>[7]Input!E50</f>
        <v>48.67070255283533</v>
      </c>
      <c r="F50" s="38">
        <f>[7]Input!F50</f>
        <v>38.936562042268307</v>
      </c>
      <c r="G50" s="38">
        <f>[7]Input!G50</f>
        <v>29.202421531701191</v>
      </c>
      <c r="H50" s="38">
        <f>[7]Input!H50</f>
        <v>19.46828102113415</v>
      </c>
      <c r="I50" s="38">
        <f>[7]Input!I50</f>
        <v>9.734140510567066</v>
      </c>
      <c r="J50" s="38">
        <f>[7]Input!J50</f>
        <v>0</v>
      </c>
      <c r="K50" s="38">
        <f>[7]Input!K50</f>
        <v>0</v>
      </c>
      <c r="L50" s="38">
        <f>[7]Input!L50</f>
        <v>0</v>
      </c>
    </row>
    <row r="51" spans="1:12" hidden="1">
      <c r="A51" s="38">
        <f>[7]Input!A51</f>
        <v>49</v>
      </c>
      <c r="B51" s="38" t="str">
        <f>[7]Input!B51</f>
        <v>IND_IS_BOF_EXS</v>
      </c>
      <c r="C51" s="38" t="str">
        <f>[7]Input!C51</f>
        <v>IND_COK</v>
      </c>
      <c r="D51" s="38">
        <f>[7]Input!D51</f>
        <v>239.73569052102951</v>
      </c>
      <c r="E51" s="38">
        <f>[7]Input!E51</f>
        <v>199.77974210085779</v>
      </c>
      <c r="F51" s="38">
        <f>[7]Input!F51</f>
        <v>159.82379368068641</v>
      </c>
      <c r="G51" s="38">
        <f>[7]Input!G51</f>
        <v>119.8678452605148</v>
      </c>
      <c r="H51" s="38">
        <f>[7]Input!H51</f>
        <v>92.643242787903333</v>
      </c>
      <c r="I51" s="38">
        <f>[7]Input!I51</f>
        <v>39.955948420171588</v>
      </c>
      <c r="J51" s="38">
        <f>[7]Input!J51</f>
        <v>0</v>
      </c>
      <c r="K51" s="38">
        <f>[7]Input!K51</f>
        <v>0</v>
      </c>
      <c r="L51" s="38">
        <f>[7]Input!L51</f>
        <v>0</v>
      </c>
    </row>
    <row r="52" spans="1:12" hidden="1">
      <c r="A52" s="38">
        <f>[7]Input!A52</f>
        <v>50</v>
      </c>
      <c r="B52" s="38" t="str">
        <f>[7]Input!B52</f>
        <v>IND_IS_BOF_EXS</v>
      </c>
      <c r="C52" s="38" t="str">
        <f>[7]Input!C52</f>
        <v>IND_COG</v>
      </c>
      <c r="D52" s="38">
        <f>[7]Input!D52</f>
        <v>112.5900770889223</v>
      </c>
      <c r="E52" s="38">
        <f>[7]Input!E52</f>
        <v>58.964506172839499</v>
      </c>
      <c r="F52" s="38">
        <f>[7]Input!F52</f>
        <v>47.171604938271606</v>
      </c>
      <c r="G52" s="38">
        <f>[7]Input!G52</f>
        <v>99.327329673571853</v>
      </c>
      <c r="H52" s="38">
        <f>[7]Input!H52</f>
        <v>23.58580246913581</v>
      </c>
      <c r="I52" s="38">
        <f>[7]Input!I52</f>
        <v>18.63058527411593</v>
      </c>
      <c r="J52" s="38">
        <f>[7]Input!J52</f>
        <v>0</v>
      </c>
      <c r="K52" s="38">
        <f>[7]Input!K52</f>
        <v>0</v>
      </c>
      <c r="L52" s="38">
        <f>[7]Input!L52</f>
        <v>0</v>
      </c>
    </row>
    <row r="53" spans="1:12" hidden="1">
      <c r="A53" s="38">
        <f>[7]Input!A53</f>
        <v>51</v>
      </c>
      <c r="B53" s="38" t="str">
        <f>[7]Input!B53</f>
        <v>IND_IS_BOF_EXS</v>
      </c>
      <c r="C53" s="38" t="str">
        <f>[7]Input!C53</f>
        <v>IND_BFG</v>
      </c>
      <c r="D53" s="38">
        <f>[7]Input!D53</f>
        <v>172.93590081607019</v>
      </c>
      <c r="E53" s="38">
        <f>[7]Input!E53</f>
        <v>144.1132506800586</v>
      </c>
      <c r="F53" s="38">
        <f>[7]Input!F53</f>
        <v>115.2906005440469</v>
      </c>
      <c r="G53" s="38">
        <f>[7]Input!G53</f>
        <v>86.467950408035165</v>
      </c>
      <c r="H53" s="38">
        <f>[7]Input!H53</f>
        <v>57.645300272023441</v>
      </c>
      <c r="I53" s="38">
        <f>[7]Input!I53</f>
        <v>28.82265013601172</v>
      </c>
      <c r="J53" s="38">
        <f>[7]Input!J53</f>
        <v>0</v>
      </c>
      <c r="K53" s="38">
        <f>[7]Input!K53</f>
        <v>0</v>
      </c>
      <c r="L53" s="38">
        <f>[7]Input!L53</f>
        <v>0</v>
      </c>
    </row>
    <row r="54" spans="1:12" hidden="1">
      <c r="A54" s="38">
        <f>[7]Input!A54</f>
        <v>52</v>
      </c>
      <c r="B54" s="38" t="str">
        <f>[7]Input!B54</f>
        <v>IND_IS_BOF_EXS</v>
      </c>
      <c r="C54" s="38" t="str">
        <f>[7]Input!C54</f>
        <v>IND_PTC</v>
      </c>
      <c r="D54" s="38">
        <f>[7]Input!D54</f>
        <v>96.945270302216841</v>
      </c>
      <c r="E54" s="38">
        <f>[7]Input!E54</f>
        <v>116.52985457208641</v>
      </c>
      <c r="F54" s="38">
        <f>[7]Input!F54</f>
        <v>93.223883657668978</v>
      </c>
      <c r="G54" s="38">
        <f>[7]Input!G54</f>
        <v>4.7971123666038924</v>
      </c>
      <c r="H54" s="38">
        <f>[7]Input!H54</f>
        <v>3.1980749110692619</v>
      </c>
      <c r="I54" s="38">
        <f>[7]Input!I54</f>
        <v>1.5990374555346309</v>
      </c>
      <c r="J54" s="38">
        <f>[7]Input!J54</f>
        <v>0</v>
      </c>
      <c r="K54" s="38">
        <f>[7]Input!K54</f>
        <v>0</v>
      </c>
      <c r="L54" s="38">
        <f>[7]Input!L54</f>
        <v>0</v>
      </c>
    </row>
    <row r="55" spans="1:12" hidden="1">
      <c r="A55" s="38">
        <f>[7]Input!A55</f>
        <v>53</v>
      </c>
      <c r="B55" s="38" t="str">
        <f>[7]Input!B55</f>
        <v>IND_IS_DRI_EXS</v>
      </c>
      <c r="C55" s="38" t="str">
        <f>[7]Input!C55</f>
        <v>IND_NGA</v>
      </c>
      <c r="D55" s="38">
        <f>[7]Input!D55</f>
        <v>4.1092164679582854</v>
      </c>
      <c r="E55" s="38">
        <f>[7]Input!E55</f>
        <v>3.2256333830104431</v>
      </c>
      <c r="F55" s="38">
        <f>[7]Input!F55</f>
        <v>2.6179582712370539</v>
      </c>
      <c r="G55" s="38">
        <f>[7]Input!G55</f>
        <v>1.616393889716806</v>
      </c>
      <c r="H55" s="38">
        <f>[7]Input!H55</f>
        <v>0.80919061102827794</v>
      </c>
      <c r="I55" s="38">
        <f>[7]Input!I55</f>
        <v>0</v>
      </c>
      <c r="J55" s="38">
        <f>[7]Input!J55</f>
        <v>0</v>
      </c>
      <c r="K55" s="38">
        <f>[7]Input!K55</f>
        <v>0</v>
      </c>
      <c r="L55" s="38">
        <f>[7]Input!L55</f>
        <v>0</v>
      </c>
    </row>
    <row r="56" spans="1:12" hidden="1">
      <c r="A56" s="38">
        <f>[7]Input!A56</f>
        <v>54</v>
      </c>
      <c r="B56" s="38" t="str">
        <f>[7]Input!B56</f>
        <v>IND_IS_DRI_EXS</v>
      </c>
      <c r="C56" s="38" t="str">
        <f>[7]Input!C56</f>
        <v>IND_BIO</v>
      </c>
      <c r="D56" s="38">
        <f>[7]Input!D56</f>
        <v>0.24291825633382999</v>
      </c>
      <c r="E56" s="38">
        <f>[7]Input!E56</f>
        <v>0.26497764530551499</v>
      </c>
      <c r="F56" s="38">
        <f>[7]Input!F56</f>
        <v>0</v>
      </c>
      <c r="G56" s="38">
        <f>[7]Input!G56</f>
        <v>0.114130066388556</v>
      </c>
      <c r="H56" s="38">
        <f>[7]Input!H56</f>
        <v>6.3462146050667967E-2</v>
      </c>
      <c r="I56" s="38">
        <f>[7]Input!I56</f>
        <v>0</v>
      </c>
      <c r="J56" s="38">
        <f>[7]Input!J56</f>
        <v>0</v>
      </c>
      <c r="K56" s="38">
        <f>[7]Input!K56</f>
        <v>0</v>
      </c>
      <c r="L56" s="38">
        <f>[7]Input!L56</f>
        <v>0</v>
      </c>
    </row>
    <row r="57" spans="1:12" hidden="1">
      <c r="A57" s="38">
        <f>[7]Input!A57</f>
        <v>55</v>
      </c>
      <c r="B57" s="38" t="str">
        <f>[7]Input!B57</f>
        <v>IND_IS_DRI_EXS</v>
      </c>
      <c r="C57" s="38" t="str">
        <f>[7]Input!C57</f>
        <v>IND_COA</v>
      </c>
      <c r="D57" s="38">
        <f>[7]Input!D57</f>
        <v>0.11527570789865919</v>
      </c>
      <c r="E57" s="38">
        <f>[7]Input!E57</f>
        <v>9.2220566318927291E-2</v>
      </c>
      <c r="F57" s="38">
        <f>[7]Input!F57</f>
        <v>6.9165424739197748E-2</v>
      </c>
      <c r="G57" s="38">
        <f>[7]Input!G57</f>
        <v>4.6110283159462487E-2</v>
      </c>
      <c r="H57" s="38">
        <f>[7]Input!H57</f>
        <v>2.3055141579730681E-2</v>
      </c>
      <c r="I57" s="38">
        <f>[7]Input!I57</f>
        <v>0</v>
      </c>
      <c r="J57" s="38">
        <f>[7]Input!J57</f>
        <v>0</v>
      </c>
      <c r="K57" s="38">
        <f>[7]Input!K57</f>
        <v>0</v>
      </c>
      <c r="L57" s="38">
        <f>[7]Input!L57</f>
        <v>0</v>
      </c>
    </row>
    <row r="58" spans="1:12" hidden="1">
      <c r="A58" s="38">
        <f>[7]Input!A58</f>
        <v>56</v>
      </c>
      <c r="B58" s="38" t="str">
        <f>[7]Input!B58</f>
        <v>IND_IS_SCR_EXS</v>
      </c>
      <c r="C58" s="38" t="str">
        <f>[7]Input!C58</f>
        <v>IND_NGA</v>
      </c>
      <c r="D58" s="38">
        <f>[7]Input!D58</f>
        <v>105.9813637325784</v>
      </c>
      <c r="E58" s="38">
        <f>[7]Input!E58</f>
        <v>72.333145388642777</v>
      </c>
      <c r="F58" s="38">
        <f>[7]Input!F58</f>
        <v>106.9374788562223</v>
      </c>
      <c r="G58" s="38">
        <f>[7]Input!G58</f>
        <v>43.925705892626517</v>
      </c>
      <c r="H58" s="38">
        <f>[7]Input!H58</f>
        <v>29.963748368908579</v>
      </c>
      <c r="I58" s="38">
        <f>[7]Input!I58</f>
        <v>14.98187418445429</v>
      </c>
      <c r="J58" s="38">
        <f>[7]Input!J58</f>
        <v>0</v>
      </c>
      <c r="K58" s="38">
        <f>[7]Input!K58</f>
        <v>0</v>
      </c>
      <c r="L58" s="38">
        <f>[7]Input!L58</f>
        <v>0</v>
      </c>
    </row>
    <row r="59" spans="1:12" hidden="1">
      <c r="A59" s="38">
        <f>[7]Input!A59</f>
        <v>57</v>
      </c>
      <c r="B59" s="38" t="str">
        <f>[7]Input!B59</f>
        <v>IND_IS_SCR_EXS</v>
      </c>
      <c r="C59" s="38" t="str">
        <f>[7]Input!C59</f>
        <v>IND_BIO</v>
      </c>
      <c r="D59" s="38">
        <f>[7]Input!D59</f>
        <v>29.693089428919802</v>
      </c>
      <c r="E59" s="38">
        <f>[7]Input!E59</f>
        <v>61.338703181635132</v>
      </c>
      <c r="F59" s="38">
        <f>[7]Input!F59</f>
        <v>0</v>
      </c>
      <c r="G59" s="38">
        <f>[7]Input!G59</f>
        <v>35.419283983744307</v>
      </c>
      <c r="H59" s="38">
        <f>[7]Input!H59</f>
        <v>23.504991059202581</v>
      </c>
      <c r="I59" s="38">
        <f>[7]Input!I59</f>
        <v>11.752495529601291</v>
      </c>
      <c r="J59" s="38">
        <f>[7]Input!J59</f>
        <v>0</v>
      </c>
      <c r="K59" s="38">
        <f>[7]Input!K59</f>
        <v>0</v>
      </c>
      <c r="L59" s="38">
        <f>[7]Input!L59</f>
        <v>0</v>
      </c>
    </row>
    <row r="60" spans="1:12" hidden="1">
      <c r="A60" s="38">
        <f>[7]Input!A60</f>
        <v>58</v>
      </c>
      <c r="B60" s="38" t="str">
        <f>[7]Input!B60</f>
        <v>IND_IS_SCR_EXS</v>
      </c>
      <c r="C60" s="38" t="str">
        <f>[7]Input!C60</f>
        <v>IND_COA</v>
      </c>
      <c r="D60" s="38">
        <f>[7]Input!D60</f>
        <v>13.63408779701974</v>
      </c>
      <c r="E60" s="38">
        <f>[7]Input!E60</f>
        <v>11.36173983084978</v>
      </c>
      <c r="F60" s="38">
        <f>[7]Input!F60</f>
        <v>9.0893918646798255</v>
      </c>
      <c r="G60" s="38">
        <f>[7]Input!G60</f>
        <v>6.8170438985098674</v>
      </c>
      <c r="H60" s="38">
        <f>[7]Input!H60</f>
        <v>4.544695932339911</v>
      </c>
      <c r="I60" s="38">
        <f>[7]Input!I60</f>
        <v>2.2723479661699559</v>
      </c>
      <c r="J60" s="38">
        <f>[7]Input!J60</f>
        <v>0</v>
      </c>
      <c r="K60" s="38">
        <f>[7]Input!K60</f>
        <v>0</v>
      </c>
      <c r="L60" s="38">
        <f>[7]Input!L60</f>
        <v>0</v>
      </c>
    </row>
    <row r="61" spans="1:12" hidden="1">
      <c r="A61" s="38">
        <f>[7]Input!A61</f>
        <v>59</v>
      </c>
      <c r="B61" s="38" t="str">
        <f>[7]Input!B61</f>
        <v>IND_FEA_EXS</v>
      </c>
      <c r="C61" s="38" t="str">
        <f>[7]Input!C61</f>
        <v>IND_COA</v>
      </c>
      <c r="D61" s="38">
        <f>[7]Input!D61</f>
        <v>85.764335027426412</v>
      </c>
      <c r="E61" s="38">
        <f>[7]Input!E61</f>
        <v>50.450379312660928</v>
      </c>
      <c r="F61" s="38">
        <f>[7]Input!F61</f>
        <v>5.218750699652972</v>
      </c>
      <c r="G61" s="38">
        <f>[7]Input!G61</f>
        <v>3.4791671331019809</v>
      </c>
      <c r="H61" s="38">
        <f>[7]Input!H61</f>
        <v>1.739583566550992</v>
      </c>
      <c r="I61" s="38">
        <f>[7]Input!I61</f>
        <v>0</v>
      </c>
      <c r="J61" s="38">
        <f>[7]Input!J61</f>
        <v>0</v>
      </c>
      <c r="K61" s="38">
        <f>[7]Input!K61</f>
        <v>0</v>
      </c>
      <c r="L61" s="38">
        <f>[7]Input!L61</f>
        <v>0</v>
      </c>
    </row>
    <row r="62" spans="1:12" hidden="1">
      <c r="A62" s="38">
        <f>[7]Input!A62</f>
        <v>60</v>
      </c>
      <c r="B62" s="38" t="str">
        <f>[7]Input!B62</f>
        <v>IND_FEA_EXS</v>
      </c>
      <c r="C62" s="38" t="str">
        <f>[7]Input!C62</f>
        <v>IND_COK</v>
      </c>
      <c r="D62" s="38">
        <f>[7]Input!D62</f>
        <v>16.967916713310199</v>
      </c>
      <c r="E62" s="38">
        <f>[7]Input!E62</f>
        <v>7.1443859845516631</v>
      </c>
      <c r="F62" s="38">
        <f>[7]Input!F62</f>
        <v>5.3582894884137469</v>
      </c>
      <c r="G62" s="38">
        <f>[7]Input!G62</f>
        <v>23.94128395835666</v>
      </c>
      <c r="H62" s="38">
        <f>[7]Input!H62</f>
        <v>25.526295757303831</v>
      </c>
      <c r="I62" s="38">
        <f>[7]Input!I62</f>
        <v>0</v>
      </c>
      <c r="J62" s="38">
        <f>[7]Input!J62</f>
        <v>0</v>
      </c>
      <c r="K62" s="38">
        <f>[7]Input!K62</f>
        <v>0</v>
      </c>
      <c r="L62" s="38">
        <f>[7]Input!L62</f>
        <v>0</v>
      </c>
    </row>
    <row r="63" spans="1:12" hidden="1">
      <c r="A63" s="38">
        <f>[7]Input!A63</f>
        <v>61</v>
      </c>
      <c r="B63" s="38" t="str">
        <f>[7]Input!B63</f>
        <v>IND_IS_EC_EXS</v>
      </c>
      <c r="C63" s="38" t="str">
        <f>[7]Input!C63</f>
        <v>IND_IS_ELC</v>
      </c>
      <c r="D63" s="38">
        <f>[7]Input!D63</f>
        <v>106.48724071204531</v>
      </c>
      <c r="E63" s="38">
        <f>[7]Input!E63</f>
        <v>0</v>
      </c>
      <c r="F63" s="38">
        <f>[7]Input!F63</f>
        <v>0</v>
      </c>
      <c r="G63" s="38">
        <f>[7]Input!G63</f>
        <v>23.83891267004195</v>
      </c>
      <c r="H63" s="38">
        <f>[7]Input!H63</f>
        <v>0</v>
      </c>
      <c r="I63" s="38">
        <f>[7]Input!I63</f>
        <v>0</v>
      </c>
      <c r="J63" s="38">
        <f>[7]Input!J63</f>
        <v>0</v>
      </c>
      <c r="K63" s="38">
        <f>[7]Input!K63</f>
        <v>0</v>
      </c>
      <c r="L63" s="38">
        <f>[7]Input!L63</f>
        <v>0</v>
      </c>
    </row>
    <row r="64" spans="1:12" hidden="1">
      <c r="A64" s="38">
        <f>[7]Input!A64</f>
        <v>62</v>
      </c>
      <c r="B64" s="38" t="str">
        <f>[7]Input!B64</f>
        <v>IND_IS_EC_NEW</v>
      </c>
      <c r="C64" s="38" t="str">
        <f>[7]Input!C64</f>
        <v>IND_IS_ELC</v>
      </c>
      <c r="D64" s="38">
        <f>[7]Input!D64</f>
        <v>180.909337515696</v>
      </c>
      <c r="E64" s="38">
        <f>[7]Input!E64</f>
        <v>238.51543416167311</v>
      </c>
      <c r="F64" s="38">
        <f>[7]Input!F64</f>
        <v>293.18826534711451</v>
      </c>
      <c r="G64" s="38">
        <f>[7]Input!G64</f>
        <v>357.15538426911252</v>
      </c>
      <c r="H64" s="38">
        <f>[7]Input!H64</f>
        <v>402.81057434430562</v>
      </c>
      <c r="I64" s="38">
        <f>[7]Input!I64</f>
        <v>436.23039461471632</v>
      </c>
      <c r="J64" s="38">
        <f>[7]Input!J64</f>
        <v>474.64935355156342</v>
      </c>
      <c r="K64" s="38">
        <f>[7]Input!K64</f>
        <v>526.06604450520001</v>
      </c>
      <c r="L64" s="38">
        <f>[7]Input!L64</f>
        <v>526.0660445051999</v>
      </c>
    </row>
    <row r="65" spans="1:12" hidden="1">
      <c r="A65" s="38">
        <f>[7]Input!A65</f>
        <v>63</v>
      </c>
      <c r="B65" s="38" t="str">
        <f>[7]Input!B65</f>
        <v>IND_IS_MD_ELC_EXS</v>
      </c>
      <c r="C65" s="38" t="str">
        <f>[7]Input!C65</f>
        <v>IND_IS_ELC</v>
      </c>
      <c r="D65" s="38">
        <f>[7]Input!D65</f>
        <v>141.31616279069769</v>
      </c>
      <c r="E65" s="38">
        <f>[7]Input!E65</f>
        <v>113.0529302325581</v>
      </c>
      <c r="F65" s="38">
        <f>[7]Input!F65</f>
        <v>84.789697674418605</v>
      </c>
      <c r="G65" s="38">
        <f>[7]Input!G65</f>
        <v>56.526465116279063</v>
      </c>
      <c r="H65" s="38">
        <f>[7]Input!H65</f>
        <v>28.263232558139538</v>
      </c>
      <c r="I65" s="38">
        <f>[7]Input!I65</f>
        <v>0</v>
      </c>
      <c r="J65" s="38">
        <f>[7]Input!J65</f>
        <v>0</v>
      </c>
      <c r="K65" s="38">
        <f>[7]Input!K65</f>
        <v>0</v>
      </c>
      <c r="L65" s="38">
        <f>[7]Input!L65</f>
        <v>0</v>
      </c>
    </row>
    <row r="66" spans="1:12" hidden="1">
      <c r="A66" s="38">
        <f>[7]Input!A66</f>
        <v>64</v>
      </c>
      <c r="B66" s="38" t="str">
        <f>[7]Input!B66</f>
        <v>IND_IS_MD_OIL_EXS</v>
      </c>
      <c r="C66" s="38" t="str">
        <f>[7]Input!C66</f>
        <v>IND_LPG</v>
      </c>
      <c r="D66" s="38">
        <f>[7]Input!D66</f>
        <v>5.0951444097300724</v>
      </c>
      <c r="E66" s="38">
        <f>[7]Input!E66</f>
        <v>0</v>
      </c>
      <c r="F66" s="38">
        <f>[7]Input!F66</f>
        <v>0</v>
      </c>
      <c r="G66" s="38">
        <f>[7]Input!G66</f>
        <v>0</v>
      </c>
      <c r="H66" s="38">
        <f>[7]Input!H66</f>
        <v>0</v>
      </c>
      <c r="I66" s="38">
        <f>[7]Input!I66</f>
        <v>0</v>
      </c>
      <c r="J66" s="38">
        <f>[7]Input!J66</f>
        <v>0</v>
      </c>
      <c r="K66" s="38">
        <f>[7]Input!K66</f>
        <v>0</v>
      </c>
      <c r="L66" s="38">
        <f>[7]Input!L66</f>
        <v>0</v>
      </c>
    </row>
    <row r="67" spans="1:12" hidden="1">
      <c r="A67" s="38">
        <f>[7]Input!A67</f>
        <v>65</v>
      </c>
      <c r="B67" s="38" t="str">
        <f>[7]Input!B67</f>
        <v>IND_IS_MD_OIL_EXS</v>
      </c>
      <c r="C67" s="38" t="str">
        <f>[7]Input!C67</f>
        <v>IND_OIL</v>
      </c>
      <c r="D67" s="38">
        <f>[7]Input!D67</f>
        <v>0</v>
      </c>
      <c r="E67" s="38">
        <f>[7]Input!E67</f>
        <v>0</v>
      </c>
      <c r="F67" s="38">
        <f>[7]Input!F67</f>
        <v>6.1829999999999989</v>
      </c>
      <c r="G67" s="38">
        <f>[7]Input!G67</f>
        <v>4.1219999999999999</v>
      </c>
      <c r="H67" s="38">
        <f>[7]Input!H67</f>
        <v>2.0609999999999991</v>
      </c>
      <c r="I67" s="38">
        <f>[7]Input!I67</f>
        <v>0</v>
      </c>
      <c r="J67" s="38">
        <f>[7]Input!J67</f>
        <v>0</v>
      </c>
      <c r="K67" s="38">
        <f>[7]Input!K67</f>
        <v>0</v>
      </c>
      <c r="L67" s="38">
        <f>[7]Input!L67</f>
        <v>0</v>
      </c>
    </row>
    <row r="68" spans="1:12" hidden="1">
      <c r="A68" s="38">
        <f>[7]Input!A68</f>
        <v>66</v>
      </c>
      <c r="B68" s="38" t="str">
        <f>[7]Input!B68</f>
        <v>IND_IS_MD_OIL_EXS</v>
      </c>
      <c r="C68" s="38" t="str">
        <f>[7]Input!C68</f>
        <v>IND_NAP</v>
      </c>
      <c r="D68" s="38">
        <f>[7]Input!D68</f>
        <v>5.2098555902699264</v>
      </c>
      <c r="E68" s="38">
        <f>[7]Input!E68</f>
        <v>8.2439999999999998</v>
      </c>
      <c r="F68" s="38">
        <f>[7]Input!F68</f>
        <v>0</v>
      </c>
      <c r="G68" s="38">
        <f>[7]Input!G68</f>
        <v>0</v>
      </c>
      <c r="H68" s="38">
        <f>[7]Input!H68</f>
        <v>0</v>
      </c>
      <c r="I68" s="38">
        <f>[7]Input!I68</f>
        <v>0</v>
      </c>
      <c r="J68" s="38">
        <f>[7]Input!J68</f>
        <v>0</v>
      </c>
      <c r="K68" s="38">
        <f>[7]Input!K68</f>
        <v>0</v>
      </c>
      <c r="L68" s="38">
        <f>[7]Input!L68</f>
        <v>0</v>
      </c>
    </row>
    <row r="69" spans="1:12" hidden="1">
      <c r="A69" s="38">
        <f>[7]Input!A69</f>
        <v>67</v>
      </c>
      <c r="B69" s="38" t="str">
        <f>[7]Input!B69</f>
        <v>IND_IS_BOF_BFBOF_NEW</v>
      </c>
      <c r="C69" s="38" t="str">
        <f>[7]Input!C69</f>
        <v>IND_COA</v>
      </c>
      <c r="D69" s="38">
        <f>[7]Input!D69</f>
        <v>29.359359459276881</v>
      </c>
      <c r="E69" s="38">
        <f>[7]Input!E69</f>
        <v>34.583519673996811</v>
      </c>
      <c r="F69" s="38">
        <f>[7]Input!F69</f>
        <v>18.460738406872661</v>
      </c>
      <c r="G69" s="38">
        <f>[7]Input!G69</f>
        <v>56.850531602223363</v>
      </c>
      <c r="H69" s="38">
        <f>[7]Input!H69</f>
        <v>62.694725920186933</v>
      </c>
      <c r="I69" s="38">
        <f>[7]Input!I69</f>
        <v>115.9667347382709</v>
      </c>
      <c r="J69" s="38">
        <f>[7]Input!J69</f>
        <v>162.54414446489179</v>
      </c>
      <c r="K69" s="38">
        <f>[7]Input!K69</f>
        <v>91.605430978720278</v>
      </c>
      <c r="L69" s="38">
        <f>[7]Input!L69</f>
        <v>0</v>
      </c>
    </row>
    <row r="70" spans="1:12" hidden="1">
      <c r="A70" s="38">
        <f>[7]Input!A70</f>
        <v>68</v>
      </c>
      <c r="B70" s="38" t="str">
        <f>[7]Input!B70</f>
        <v>IND_IS_BOF_BFBOF_NEW</v>
      </c>
      <c r="C70" s="38" t="str">
        <f>[7]Input!C70</f>
        <v>IND_COK</v>
      </c>
      <c r="D70" s="38">
        <f>[7]Input!D70</f>
        <v>47.301190239946067</v>
      </c>
      <c r="E70" s="38">
        <f>[7]Input!E70</f>
        <v>55.717892808105951</v>
      </c>
      <c r="F70" s="38">
        <f>[7]Input!F70</f>
        <v>29.74230076662818</v>
      </c>
      <c r="G70" s="38">
        <f>[7]Input!G70</f>
        <v>91.592523136915432</v>
      </c>
      <c r="H70" s="38">
        <f>[7]Input!H70</f>
        <v>101.008169538079</v>
      </c>
      <c r="I70" s="38">
        <f>[7]Input!I70</f>
        <v>186.83529485610299</v>
      </c>
      <c r="J70" s="38">
        <f>[7]Input!J70</f>
        <v>261.87667719343671</v>
      </c>
      <c r="K70" s="38">
        <f>[7]Input!K70</f>
        <v>147.5865276879382</v>
      </c>
      <c r="L70" s="38">
        <f>[7]Input!L70</f>
        <v>0</v>
      </c>
    </row>
    <row r="71" spans="1:12" hidden="1">
      <c r="A71" s="38">
        <f>[7]Input!A71</f>
        <v>69</v>
      </c>
      <c r="B71" s="38" t="str">
        <f>[7]Input!B71</f>
        <v>IND_IS_BOF_BFBOF_NEW</v>
      </c>
      <c r="C71" s="38" t="str">
        <f>[7]Input!C71</f>
        <v>IND_BFG</v>
      </c>
      <c r="D71" s="38">
        <f>[7]Input!D71</f>
        <v>0.81553776275768719</v>
      </c>
      <c r="E71" s="38">
        <f>[7]Input!E71</f>
        <v>0.9606533242776879</v>
      </c>
      <c r="F71" s="38">
        <f>[7]Input!F71</f>
        <v>0.5127982890797963</v>
      </c>
      <c r="G71" s="38">
        <f>[7]Input!G71</f>
        <v>1.579181433395092</v>
      </c>
      <c r="H71" s="38">
        <f>[7]Input!H71</f>
        <v>1.7415201644496341</v>
      </c>
      <c r="I71" s="38">
        <f>[7]Input!I71</f>
        <v>3.2212981871741859</v>
      </c>
      <c r="J71" s="38">
        <f>[7]Input!J71</f>
        <v>4.5151151240247636</v>
      </c>
      <c r="K71" s="38">
        <f>[7]Input!K71</f>
        <v>2.544595304964453</v>
      </c>
      <c r="L71" s="38">
        <f>[7]Input!L71</f>
        <v>0</v>
      </c>
    </row>
    <row r="72" spans="1:12" hidden="1">
      <c r="A72" s="38">
        <f>[7]Input!A72</f>
        <v>70</v>
      </c>
      <c r="B72" s="38" t="str">
        <f>[7]Input!B72</f>
        <v>IND_IS_DRI_DRIEAF_NEW</v>
      </c>
      <c r="C72" s="38" t="str">
        <f>[7]Input!C72</f>
        <v>IND_NGA</v>
      </c>
      <c r="D72" s="38">
        <f>[7]Input!D72</f>
        <v>0.15341006840142629</v>
      </c>
      <c r="E72" s="38">
        <f>[7]Input!E72</f>
        <v>6.4820316094158041</v>
      </c>
      <c r="F72" s="38">
        <f>[7]Input!F72</f>
        <v>11.95194470816647</v>
      </c>
      <c r="G72" s="38">
        <f>[7]Input!G72</f>
        <v>16.35803099950531</v>
      </c>
      <c r="H72" s="38">
        <f>[7]Input!H72</f>
        <v>23.136125585867241</v>
      </c>
      <c r="I72" s="38">
        <f>[7]Input!I72</f>
        <v>25.365298192509201</v>
      </c>
      <c r="J72" s="38">
        <f>[7]Input!J72</f>
        <v>23.81806151313717</v>
      </c>
      <c r="K72" s="38">
        <f>[7]Input!K72</f>
        <v>24.853035463784561</v>
      </c>
      <c r="L72" s="38">
        <f>[7]Input!L72</f>
        <v>22.380316632307121</v>
      </c>
    </row>
    <row r="73" spans="1:12" hidden="1">
      <c r="A73" s="38">
        <f>[7]Input!A73</f>
        <v>71</v>
      </c>
      <c r="B73" s="38" t="str">
        <f>[7]Input!B73</f>
        <v>IND_IS_DRI_DRIEAF_NEW</v>
      </c>
      <c r="C73" s="38" t="str">
        <f>[7]Input!C73</f>
        <v>IND_COK</v>
      </c>
      <c r="D73" s="38">
        <f>[7]Input!D73</f>
        <v>0.45673309012586483</v>
      </c>
      <c r="E73" s="38">
        <f>[7]Input!E73</f>
        <v>17.82558692589345</v>
      </c>
      <c r="F73" s="38">
        <f>[7]Input!F73</f>
        <v>32.867847947457768</v>
      </c>
      <c r="G73" s="38">
        <f>[7]Input!G73</f>
        <v>52.254142289677951</v>
      </c>
      <c r="H73" s="38">
        <f>[7]Input!H73</f>
        <v>67.180565055123893</v>
      </c>
      <c r="I73" s="38">
        <f>[7]Input!I73</f>
        <v>69.754570029400213</v>
      </c>
      <c r="J73" s="38">
        <f>[7]Input!J73</f>
        <v>73.657204566912625</v>
      </c>
      <c r="K73" s="38">
        <f>[7]Input!K73</f>
        <v>78.10954002903722</v>
      </c>
      <c r="L73" s="38">
        <f>[7]Input!L73</f>
        <v>70.338137987250974</v>
      </c>
    </row>
    <row r="74" spans="1:12" hidden="1">
      <c r="A74" s="38">
        <f>[7]Input!A74</f>
        <v>72</v>
      </c>
      <c r="B74" s="38" t="str">
        <f>[7]Input!B74</f>
        <v>IND_IS_SCR_NEW</v>
      </c>
      <c r="C74" s="38" t="str">
        <f>[7]Input!C74</f>
        <v>IND_NGA</v>
      </c>
      <c r="D74" s="38">
        <f>[7]Input!D74</f>
        <v>10.76451646711361</v>
      </c>
      <c r="E74" s="38">
        <f>[7]Input!E74</f>
        <v>59.342559006563071</v>
      </c>
      <c r="F74" s="38">
        <f>[7]Input!F74</f>
        <v>95.414173789402696</v>
      </c>
      <c r="G74" s="38">
        <f>[7]Input!G74</f>
        <v>148.7696209983439</v>
      </c>
      <c r="H74" s="38">
        <f>[7]Input!H74</f>
        <v>163.30820051935359</v>
      </c>
      <c r="I74" s="38">
        <f>[7]Input!I74</f>
        <v>199.9149965622149</v>
      </c>
      <c r="J74" s="38">
        <f>[7]Input!J74</f>
        <v>231.68366240083239</v>
      </c>
      <c r="K74" s="38">
        <f>[7]Input!K74</f>
        <v>237.46442250377291</v>
      </c>
      <c r="L74" s="38">
        <f>[7]Input!L74</f>
        <v>247.90049873926441</v>
      </c>
    </row>
    <row r="75" spans="1:12" hidden="1">
      <c r="A75" s="38">
        <f>[7]Input!A75</f>
        <v>73</v>
      </c>
      <c r="B75" s="38" t="str">
        <f>[7]Input!B75</f>
        <v>IND_IS_SCR_NEW</v>
      </c>
      <c r="C75" s="38" t="str">
        <f>[7]Input!C75</f>
        <v>IND_BFG</v>
      </c>
      <c r="D75" s="38">
        <f>[7]Input!D75</f>
        <v>1.4774826523489271</v>
      </c>
      <c r="E75" s="38">
        <f>[7]Input!E75</f>
        <v>8.1450571185478715</v>
      </c>
      <c r="F75" s="38">
        <f>[7]Input!F75</f>
        <v>13.096063069133701</v>
      </c>
      <c r="G75" s="38">
        <f>[7]Input!G75</f>
        <v>20.419359744870729</v>
      </c>
      <c r="H75" s="38">
        <f>[7]Input!H75</f>
        <v>22.414851051675981</v>
      </c>
      <c r="I75" s="38">
        <f>[7]Input!I75</f>
        <v>27.43931325363733</v>
      </c>
      <c r="J75" s="38">
        <f>[7]Input!J75</f>
        <v>31.799718368741701</v>
      </c>
      <c r="K75" s="38">
        <f>[7]Input!K75</f>
        <v>32.593156029929609</v>
      </c>
      <c r="L75" s="38">
        <f>[7]Input!L75</f>
        <v>34.025558650487262</v>
      </c>
    </row>
    <row r="76" spans="1:12" hidden="1">
      <c r="A76" s="38">
        <f>[7]Input!A76</f>
        <v>74</v>
      </c>
      <c r="B76" s="38" t="str">
        <f>[7]Input!B76</f>
        <v>IND_IS_BOF_HISBOF_NEW</v>
      </c>
      <c r="C76" s="38" t="str">
        <f>[7]Input!C76</f>
        <v>IND_NGA</v>
      </c>
      <c r="D76" s="38">
        <f>[7]Input!D76</f>
        <v>0</v>
      </c>
      <c r="E76" s="38">
        <f>[7]Input!E76</f>
        <v>0</v>
      </c>
      <c r="F76" s="38">
        <f>[7]Input!F76</f>
        <v>0</v>
      </c>
      <c r="G76" s="38">
        <f>[7]Input!G76</f>
        <v>0</v>
      </c>
      <c r="H76" s="38">
        <f>[7]Input!H76</f>
        <v>2.817321867321909E-3</v>
      </c>
      <c r="I76" s="38">
        <f>[7]Input!I76</f>
        <v>2.5061425061425079E-2</v>
      </c>
      <c r="J76" s="38">
        <f>[7]Input!J76</f>
        <v>6.0268550368550361E-2</v>
      </c>
      <c r="K76" s="38">
        <f>[7]Input!K76</f>
        <v>0.30491400491400489</v>
      </c>
      <c r="L76" s="38">
        <f>[7]Input!L76</f>
        <v>1.2328876082085689</v>
      </c>
    </row>
    <row r="77" spans="1:12" hidden="1">
      <c r="A77" s="38">
        <f>[7]Input!A77</f>
        <v>75</v>
      </c>
      <c r="B77" s="38" t="str">
        <f>[7]Input!B77</f>
        <v>IND_IS_BOF_HISBOF_NEW</v>
      </c>
      <c r="C77" s="38" t="str">
        <f>[7]Input!C77</f>
        <v>IND_COA</v>
      </c>
      <c r="D77" s="38">
        <f>[7]Input!D77</f>
        <v>0</v>
      </c>
      <c r="E77" s="38">
        <f>[7]Input!E77</f>
        <v>0</v>
      </c>
      <c r="F77" s="38">
        <f>[7]Input!F77</f>
        <v>0</v>
      </c>
      <c r="G77" s="38">
        <f>[7]Input!G77</f>
        <v>0</v>
      </c>
      <c r="H77" s="38">
        <f>[7]Input!H77</f>
        <v>9.6384152334153622E-2</v>
      </c>
      <c r="I77" s="38">
        <f>[7]Input!I77</f>
        <v>0.76855036855036873</v>
      </c>
      <c r="J77" s="38">
        <f>[7]Input!J77</f>
        <v>4.5152334152334159</v>
      </c>
      <c r="K77" s="38">
        <f>[7]Input!K77</f>
        <v>28.052088452088459</v>
      </c>
      <c r="L77" s="38">
        <f>[7]Input!L77</f>
        <v>113.42565995518829</v>
      </c>
    </row>
    <row r="78" spans="1:12" hidden="1">
      <c r="A78" s="38">
        <f>[7]Input!A78</f>
        <v>76</v>
      </c>
      <c r="B78" s="38" t="str">
        <f>[7]Input!B78</f>
        <v>IND_IS_DRI_HDREAF_NEW</v>
      </c>
      <c r="C78" s="38" t="str">
        <f>[7]Input!C78</f>
        <v>IND_NGA</v>
      </c>
      <c r="D78" s="38">
        <f>[7]Input!D78</f>
        <v>0</v>
      </c>
      <c r="E78" s="38">
        <f>[7]Input!E78</f>
        <v>0</v>
      </c>
      <c r="F78" s="38">
        <f>[7]Input!F78</f>
        <v>0</v>
      </c>
      <c r="G78" s="38">
        <f>[7]Input!G78</f>
        <v>0</v>
      </c>
      <c r="H78" s="38">
        <f>[7]Input!H78</f>
        <v>0</v>
      </c>
      <c r="I78" s="38">
        <f>[7]Input!I78</f>
        <v>0</v>
      </c>
      <c r="J78" s="38">
        <f>[7]Input!J78</f>
        <v>0</v>
      </c>
      <c r="K78" s="38">
        <f>[7]Input!K78</f>
        <v>0</v>
      </c>
      <c r="L78" s="38">
        <f>[7]Input!L78</f>
        <v>4.8412908989598282</v>
      </c>
    </row>
    <row r="79" spans="1:12" hidden="1">
      <c r="A79" s="38">
        <f>[7]Input!A79</f>
        <v>77</v>
      </c>
      <c r="B79" s="38" t="str">
        <f>[7]Input!B79</f>
        <v>IND_IS_DRI_HDREAF_NEW</v>
      </c>
      <c r="C79" s="38" t="str">
        <f>[7]Input!C79</f>
        <v>IND_HH2</v>
      </c>
      <c r="D79" s="38">
        <f>[7]Input!D79</f>
        <v>0</v>
      </c>
      <c r="E79" s="38">
        <f>[7]Input!E79</f>
        <v>0</v>
      </c>
      <c r="F79" s="38">
        <f>[7]Input!F79</f>
        <v>0</v>
      </c>
      <c r="G79" s="38">
        <f>[7]Input!G79</f>
        <v>0</v>
      </c>
      <c r="H79" s="38">
        <f>[7]Input!H79</f>
        <v>0</v>
      </c>
      <c r="I79" s="38">
        <f>[7]Input!I79</f>
        <v>0</v>
      </c>
      <c r="J79" s="38">
        <f>[7]Input!J79</f>
        <v>0</v>
      </c>
      <c r="K79" s="38">
        <f>[7]Input!K79</f>
        <v>0</v>
      </c>
      <c r="L79" s="38">
        <f>[7]Input!L79</f>
        <v>79.397170742941171</v>
      </c>
    </row>
    <row r="80" spans="1:12" hidden="1">
      <c r="A80" s="38">
        <f>[7]Input!A80</f>
        <v>78</v>
      </c>
      <c r="B80" s="38" t="str">
        <f>[7]Input!B80</f>
        <v>IND_IS_BOF_ULCOLYSIS_NEW</v>
      </c>
      <c r="C80" s="38" t="str">
        <f>[7]Input!C80</f>
        <v>IND_NGA</v>
      </c>
      <c r="D80" s="38">
        <f>[7]Input!D80</f>
        <v>0</v>
      </c>
      <c r="E80" s="38">
        <f>[7]Input!E80</f>
        <v>0</v>
      </c>
      <c r="F80" s="38">
        <f>[7]Input!F80</f>
        <v>0</v>
      </c>
      <c r="G80" s="38">
        <f>[7]Input!G80</f>
        <v>0</v>
      </c>
      <c r="H80" s="38">
        <f>[7]Input!H80</f>
        <v>0</v>
      </c>
      <c r="I80" s="38">
        <f>[7]Input!I80</f>
        <v>0</v>
      </c>
      <c r="J80" s="38">
        <f>[7]Input!J80</f>
        <v>0.50330708661417312</v>
      </c>
      <c r="K80" s="38">
        <f>[7]Input!K80</f>
        <v>3.1269291338582681</v>
      </c>
      <c r="L80" s="38">
        <f>[7]Input!L80</f>
        <v>4.0032169807304676</v>
      </c>
    </row>
    <row r="81" spans="1:12" hidden="1">
      <c r="A81" s="38">
        <f>[7]Input!A81</f>
        <v>79</v>
      </c>
      <c r="B81" s="38" t="str">
        <f>[7]Input!B81</f>
        <v>IND_IS_MD_ELC_NEW</v>
      </c>
      <c r="C81" s="38" t="str">
        <f>[7]Input!C81</f>
        <v>IND_IS_ELC</v>
      </c>
      <c r="D81" s="38">
        <f>[7]Input!D81</f>
        <v>231.21452013845371</v>
      </c>
      <c r="E81" s="38">
        <f>[7]Input!E81</f>
        <v>195.55973582000161</v>
      </c>
      <c r="F81" s="38">
        <f>[7]Input!F81</f>
        <v>197.36406369091861</v>
      </c>
      <c r="G81" s="38">
        <f>[7]Input!G81</f>
        <v>133.44087211856021</v>
      </c>
      <c r="H81" s="38">
        <f>[7]Input!H81</f>
        <v>101.81134836029359</v>
      </c>
      <c r="I81" s="38">
        <f>[7]Input!I81</f>
        <v>77.825273981223944</v>
      </c>
      <c r="J81" s="38">
        <f>[7]Input!J81</f>
        <v>25.5091249944903</v>
      </c>
      <c r="K81" s="38">
        <f>[7]Input!K81</f>
        <v>14.335748196982831</v>
      </c>
      <c r="L81" s="38">
        <f>[7]Input!L81</f>
        <v>14.143097008197021</v>
      </c>
    </row>
    <row r="82" spans="1:12" hidden="1">
      <c r="A82" s="38">
        <f>[7]Input!A82</f>
        <v>80</v>
      </c>
      <c r="B82" s="38" t="str">
        <f>[7]Input!B82</f>
        <v>IND_FEA_NEW</v>
      </c>
      <c r="C82" s="38" t="str">
        <f>[7]Input!C82</f>
        <v>IND_COK</v>
      </c>
      <c r="D82" s="38">
        <f>[7]Input!D82</f>
        <v>13.764441067783499</v>
      </c>
      <c r="E82" s="38">
        <f>[7]Input!E82</f>
        <v>26.135109064052031</v>
      </c>
      <c r="F82" s="38">
        <f>[7]Input!F82</f>
        <v>28.371071948214809</v>
      </c>
      <c r="G82" s="38">
        <f>[7]Input!G82</f>
        <v>35.606937660995222</v>
      </c>
      <c r="H82" s="38">
        <f>[7]Input!H82</f>
        <v>39.561839286487377</v>
      </c>
      <c r="I82" s="38">
        <f>[7]Input!I82</f>
        <v>44.026046505209393</v>
      </c>
      <c r="J82" s="38">
        <f>[7]Input!J82</f>
        <v>43.767145691415408</v>
      </c>
      <c r="K82" s="38">
        <f>[7]Input!K82</f>
        <v>43.693256724352082</v>
      </c>
      <c r="L82" s="38">
        <f>[7]Input!L82</f>
        <v>43.598890457433029</v>
      </c>
    </row>
    <row r="83" spans="1:12" hidden="1">
      <c r="A83" s="38">
        <f>[7]Input!A83</f>
        <v>81</v>
      </c>
      <c r="B83" s="38" t="str">
        <f>[7]Input!B83</f>
        <v>IND_NF_ALU_EXS</v>
      </c>
      <c r="C83" s="38" t="str">
        <f>[7]Input!C83</f>
        <v>IND_NGA</v>
      </c>
      <c r="D83" s="38">
        <f>[7]Input!D83</f>
        <v>35.827787021630613</v>
      </c>
      <c r="E83" s="38">
        <f>[7]Input!E83</f>
        <v>28.662229617304501</v>
      </c>
      <c r="F83" s="38">
        <f>[7]Input!F83</f>
        <v>21.496672212978361</v>
      </c>
      <c r="G83" s="38">
        <f>[7]Input!G83</f>
        <v>17.549883204399311</v>
      </c>
      <c r="H83" s="38">
        <f>[7]Input!H83</f>
        <v>5.2712146422628967</v>
      </c>
      <c r="I83" s="38">
        <f>[7]Input!I83</f>
        <v>7.0762253204688044</v>
      </c>
      <c r="J83" s="38">
        <f>[7]Input!J83</f>
        <v>0</v>
      </c>
      <c r="K83" s="38">
        <f>[7]Input!K83</f>
        <v>0</v>
      </c>
      <c r="L83" s="38">
        <f>[7]Input!L83</f>
        <v>0</v>
      </c>
    </row>
    <row r="84" spans="1:12" hidden="1">
      <c r="A84" s="38">
        <f>[7]Input!A84</f>
        <v>82</v>
      </c>
      <c r="B84" s="38" t="str">
        <f>[7]Input!B84</f>
        <v>IND_NF_ALU_EXS</v>
      </c>
      <c r="C84" s="38" t="str">
        <f>[7]Input!C84</f>
        <v>IND_HFO</v>
      </c>
      <c r="D84" s="38">
        <f>[7]Input!D84</f>
        <v>7.412645590682204</v>
      </c>
      <c r="E84" s="38">
        <f>[7]Input!E84</f>
        <v>5.9301164725457554</v>
      </c>
      <c r="F84" s="38">
        <f>[7]Input!F84</f>
        <v>4.4475873544093183</v>
      </c>
      <c r="G84" s="38">
        <f>[7]Input!G84</f>
        <v>3.6310103181515792</v>
      </c>
      <c r="H84" s="38">
        <f>[7]Input!H84</f>
        <v>1.4825291181364391</v>
      </c>
      <c r="I84" s="38">
        <f>[7]Input!I84</f>
        <v>1.4640466180280181</v>
      </c>
      <c r="J84" s="38">
        <f>[7]Input!J84</f>
        <v>0</v>
      </c>
      <c r="K84" s="38">
        <f>[7]Input!K84</f>
        <v>0</v>
      </c>
      <c r="L84" s="38">
        <f>[7]Input!L84</f>
        <v>0</v>
      </c>
    </row>
    <row r="85" spans="1:12" hidden="1">
      <c r="A85" s="38">
        <f>[7]Input!A85</f>
        <v>83</v>
      </c>
      <c r="B85" s="38" t="str">
        <f>[7]Input!B85</f>
        <v>IND_NF_ALU_EXS</v>
      </c>
      <c r="C85" s="38" t="str">
        <f>[7]Input!C85</f>
        <v>IND_COA</v>
      </c>
      <c r="D85" s="38">
        <f>[7]Input!D85</f>
        <v>5.1476705490848573</v>
      </c>
      <c r="E85" s="38">
        <f>[7]Input!E85</f>
        <v>4.1181364392678868</v>
      </c>
      <c r="F85" s="38">
        <f>[7]Input!F85</f>
        <v>3.0886023294509082</v>
      </c>
      <c r="G85" s="38">
        <f>[7]Input!G85</f>
        <v>2.5215349431608192</v>
      </c>
      <c r="H85" s="38">
        <f>[7]Input!H85</f>
        <v>1.029534109816969</v>
      </c>
      <c r="I85" s="38">
        <f>[7]Input!I85</f>
        <v>1.0166990402972409</v>
      </c>
      <c r="J85" s="38">
        <f>[7]Input!J85</f>
        <v>0</v>
      </c>
      <c r="K85" s="38">
        <f>[7]Input!K85</f>
        <v>0</v>
      </c>
      <c r="L85" s="38">
        <f>[7]Input!L85</f>
        <v>0</v>
      </c>
    </row>
    <row r="86" spans="1:12" hidden="1">
      <c r="A86" s="38">
        <f>[7]Input!A86</f>
        <v>84</v>
      </c>
      <c r="B86" s="38" t="str">
        <f>[7]Input!B86</f>
        <v>IND_NF_ALU_EXS</v>
      </c>
      <c r="C86" s="38" t="str">
        <f>[7]Input!C86</f>
        <v>IND_COK</v>
      </c>
      <c r="D86" s="38">
        <f>[7]Input!D86</f>
        <v>4.3240432612312807</v>
      </c>
      <c r="E86" s="38">
        <f>[7]Input!E86</f>
        <v>3.459234608985025</v>
      </c>
      <c r="F86" s="38">
        <f>[7]Input!F86</f>
        <v>2.5944259567387689</v>
      </c>
      <c r="G86" s="38">
        <f>[7]Input!G86</f>
        <v>2.1180893522550921</v>
      </c>
      <c r="H86" s="38">
        <f>[7]Input!H86</f>
        <v>2.7591514143094891</v>
      </c>
      <c r="I86" s="38">
        <f>[7]Input!I86</f>
        <v>0.85402719384968284</v>
      </c>
      <c r="J86" s="38">
        <f>[7]Input!J86</f>
        <v>0</v>
      </c>
      <c r="K86" s="38">
        <f>[7]Input!K86</f>
        <v>0</v>
      </c>
      <c r="L86" s="38">
        <f>[7]Input!L86</f>
        <v>0</v>
      </c>
    </row>
    <row r="87" spans="1:12" hidden="1">
      <c r="A87" s="38">
        <f>[7]Input!A87</f>
        <v>85</v>
      </c>
      <c r="B87" s="38" t="str">
        <f>[7]Input!B87</f>
        <v>IND_NF_COP_EXS</v>
      </c>
      <c r="C87" s="38" t="str">
        <f>[7]Input!C87</f>
        <v>IND_NGA</v>
      </c>
      <c r="D87" s="38">
        <f>[7]Input!D87</f>
        <v>8.5322046374677907</v>
      </c>
      <c r="E87" s="38">
        <f>[7]Input!E87</f>
        <v>6.8257637099742352</v>
      </c>
      <c r="F87" s="38">
        <f>[7]Input!F87</f>
        <v>5.1193227824806753</v>
      </c>
      <c r="G87" s="38">
        <f>[7]Input!G87</f>
        <v>3.412881854987118</v>
      </c>
      <c r="H87" s="38">
        <f>[7]Input!H87</f>
        <v>0.78954729481045238</v>
      </c>
      <c r="I87" s="38">
        <f>[7]Input!I87</f>
        <v>0</v>
      </c>
      <c r="J87" s="38">
        <f>[7]Input!J87</f>
        <v>0</v>
      </c>
      <c r="K87" s="38">
        <f>[7]Input!K87</f>
        <v>0</v>
      </c>
      <c r="L87" s="38">
        <f>[7]Input!L87</f>
        <v>0</v>
      </c>
    </row>
    <row r="88" spans="1:12" hidden="1">
      <c r="A88" s="38">
        <f>[7]Input!A88</f>
        <v>86</v>
      </c>
      <c r="B88" s="38" t="str">
        <f>[7]Input!B88</f>
        <v>IND_NF_COP_EXS</v>
      </c>
      <c r="C88" s="38" t="str">
        <f>[7]Input!C88</f>
        <v>IND_HFO</v>
      </c>
      <c r="D88" s="38">
        <f>[7]Input!D88</f>
        <v>1.11428045638572</v>
      </c>
      <c r="E88" s="38">
        <f>[7]Input!E88</f>
        <v>0.89142436510857581</v>
      </c>
      <c r="F88" s="38">
        <f>[7]Input!F88</f>
        <v>0.66856827383143169</v>
      </c>
      <c r="G88" s="38">
        <f>[7]Input!G88</f>
        <v>0.44571218255428791</v>
      </c>
      <c r="H88" s="38">
        <f>[7]Input!H88</f>
        <v>0.2228560912771439</v>
      </c>
      <c r="I88" s="38">
        <f>[7]Input!I88</f>
        <v>0</v>
      </c>
      <c r="J88" s="38">
        <f>[7]Input!J88</f>
        <v>0</v>
      </c>
      <c r="K88" s="38">
        <f>[7]Input!K88</f>
        <v>0</v>
      </c>
      <c r="L88" s="38">
        <f>[7]Input!L88</f>
        <v>0</v>
      </c>
    </row>
    <row r="89" spans="1:12" hidden="1">
      <c r="A89" s="38">
        <f>[7]Input!A89</f>
        <v>87</v>
      </c>
      <c r="B89" s="38" t="str">
        <f>[7]Input!B89</f>
        <v>IND_NF_COP_EXS</v>
      </c>
      <c r="C89" s="38" t="str">
        <f>[7]Input!C89</f>
        <v>IND_COA</v>
      </c>
      <c r="D89" s="38">
        <f>[7]Input!D89</f>
        <v>0.764078027235922</v>
      </c>
      <c r="E89" s="38">
        <f>[7]Input!E89</f>
        <v>0.61126242178873758</v>
      </c>
      <c r="F89" s="38">
        <f>[7]Input!F89</f>
        <v>0.45844681634154949</v>
      </c>
      <c r="G89" s="38">
        <f>[7]Input!G89</f>
        <v>0.30563121089436879</v>
      </c>
      <c r="H89" s="38">
        <f>[7]Input!H89</f>
        <v>0.1528156054471852</v>
      </c>
      <c r="I89" s="38">
        <f>[7]Input!I89</f>
        <v>0</v>
      </c>
      <c r="J89" s="38">
        <f>[7]Input!J89</f>
        <v>0</v>
      </c>
      <c r="K89" s="38">
        <f>[7]Input!K89</f>
        <v>0</v>
      </c>
      <c r="L89" s="38">
        <f>[7]Input!L89</f>
        <v>0</v>
      </c>
    </row>
    <row r="90" spans="1:12" hidden="1">
      <c r="A90" s="38">
        <f>[7]Input!A90</f>
        <v>88</v>
      </c>
      <c r="B90" s="38" t="str">
        <f>[7]Input!B90</f>
        <v>IND_NF_COP_EXS</v>
      </c>
      <c r="C90" s="38" t="str">
        <f>[7]Input!C90</f>
        <v>IND_COK</v>
      </c>
      <c r="D90" s="38">
        <f>[7]Input!D90</f>
        <v>1.3052999631947</v>
      </c>
      <c r="E90" s="38">
        <f>[7]Input!E90</f>
        <v>1.0442399705557599</v>
      </c>
      <c r="F90" s="38">
        <f>[7]Input!F90</f>
        <v>0.7831799779168197</v>
      </c>
      <c r="G90" s="38">
        <f>[7]Input!G90</f>
        <v>0.52211998527787995</v>
      </c>
      <c r="H90" s="38">
        <f>[7]Input!H90</f>
        <v>1.177953625322044</v>
      </c>
      <c r="I90" s="38">
        <f>[7]Input!I90</f>
        <v>0</v>
      </c>
      <c r="J90" s="38">
        <f>[7]Input!J90</f>
        <v>0</v>
      </c>
      <c r="K90" s="38">
        <f>[7]Input!K90</f>
        <v>0</v>
      </c>
      <c r="L90" s="38">
        <f>[7]Input!L90</f>
        <v>0</v>
      </c>
    </row>
    <row r="91" spans="1:12" hidden="1">
      <c r="A91" s="38">
        <f>[7]Input!A91</f>
        <v>89</v>
      </c>
      <c r="B91" s="38" t="str">
        <f>[7]Input!B91</f>
        <v>IND_NF_ZNC_EXS</v>
      </c>
      <c r="C91" s="38" t="str">
        <f>[7]Input!C91</f>
        <v>IND_NGA</v>
      </c>
      <c r="D91" s="38">
        <f>[7]Input!D91</f>
        <v>2.5577637765657331</v>
      </c>
      <c r="E91" s="38">
        <f>[7]Input!E91</f>
        <v>1.8446595934370409</v>
      </c>
      <c r="F91" s="38">
        <f>[7]Input!F91</f>
        <v>1.7051758510438211</v>
      </c>
      <c r="G91" s="38">
        <f>[7]Input!G91</f>
        <v>1.2788818882828661</v>
      </c>
      <c r="H91" s="38">
        <f>[7]Input!H91</f>
        <v>0.85258792552191109</v>
      </c>
      <c r="I91" s="38">
        <f>[7]Input!I91</f>
        <v>0.42629396276095521</v>
      </c>
      <c r="J91" s="38">
        <f>[7]Input!J91</f>
        <v>0</v>
      </c>
      <c r="K91" s="38">
        <f>[7]Input!K91</f>
        <v>0</v>
      </c>
      <c r="L91" s="38">
        <f>[7]Input!L91</f>
        <v>0</v>
      </c>
    </row>
    <row r="92" spans="1:12" hidden="1">
      <c r="A92" s="38">
        <f>[7]Input!A92</f>
        <v>90</v>
      </c>
      <c r="B92" s="38" t="str">
        <f>[7]Input!B92</f>
        <v>IND_NF_ZNC_EXS</v>
      </c>
      <c r="C92" s="38" t="str">
        <f>[7]Input!C92</f>
        <v>IND_HFO</v>
      </c>
      <c r="D92" s="38">
        <f>[7]Input!D92</f>
        <v>1.4597338724844819</v>
      </c>
      <c r="E92" s="38">
        <f>[7]Input!E92</f>
        <v>1.052760273022151</v>
      </c>
      <c r="F92" s="38">
        <f>[7]Input!F92</f>
        <v>0.97315591498965615</v>
      </c>
      <c r="G92" s="38">
        <f>[7]Input!G92</f>
        <v>0.72986693624224208</v>
      </c>
      <c r="H92" s="38">
        <f>[7]Input!H92</f>
        <v>0.4865779574948268</v>
      </c>
      <c r="I92" s="38">
        <f>[7]Input!I92</f>
        <v>0.24328897874741409</v>
      </c>
      <c r="J92" s="38">
        <f>[7]Input!J92</f>
        <v>0</v>
      </c>
      <c r="K92" s="38">
        <f>[7]Input!K92</f>
        <v>0</v>
      </c>
      <c r="L92" s="38">
        <f>[7]Input!L92</f>
        <v>0</v>
      </c>
    </row>
    <row r="93" spans="1:12" hidden="1">
      <c r="A93" s="38">
        <f>[7]Input!A93</f>
        <v>91</v>
      </c>
      <c r="B93" s="38" t="str">
        <f>[7]Input!B93</f>
        <v>IND_NF_AMN_EXS</v>
      </c>
      <c r="C93" s="38" t="str">
        <f>[7]Input!C93</f>
        <v>IND_NGA</v>
      </c>
      <c r="D93" s="38">
        <f>[7]Input!D93</f>
        <v>57.517654751525718</v>
      </c>
      <c r="E93" s="38">
        <f>[7]Input!E93</f>
        <v>47.931378959604757</v>
      </c>
      <c r="F93" s="38">
        <f>[7]Input!F93</f>
        <v>38.345103167683817</v>
      </c>
      <c r="G93" s="38">
        <f>[7]Input!G93</f>
        <v>28.758827375762859</v>
      </c>
      <c r="H93" s="38">
        <f>[7]Input!H93</f>
        <v>2.0956044754431851</v>
      </c>
      <c r="I93" s="38">
        <f>[7]Input!I93</f>
        <v>9.5862757919209578</v>
      </c>
      <c r="J93" s="38">
        <f>[7]Input!J93</f>
        <v>0</v>
      </c>
      <c r="K93" s="38">
        <f>[7]Input!K93</f>
        <v>0</v>
      </c>
      <c r="L93" s="38">
        <f>[7]Input!L93</f>
        <v>0</v>
      </c>
    </row>
    <row r="94" spans="1:12" hidden="1">
      <c r="A94" s="38">
        <f>[7]Input!A94</f>
        <v>92</v>
      </c>
      <c r="B94" s="38" t="str">
        <f>[7]Input!B94</f>
        <v>IND_NF_AMN_EXS</v>
      </c>
      <c r="C94" s="38" t="str">
        <f>[7]Input!C94</f>
        <v>IND_HFO</v>
      </c>
      <c r="D94" s="38">
        <f>[7]Input!D94</f>
        <v>3.5446926765475042</v>
      </c>
      <c r="E94" s="38">
        <f>[7]Input!E94</f>
        <v>2.9539105637895959</v>
      </c>
      <c r="F94" s="38">
        <f>[7]Input!F94</f>
        <v>2.3631284510316739</v>
      </c>
      <c r="G94" s="38">
        <f>[7]Input!G94</f>
        <v>1.7723463382737521</v>
      </c>
      <c r="H94" s="38">
        <f>[7]Input!H94</f>
        <v>18.258511333914559</v>
      </c>
      <c r="I94" s="38">
        <f>[7]Input!I94</f>
        <v>0.59078211275791948</v>
      </c>
      <c r="J94" s="38">
        <f>[7]Input!J94</f>
        <v>0</v>
      </c>
      <c r="K94" s="38">
        <f>[7]Input!K94</f>
        <v>0</v>
      </c>
      <c r="L94" s="38">
        <f>[7]Input!L94</f>
        <v>0</v>
      </c>
    </row>
    <row r="95" spans="1:12" hidden="1">
      <c r="A95" s="38">
        <f>[7]Input!A95</f>
        <v>93</v>
      </c>
      <c r="B95" s="38" t="str">
        <f>[7]Input!B95</f>
        <v>IND_NF_EC_EXS</v>
      </c>
      <c r="C95" s="38" t="str">
        <f>[7]Input!C95</f>
        <v>IND_NF_ELC</v>
      </c>
      <c r="D95" s="38">
        <f>[7]Input!D95</f>
        <v>188.06621121457431</v>
      </c>
      <c r="E95" s="38">
        <f>[7]Input!E95</f>
        <v>161.06731527418319</v>
      </c>
      <c r="F95" s="38">
        <f>[7]Input!F95</f>
        <v>131.51949685470419</v>
      </c>
      <c r="G95" s="38">
        <f>[7]Input!G95</f>
        <v>81.098750000000024</v>
      </c>
      <c r="H95" s="38">
        <f>[7]Input!H95</f>
        <v>0</v>
      </c>
      <c r="I95" s="38">
        <f>[7]Input!I95</f>
        <v>0</v>
      </c>
      <c r="J95" s="38">
        <f>[7]Input!J95</f>
        <v>0</v>
      </c>
      <c r="K95" s="38">
        <f>[7]Input!K95</f>
        <v>0</v>
      </c>
      <c r="L95" s="38">
        <f>[7]Input!L95</f>
        <v>0</v>
      </c>
    </row>
    <row r="96" spans="1:12" hidden="1">
      <c r="A96" s="38">
        <f>[7]Input!A96</f>
        <v>94</v>
      </c>
      <c r="B96" s="38" t="str">
        <f>[7]Input!B96</f>
        <v>IND_NF_MD_ELC_EXS</v>
      </c>
      <c r="C96" s="38" t="str">
        <f>[7]Input!C96</f>
        <v>IND_NF_ELC</v>
      </c>
      <c r="D96" s="38">
        <f>[7]Input!D96</f>
        <v>24.43651162790697</v>
      </c>
      <c r="E96" s="38">
        <f>[7]Input!E96</f>
        <v>19.549209302325579</v>
      </c>
      <c r="F96" s="38">
        <f>[7]Input!F96</f>
        <v>14.661906976744181</v>
      </c>
      <c r="G96" s="38">
        <f>[7]Input!G96</f>
        <v>9.7746046511627895</v>
      </c>
      <c r="H96" s="38">
        <f>[7]Input!H96</f>
        <v>4.8873023255813974</v>
      </c>
      <c r="I96" s="38">
        <f>[7]Input!I96</f>
        <v>0</v>
      </c>
      <c r="J96" s="38">
        <f>[7]Input!J96</f>
        <v>0</v>
      </c>
      <c r="K96" s="38">
        <f>[7]Input!K96</f>
        <v>0</v>
      </c>
      <c r="L96" s="38">
        <f>[7]Input!L96</f>
        <v>0</v>
      </c>
    </row>
    <row r="97" spans="1:12" hidden="1">
      <c r="A97" s="38">
        <f>[7]Input!A97</f>
        <v>95</v>
      </c>
      <c r="B97" s="38" t="str">
        <f>[7]Input!B97</f>
        <v>IND_NF_MD_OIL_EXS</v>
      </c>
      <c r="C97" s="38" t="str">
        <f>[7]Input!C97</f>
        <v>IND_LPG</v>
      </c>
      <c r="D97" s="38">
        <f>[7]Input!D97</f>
        <v>3.0019999999999998</v>
      </c>
      <c r="E97" s="38">
        <f>[7]Input!E97</f>
        <v>2.4016000000000002</v>
      </c>
      <c r="F97" s="38">
        <f>[7]Input!F97</f>
        <v>0</v>
      </c>
      <c r="G97" s="38">
        <f>[7]Input!G97</f>
        <v>0</v>
      </c>
      <c r="H97" s="38">
        <f>[7]Input!H97</f>
        <v>0</v>
      </c>
      <c r="I97" s="38">
        <f>[7]Input!I97</f>
        <v>0</v>
      </c>
      <c r="J97" s="38">
        <f>[7]Input!J97</f>
        <v>0</v>
      </c>
      <c r="K97" s="38">
        <f>[7]Input!K97</f>
        <v>0</v>
      </c>
      <c r="L97" s="38">
        <f>[7]Input!L97</f>
        <v>0</v>
      </c>
    </row>
    <row r="98" spans="1:12" hidden="1">
      <c r="A98" s="38">
        <f>[7]Input!A98</f>
        <v>96</v>
      </c>
      <c r="B98" s="38" t="str">
        <f>[7]Input!B98</f>
        <v>IND_NF_MD_OIL_EXS</v>
      </c>
      <c r="C98" s="38" t="str">
        <f>[7]Input!C98</f>
        <v>IND_OIL</v>
      </c>
      <c r="D98" s="38">
        <f>[7]Input!D98</f>
        <v>0</v>
      </c>
      <c r="E98" s="38">
        <f>[7]Input!E98</f>
        <v>0</v>
      </c>
      <c r="F98" s="38">
        <f>[7]Input!F98</f>
        <v>1.801199999999999</v>
      </c>
      <c r="G98" s="38">
        <f>[7]Input!G98</f>
        <v>1.2008000000000001</v>
      </c>
      <c r="H98" s="38">
        <f>[7]Input!H98</f>
        <v>0.60039999999999982</v>
      </c>
      <c r="I98" s="38">
        <f>[7]Input!I98</f>
        <v>0</v>
      </c>
      <c r="J98" s="38">
        <f>[7]Input!J98</f>
        <v>0</v>
      </c>
      <c r="K98" s="38">
        <f>[7]Input!K98</f>
        <v>0</v>
      </c>
      <c r="L98" s="38">
        <f>[7]Input!L98</f>
        <v>0</v>
      </c>
    </row>
    <row r="99" spans="1:12" hidden="1">
      <c r="A99" s="38">
        <f>[7]Input!A99</f>
        <v>97</v>
      </c>
      <c r="B99" s="38" t="str">
        <f>[7]Input!B99</f>
        <v>IND_NF_AMN_BAY_NEW</v>
      </c>
      <c r="C99" s="38" t="str">
        <f>[7]Input!C99</f>
        <v>IND_NGA</v>
      </c>
      <c r="D99" s="38">
        <f>[7]Input!D99</f>
        <v>0.62940652941176611</v>
      </c>
      <c r="E99" s="38">
        <f>[7]Input!E99</f>
        <v>4.1080341800368814</v>
      </c>
      <c r="F99" s="38">
        <f>[7]Input!F99</f>
        <v>6.3494770844588553</v>
      </c>
      <c r="G99" s="38">
        <f>[7]Input!G99</f>
        <v>11.072062101493049</v>
      </c>
      <c r="H99" s="38">
        <f>[7]Input!H99</f>
        <v>17.794817280749982</v>
      </c>
      <c r="I99" s="38">
        <f>[7]Input!I99</f>
        <v>20.574171207109689</v>
      </c>
      <c r="J99" s="38">
        <f>[7]Input!J99</f>
        <v>25.52247676905121</v>
      </c>
      <c r="K99" s="38">
        <f>[7]Input!K99</f>
        <v>25.470285756686771</v>
      </c>
      <c r="L99" s="38">
        <f>[7]Input!L99</f>
        <v>17.15615834338967</v>
      </c>
    </row>
    <row r="100" spans="1:12" hidden="1">
      <c r="A100" s="38">
        <f>[7]Input!A100</f>
        <v>98</v>
      </c>
      <c r="B100" s="38" t="str">
        <f>[7]Input!B100</f>
        <v>IND_NF_AMN_BAY_NEW</v>
      </c>
      <c r="C100" s="38" t="str">
        <f>[7]Input!C100</f>
        <v>IND_HFO</v>
      </c>
      <c r="D100" s="38">
        <f>[7]Input!D100</f>
        <v>0.18649082352941229</v>
      </c>
      <c r="E100" s="38">
        <f>[7]Input!E100</f>
        <v>1.2171953126035211</v>
      </c>
      <c r="F100" s="38">
        <f>[7]Input!F100</f>
        <v>1.8813265435433639</v>
      </c>
      <c r="G100" s="38">
        <f>[7]Input!G100</f>
        <v>3.2806109930349789</v>
      </c>
      <c r="H100" s="38">
        <f>[7]Input!H100</f>
        <v>5.2725384535555486</v>
      </c>
      <c r="I100" s="38">
        <f>[7]Input!I100</f>
        <v>6.0960507280324983</v>
      </c>
      <c r="J100" s="38">
        <f>[7]Input!J100</f>
        <v>7.562215338978139</v>
      </c>
      <c r="K100" s="38">
        <f>[7]Input!K100</f>
        <v>7.5467513353146014</v>
      </c>
      <c r="L100" s="38">
        <f>[7]Input!L100</f>
        <v>5.0833061758191587</v>
      </c>
    </row>
    <row r="101" spans="1:12" hidden="1">
      <c r="A101" s="38">
        <f>[7]Input!A101</f>
        <v>99</v>
      </c>
      <c r="B101" s="38" t="str">
        <f>[7]Input!B101</f>
        <v>IND_NF_AMN_BAY_NEW</v>
      </c>
      <c r="C101" s="38" t="str">
        <f>[7]Input!C101</f>
        <v>IND_COA</v>
      </c>
      <c r="D101" s="38">
        <f>[7]Input!D101</f>
        <v>1.3520584705882379</v>
      </c>
      <c r="E101" s="38">
        <f>[7]Input!E101</f>
        <v>8.8246660163755202</v>
      </c>
      <c r="F101" s="38">
        <f>[7]Input!F101</f>
        <v>13.63961744068939</v>
      </c>
      <c r="G101" s="38">
        <f>[7]Input!G101</f>
        <v>23.78442969950358</v>
      </c>
      <c r="H101" s="38">
        <f>[7]Input!H101</f>
        <v>38.225903788277712</v>
      </c>
      <c r="I101" s="38">
        <f>[7]Input!I101</f>
        <v>44.196367778235611</v>
      </c>
      <c r="J101" s="38">
        <f>[7]Input!J101</f>
        <v>54.826061207591501</v>
      </c>
      <c r="K101" s="38">
        <f>[7]Input!K101</f>
        <v>54.713947181030854</v>
      </c>
      <c r="L101" s="38">
        <f>[7]Input!L101</f>
        <v>36.853969774688913</v>
      </c>
    </row>
    <row r="102" spans="1:12" hidden="1">
      <c r="A102" s="38">
        <f>[7]Input!A102</f>
        <v>100</v>
      </c>
      <c r="B102" s="38" t="str">
        <f>[7]Input!B102</f>
        <v>IND_NF_ALU_SEC_NEW</v>
      </c>
      <c r="C102" s="38" t="str">
        <f>[7]Input!C102</f>
        <v>IND_NGA</v>
      </c>
      <c r="D102" s="38">
        <f>[7]Input!D102</f>
        <v>9.6087340344827616</v>
      </c>
      <c r="E102" s="38">
        <f>[7]Input!E102</f>
        <v>11.231391234800091</v>
      </c>
      <c r="F102" s="38">
        <f>[7]Input!F102</f>
        <v>12.00476062234037</v>
      </c>
      <c r="G102" s="38">
        <f>[7]Input!G102</f>
        <v>13.284330172149311</v>
      </c>
      <c r="H102" s="38">
        <f>[7]Input!H102</f>
        <v>12.11725813766655</v>
      </c>
      <c r="I102" s="38">
        <f>[7]Input!I102</f>
        <v>11.933400442293729</v>
      </c>
      <c r="J102" s="38">
        <f>[7]Input!J102</f>
        <v>11.82447221734015</v>
      </c>
      <c r="K102" s="38">
        <f>[7]Input!K102</f>
        <v>11.772360000000001</v>
      </c>
      <c r="L102" s="38">
        <f>[7]Input!L102</f>
        <v>11.746919999999999</v>
      </c>
    </row>
    <row r="103" spans="1:12" hidden="1">
      <c r="A103" s="38">
        <f>[7]Input!A103</f>
        <v>101</v>
      </c>
      <c r="B103" s="38" t="str">
        <f>[7]Input!B103</f>
        <v>IND_NF_ALU_SEC_NEW</v>
      </c>
      <c r="C103" s="38" t="str">
        <f>[7]Input!C103</f>
        <v>IND_HFO</v>
      </c>
      <c r="D103" s="38">
        <f>[7]Input!D103</f>
        <v>0.33518839655172422</v>
      </c>
      <c r="E103" s="38">
        <f>[7]Input!E103</f>
        <v>0.3917927174930263</v>
      </c>
      <c r="F103" s="38">
        <f>[7]Input!F103</f>
        <v>0.41877071938396598</v>
      </c>
      <c r="G103" s="38">
        <f>[7]Input!G103</f>
        <v>0.46340686647032447</v>
      </c>
      <c r="H103" s="38">
        <f>[7]Input!H103</f>
        <v>0.42269505131394952</v>
      </c>
      <c r="I103" s="38">
        <f>[7]Input!I103</f>
        <v>0.41628141077768799</v>
      </c>
      <c r="J103" s="38">
        <f>[7]Input!J103</f>
        <v>0.41248158897698167</v>
      </c>
      <c r="K103" s="38">
        <f>[7]Input!K103</f>
        <v>0.41066372093023262</v>
      </c>
      <c r="L103" s="38">
        <f>[7]Input!L103</f>
        <v>0.40977627906976749</v>
      </c>
    </row>
    <row r="104" spans="1:12" hidden="1">
      <c r="A104" s="38">
        <f>[7]Input!A104</f>
        <v>102</v>
      </c>
      <c r="B104" s="38" t="str">
        <f>[7]Input!B104</f>
        <v>IND_NF_ALU_HLHIA_NEW</v>
      </c>
      <c r="C104" s="38" t="str">
        <f>[7]Input!C104</f>
        <v>IND_NGA</v>
      </c>
      <c r="D104" s="38">
        <f>[7]Input!D104</f>
        <v>0</v>
      </c>
      <c r="E104" s="38">
        <f>[7]Input!E104</f>
        <v>0</v>
      </c>
      <c r="F104" s="38">
        <f>[7]Input!F104</f>
        <v>0</v>
      </c>
      <c r="G104" s="38">
        <f>[7]Input!G104</f>
        <v>0</v>
      </c>
      <c r="H104" s="38">
        <f>[7]Input!H104</f>
        <v>1.477863274094384</v>
      </c>
      <c r="I104" s="38">
        <f>[7]Input!I104</f>
        <v>1.477863274094384</v>
      </c>
      <c r="J104" s="38">
        <f>[7]Input!J104</f>
        <v>2.4988655810406861</v>
      </c>
      <c r="K104" s="38">
        <f>[7]Input!K104</f>
        <v>2.494625952946143</v>
      </c>
      <c r="L104" s="38">
        <f>[7]Input!L104</f>
        <v>0</v>
      </c>
    </row>
    <row r="105" spans="1:12" hidden="1">
      <c r="A105" s="38">
        <f>[7]Input!A105</f>
        <v>103</v>
      </c>
      <c r="B105" s="38" t="str">
        <f>[7]Input!B105</f>
        <v>IND_NF_COP_NEW</v>
      </c>
      <c r="C105" s="38" t="str">
        <f>[7]Input!C105</f>
        <v>IND_NGA</v>
      </c>
      <c r="D105" s="38">
        <f>[7]Input!D105</f>
        <v>3.7639728548123972</v>
      </c>
      <c r="E105" s="38">
        <f>[7]Input!E105</f>
        <v>3.1901439454833</v>
      </c>
      <c r="F105" s="38">
        <f>[7]Input!F105</f>
        <v>4.818647158180914</v>
      </c>
      <c r="G105" s="38">
        <f>[7]Input!G105</f>
        <v>4.2486527830801908</v>
      </c>
      <c r="H105" s="38">
        <f>[7]Input!H105</f>
        <v>4.6760391748744548</v>
      </c>
      <c r="I105" s="38">
        <f>[7]Input!I105</f>
        <v>5.1591899598211253</v>
      </c>
      <c r="J105" s="38">
        <f>[7]Input!J105</f>
        <v>4.8623822342797274</v>
      </c>
      <c r="K105" s="38">
        <f>[7]Input!K105</f>
        <v>4.8167279037159867</v>
      </c>
      <c r="L105" s="38">
        <f>[7]Input!L105</f>
        <v>4.7837570675957357</v>
      </c>
    </row>
    <row r="106" spans="1:12" hidden="1">
      <c r="A106" s="38">
        <f>[7]Input!A106</f>
        <v>104</v>
      </c>
      <c r="B106" s="38" t="str">
        <f>[7]Input!B106</f>
        <v>IND_NF_COP_NEW</v>
      </c>
      <c r="C106" s="38" t="str">
        <f>[7]Input!C106</f>
        <v>IND_HFO</v>
      </c>
      <c r="D106" s="38">
        <f>[7]Input!D106</f>
        <v>0.40328280587275678</v>
      </c>
      <c r="E106" s="38">
        <f>[7]Input!E106</f>
        <v>0.4785215918224951</v>
      </c>
      <c r="F106" s="38">
        <f>[7]Input!F106</f>
        <v>0.51628362409081241</v>
      </c>
      <c r="G106" s="38">
        <f>[7]Input!G106</f>
        <v>0.63729791746202857</v>
      </c>
      <c r="H106" s="38">
        <f>[7]Input!H106</f>
        <v>0.70140587623116812</v>
      </c>
      <c r="I106" s="38">
        <f>[7]Input!I106</f>
        <v>0.77387849397316855</v>
      </c>
      <c r="J106" s="38">
        <f>[7]Input!J106</f>
        <v>0.72935733514195922</v>
      </c>
      <c r="K106" s="38">
        <f>[7]Input!K106</f>
        <v>0.72250918555739785</v>
      </c>
      <c r="L106" s="38">
        <f>[7]Input!L106</f>
        <v>0.71756356013936073</v>
      </c>
    </row>
    <row r="107" spans="1:12" hidden="1">
      <c r="A107" s="38">
        <f>[7]Input!A107</f>
        <v>105</v>
      </c>
      <c r="B107" s="38" t="str">
        <f>[7]Input!B107</f>
        <v>IND_NF_COP_NEW</v>
      </c>
      <c r="C107" s="38" t="str">
        <f>[7]Input!C107</f>
        <v>IND_BIO</v>
      </c>
      <c r="D107" s="38">
        <f>[7]Input!D107</f>
        <v>0</v>
      </c>
      <c r="E107" s="38">
        <f>[7]Input!E107</f>
        <v>1.276057578193319</v>
      </c>
      <c r="F107" s="38">
        <f>[7]Input!F107</f>
        <v>0</v>
      </c>
      <c r="G107" s="38">
        <f>[7]Input!G107</f>
        <v>1.699461113232074</v>
      </c>
      <c r="H107" s="38">
        <f>[7]Input!H107</f>
        <v>1.87041566994978</v>
      </c>
      <c r="I107" s="38">
        <f>[7]Input!I107</f>
        <v>2.063675983928448</v>
      </c>
      <c r="J107" s="38">
        <f>[7]Input!J107</f>
        <v>1.944952893711889</v>
      </c>
      <c r="K107" s="38">
        <f>[7]Input!K107</f>
        <v>1.926691161486392</v>
      </c>
      <c r="L107" s="38">
        <f>[7]Input!L107</f>
        <v>1.913502827038293</v>
      </c>
    </row>
    <row r="108" spans="1:12" hidden="1">
      <c r="A108" s="38">
        <f>[7]Input!A108</f>
        <v>106</v>
      </c>
      <c r="B108" s="38" t="str">
        <f>[7]Input!B108</f>
        <v>IND_NF_COP_NEW</v>
      </c>
      <c r="C108" s="38" t="str">
        <f>[7]Input!C108</f>
        <v>IND_COA</v>
      </c>
      <c r="D108" s="38">
        <f>[7]Input!D108</f>
        <v>0.26885520391517131</v>
      </c>
      <c r="E108" s="38">
        <f>[7]Input!E108</f>
        <v>0.31901439454833008</v>
      </c>
      <c r="F108" s="38">
        <f>[7]Input!F108</f>
        <v>0.34418908272720822</v>
      </c>
      <c r="G108" s="38">
        <f>[7]Input!G108</f>
        <v>0.42486527830801912</v>
      </c>
      <c r="H108" s="38">
        <f>[7]Input!H108</f>
        <v>0.46760391748744551</v>
      </c>
      <c r="I108" s="38">
        <f>[7]Input!I108</f>
        <v>0.51591899598211266</v>
      </c>
      <c r="J108" s="38">
        <f>[7]Input!J108</f>
        <v>0.48623822342797279</v>
      </c>
      <c r="K108" s="38">
        <f>[7]Input!K108</f>
        <v>0.48167279037159871</v>
      </c>
      <c r="L108" s="38">
        <f>[7]Input!L108</f>
        <v>0.47837570675957353</v>
      </c>
    </row>
    <row r="109" spans="1:12" hidden="1">
      <c r="A109" s="38">
        <f>[7]Input!A109</f>
        <v>107</v>
      </c>
      <c r="B109" s="38" t="str">
        <f>[7]Input!B109</f>
        <v>IND_NF_EC_NEW</v>
      </c>
      <c r="C109" s="38" t="str">
        <f>[7]Input!C109</f>
        <v>IND_NF_ELC</v>
      </c>
      <c r="D109" s="38">
        <f>[7]Input!D109</f>
        <v>0</v>
      </c>
      <c r="E109" s="38">
        <f>[7]Input!E109</f>
        <v>0</v>
      </c>
      <c r="F109" s="38">
        <f>[7]Input!F109</f>
        <v>0</v>
      </c>
      <c r="G109" s="38">
        <f>[7]Input!G109</f>
        <v>36.465357450187682</v>
      </c>
      <c r="H109" s="38">
        <f>[7]Input!H109</f>
        <v>102.5317357145809</v>
      </c>
      <c r="I109" s="38">
        <f>[7]Input!I109</f>
        <v>100.2567175952082</v>
      </c>
      <c r="J109" s="38">
        <f>[7]Input!J109</f>
        <v>95.016546522259588</v>
      </c>
      <c r="K109" s="38">
        <f>[7]Input!K109</f>
        <v>93.939628241717642</v>
      </c>
      <c r="L109" s="38">
        <f>[7]Input!L109</f>
        <v>105.02421460431169</v>
      </c>
    </row>
    <row r="110" spans="1:12" hidden="1">
      <c r="A110" s="38">
        <f>[7]Input!A110</f>
        <v>108</v>
      </c>
      <c r="B110" s="38" t="str">
        <f>[7]Input!B110</f>
        <v>IND_NF_MD_ELC_NEW</v>
      </c>
      <c r="C110" s="38" t="str">
        <f>[7]Input!C110</f>
        <v>IND_NF_ELC</v>
      </c>
      <c r="D110" s="38">
        <f>[7]Input!D110</f>
        <v>15.76190135173043</v>
      </c>
      <c r="E110" s="38">
        <f>[7]Input!E110</f>
        <v>12.930505797333799</v>
      </c>
      <c r="F110" s="38">
        <f>[7]Input!F110</f>
        <v>10.627996990358779</v>
      </c>
      <c r="G110" s="38">
        <f>[7]Input!G110</f>
        <v>10.856889516791121</v>
      </c>
      <c r="H110" s="38">
        <f>[7]Input!H110</f>
        <v>5.7526205533782901</v>
      </c>
      <c r="I110" s="38">
        <f>[7]Input!I110</f>
        <v>9.1109606310184734</v>
      </c>
      <c r="J110" s="38">
        <f>[7]Input!J110</f>
        <v>2.6375716141475869</v>
      </c>
      <c r="K110" s="38">
        <f>[7]Input!K110</f>
        <v>2.5206575688652761</v>
      </c>
      <c r="L110" s="38">
        <f>[7]Input!L110</f>
        <v>2.4598441600312348</v>
      </c>
    </row>
    <row r="111" spans="1:12" hidden="1">
      <c r="A111" s="38">
        <f>[7]Input!A111</f>
        <v>109</v>
      </c>
      <c r="B111" s="38" t="str">
        <f>[7]Input!B111</f>
        <v>IND_NM_CLK_DRY_EXS</v>
      </c>
      <c r="C111" s="38" t="str">
        <f>[7]Input!C111</f>
        <v>IND_NGA</v>
      </c>
      <c r="D111" s="38">
        <f>[7]Input!D111</f>
        <v>46.925893760539637</v>
      </c>
      <c r="E111" s="38">
        <f>[7]Input!E111</f>
        <v>37.54071500843169</v>
      </c>
      <c r="F111" s="38">
        <f>[7]Input!F111</f>
        <v>28.155536256323789</v>
      </c>
      <c r="G111" s="38">
        <f>[7]Input!G111</f>
        <v>21.295183811129849</v>
      </c>
      <c r="H111" s="38">
        <f>[7]Input!H111</f>
        <v>9.3851787521079295</v>
      </c>
      <c r="I111" s="38">
        <f>[7]Input!I111</f>
        <v>0</v>
      </c>
      <c r="J111" s="38">
        <f>[7]Input!J111</f>
        <v>0</v>
      </c>
      <c r="K111" s="38">
        <f>[7]Input!K111</f>
        <v>0</v>
      </c>
      <c r="L111" s="38">
        <f>[7]Input!L111</f>
        <v>0</v>
      </c>
    </row>
    <row r="112" spans="1:12" hidden="1">
      <c r="A112" s="38">
        <f>[7]Input!A112</f>
        <v>110</v>
      </c>
      <c r="B112" s="38" t="str">
        <f>[7]Input!B112</f>
        <v>IND_NM_CLK_DRY_EXS</v>
      </c>
      <c r="C112" s="38" t="str">
        <f>[7]Input!C112</f>
        <v>IND_HFO</v>
      </c>
      <c r="D112" s="38">
        <f>[7]Input!D112</f>
        <v>9.1381112984823059</v>
      </c>
      <c r="E112" s="38">
        <f>[7]Input!E112</f>
        <v>7.3104890387858337</v>
      </c>
      <c r="F112" s="38">
        <f>[7]Input!F112</f>
        <v>5.4828667790893642</v>
      </c>
      <c r="G112" s="38">
        <f>[7]Input!G112</f>
        <v>3.6552445193929151</v>
      </c>
      <c r="H112" s="38">
        <f>[7]Input!H112</f>
        <v>3.0900354131534531</v>
      </c>
      <c r="I112" s="38">
        <f>[7]Input!I112</f>
        <v>0</v>
      </c>
      <c r="J112" s="38">
        <f>[7]Input!J112</f>
        <v>0</v>
      </c>
      <c r="K112" s="38">
        <f>[7]Input!K112</f>
        <v>0</v>
      </c>
      <c r="L112" s="38">
        <f>[7]Input!L112</f>
        <v>0</v>
      </c>
    </row>
    <row r="113" spans="1:12" hidden="1">
      <c r="A113" s="38">
        <f>[7]Input!A113</f>
        <v>111</v>
      </c>
      <c r="B113" s="38" t="str">
        <f>[7]Input!B113</f>
        <v>IND_NM_CLK_DRY_EXS</v>
      </c>
      <c r="C113" s="38" t="str">
        <f>[7]Input!C113</f>
        <v>IND_COA</v>
      </c>
      <c r="D113" s="38">
        <f>[7]Input!D113</f>
        <v>24.740590219224291</v>
      </c>
      <c r="E113" s="38">
        <f>[7]Input!E113</f>
        <v>19.79247217537943</v>
      </c>
      <c r="F113" s="38">
        <f>[7]Input!F113</f>
        <v>14.844354131534571</v>
      </c>
      <c r="G113" s="38">
        <f>[7]Input!G113</f>
        <v>9.8962360876897151</v>
      </c>
      <c r="H113" s="38">
        <f>[7]Input!H113</f>
        <v>4.9481180438448602</v>
      </c>
      <c r="I113" s="38">
        <f>[7]Input!I113</f>
        <v>0</v>
      </c>
      <c r="J113" s="38">
        <f>[7]Input!J113</f>
        <v>0</v>
      </c>
      <c r="K113" s="38">
        <f>[7]Input!K113</f>
        <v>0</v>
      </c>
      <c r="L113" s="38">
        <f>[7]Input!L113</f>
        <v>0</v>
      </c>
    </row>
    <row r="114" spans="1:12" hidden="1">
      <c r="A114" s="38">
        <f>[7]Input!A114</f>
        <v>112</v>
      </c>
      <c r="B114" s="38" t="str">
        <f>[7]Input!B114</f>
        <v>IND_NM_CLK_DRY_EXS</v>
      </c>
      <c r="C114" s="38" t="str">
        <f>[7]Input!C114</f>
        <v>IND_PTC</v>
      </c>
      <c r="D114" s="38">
        <f>[7]Input!D114</f>
        <v>72.106467116357479</v>
      </c>
      <c r="E114" s="38">
        <f>[7]Input!E114</f>
        <v>57.685173693086028</v>
      </c>
      <c r="F114" s="38">
        <f>[7]Input!F114</f>
        <v>43.263880269814521</v>
      </c>
      <c r="G114" s="38">
        <f>[7]Input!G114</f>
        <v>26.31776053962901</v>
      </c>
      <c r="H114" s="38">
        <f>[7]Input!H114</f>
        <v>13.1588802698145</v>
      </c>
      <c r="I114" s="38">
        <f>[7]Input!I114</f>
        <v>0</v>
      </c>
      <c r="J114" s="38">
        <f>[7]Input!J114</f>
        <v>0</v>
      </c>
      <c r="K114" s="38">
        <f>[7]Input!K114</f>
        <v>0</v>
      </c>
      <c r="L114" s="38">
        <f>[7]Input!L114</f>
        <v>0</v>
      </c>
    </row>
    <row r="115" spans="1:12" hidden="1">
      <c r="A115" s="38">
        <f>[7]Input!A115</f>
        <v>113</v>
      </c>
      <c r="B115" s="38" t="str">
        <f>[7]Input!B115</f>
        <v>IND_NM_CLK_WET_EXS</v>
      </c>
      <c r="C115" s="38" t="str">
        <f>[7]Input!C115</f>
        <v>IND_NGA</v>
      </c>
      <c r="D115" s="38">
        <f>[7]Input!D115</f>
        <v>135.47111907961121</v>
      </c>
      <c r="E115" s="38">
        <f>[7]Input!E115</f>
        <v>135.47111907961121</v>
      </c>
      <c r="F115" s="38">
        <f>[7]Input!F115</f>
        <v>110.4942328230687</v>
      </c>
      <c r="G115" s="38">
        <f>[7]Input!G115</f>
        <v>34.892915628337477</v>
      </c>
      <c r="H115" s="38">
        <f>[7]Input!H115</f>
        <v>17.446457814168749</v>
      </c>
      <c r="I115" s="38">
        <f>[7]Input!I115</f>
        <v>0</v>
      </c>
      <c r="J115" s="38">
        <f>[7]Input!J115</f>
        <v>0</v>
      </c>
      <c r="K115" s="38">
        <f>[7]Input!K115</f>
        <v>0</v>
      </c>
      <c r="L115" s="38">
        <f>[7]Input!L115</f>
        <v>0</v>
      </c>
    </row>
    <row r="116" spans="1:12" hidden="1">
      <c r="A116" s="38">
        <f>[7]Input!A116</f>
        <v>114</v>
      </c>
      <c r="B116" s="38" t="str">
        <f>[7]Input!B116</f>
        <v>IND_NM_CLK_WET_EXS</v>
      </c>
      <c r="C116" s="38" t="str">
        <f>[7]Input!C116</f>
        <v>IND_HFO</v>
      </c>
      <c r="D116" s="38">
        <f>[7]Input!D116</f>
        <v>19.803602521943159</v>
      </c>
      <c r="E116" s="38">
        <f>[7]Input!E116</f>
        <v>19.803602521943159</v>
      </c>
      <c r="F116" s="38">
        <f>[7]Input!F116</f>
        <v>16.152401210395141</v>
      </c>
      <c r="G116" s="38">
        <f>[7]Input!G116</f>
        <v>5.1007582769668938</v>
      </c>
      <c r="H116" s="38">
        <f>[7]Input!H116</f>
        <v>2.5503791384834469</v>
      </c>
      <c r="I116" s="38">
        <f>[7]Input!I116</f>
        <v>0</v>
      </c>
      <c r="J116" s="38">
        <f>[7]Input!J116</f>
        <v>0</v>
      </c>
      <c r="K116" s="38">
        <f>[7]Input!K116</f>
        <v>0</v>
      </c>
      <c r="L116" s="38">
        <f>[7]Input!L116</f>
        <v>0</v>
      </c>
    </row>
    <row r="117" spans="1:12" hidden="1">
      <c r="A117" s="38">
        <f>[7]Input!A117</f>
        <v>115</v>
      </c>
      <c r="B117" s="38" t="str">
        <f>[7]Input!B117</f>
        <v>IND_NM_CLK_WET_EXS</v>
      </c>
      <c r="C117" s="38" t="str">
        <f>[7]Input!C117</f>
        <v>IND_BIO</v>
      </c>
      <c r="D117" s="38">
        <f>[7]Input!D117</f>
        <v>0</v>
      </c>
      <c r="E117" s="38">
        <f>[7]Input!E117</f>
        <v>0</v>
      </c>
      <c r="F117" s="38">
        <f>[7]Input!F117</f>
        <v>0</v>
      </c>
      <c r="G117" s="38">
        <f>[7]Input!G117</f>
        <v>12.998276966892149</v>
      </c>
      <c r="H117" s="38">
        <f>[7]Input!H117</f>
        <v>6.4991384834460737</v>
      </c>
      <c r="I117" s="38">
        <f>[7]Input!I117</f>
        <v>0</v>
      </c>
      <c r="J117" s="38">
        <f>[7]Input!J117</f>
        <v>0</v>
      </c>
      <c r="K117" s="38">
        <f>[7]Input!K117</f>
        <v>0</v>
      </c>
      <c r="L117" s="38">
        <f>[7]Input!L117</f>
        <v>0</v>
      </c>
    </row>
    <row r="118" spans="1:12" hidden="1">
      <c r="A118" s="38">
        <f>[7]Input!A118</f>
        <v>116</v>
      </c>
      <c r="B118" s="38" t="str">
        <f>[7]Input!B118</f>
        <v>IND_NM_CLK_WET_EXS</v>
      </c>
      <c r="C118" s="38" t="str">
        <f>[7]Input!C118</f>
        <v>IND_COA</v>
      </c>
      <c r="D118" s="38">
        <f>[7]Input!D118</f>
        <v>71.406723453795053</v>
      </c>
      <c r="E118" s="38">
        <f>[7]Input!E118</f>
        <v>71.406723453795038</v>
      </c>
      <c r="F118" s="38">
        <f>[7]Input!F118</f>
        <v>58.241425774296907</v>
      </c>
      <c r="G118" s="38">
        <f>[7]Input!G118</f>
        <v>18.392029191883239</v>
      </c>
      <c r="H118" s="38">
        <f>[7]Input!H118</f>
        <v>9.1960145959416266</v>
      </c>
      <c r="I118" s="38">
        <f>[7]Input!I118</f>
        <v>0</v>
      </c>
      <c r="J118" s="38">
        <f>[7]Input!J118</f>
        <v>0</v>
      </c>
      <c r="K118" s="38">
        <f>[7]Input!K118</f>
        <v>0</v>
      </c>
      <c r="L118" s="38">
        <f>[7]Input!L118</f>
        <v>0</v>
      </c>
    </row>
    <row r="119" spans="1:12" hidden="1">
      <c r="A119" s="38">
        <f>[7]Input!A119</f>
        <v>117</v>
      </c>
      <c r="B119" s="38" t="str">
        <f>[7]Input!B119</f>
        <v>IND_NM_CLK_WET_EXS</v>
      </c>
      <c r="C119" s="38" t="str">
        <f>[7]Input!C119</f>
        <v>IND_PTC</v>
      </c>
      <c r="D119" s="38">
        <f>[7]Input!D119</f>
        <v>208.68757122340099</v>
      </c>
      <c r="E119" s="38">
        <f>[7]Input!E119</f>
        <v>208.68757122340099</v>
      </c>
      <c r="F119" s="38">
        <f>[7]Input!F119</f>
        <v>170.21172659309369</v>
      </c>
      <c r="G119" s="38">
        <f>[7]Input!G119</f>
        <v>40.752794588821651</v>
      </c>
      <c r="H119" s="38">
        <f>[7]Input!H119</f>
        <v>20.376397294410829</v>
      </c>
      <c r="I119" s="38">
        <f>[7]Input!I119</f>
        <v>0</v>
      </c>
      <c r="J119" s="38">
        <f>[7]Input!J119</f>
        <v>0</v>
      </c>
      <c r="K119" s="38">
        <f>[7]Input!K119</f>
        <v>0</v>
      </c>
      <c r="L119" s="38">
        <f>[7]Input!L119</f>
        <v>0</v>
      </c>
    </row>
    <row r="120" spans="1:12" hidden="1">
      <c r="A120" s="38">
        <f>[7]Input!A120</f>
        <v>118</v>
      </c>
      <c r="B120" s="38" t="str">
        <f>[7]Input!B120</f>
        <v>IND_NM_LIM_EXS</v>
      </c>
      <c r="C120" s="38" t="str">
        <f>[7]Input!C120</f>
        <v>IND_NGA</v>
      </c>
      <c r="D120" s="38">
        <f>[7]Input!D120</f>
        <v>93.93009954128442</v>
      </c>
      <c r="E120" s="38">
        <f>[7]Input!E120</f>
        <v>78.275082951070345</v>
      </c>
      <c r="F120" s="38">
        <f>[7]Input!F120</f>
        <v>62.620066360856271</v>
      </c>
      <c r="G120" s="38">
        <f>[7]Input!G120</f>
        <v>46.965049770642203</v>
      </c>
      <c r="H120" s="38">
        <f>[7]Input!H120</f>
        <v>31.310033180428139</v>
      </c>
      <c r="I120" s="38">
        <f>[7]Input!I120</f>
        <v>15.655016590214061</v>
      </c>
      <c r="J120" s="38">
        <f>[7]Input!J120</f>
        <v>0</v>
      </c>
      <c r="K120" s="38">
        <f>[7]Input!K120</f>
        <v>0</v>
      </c>
      <c r="L120" s="38">
        <f>[7]Input!L120</f>
        <v>0</v>
      </c>
    </row>
    <row r="121" spans="1:12" hidden="1">
      <c r="A121" s="38">
        <f>[7]Input!A121</f>
        <v>119</v>
      </c>
      <c r="B121" s="38" t="str">
        <f>[7]Input!B121</f>
        <v>IND_NM_LIM_EXS</v>
      </c>
      <c r="C121" s="38" t="str">
        <f>[7]Input!C121</f>
        <v>IND_HFO</v>
      </c>
      <c r="D121" s="38">
        <f>[7]Input!D121</f>
        <v>10.17106605504584</v>
      </c>
      <c r="E121" s="38">
        <f>[7]Input!E121</f>
        <v>8.475888379204882</v>
      </c>
      <c r="F121" s="38">
        <f>[7]Input!F121</f>
        <v>6.7807107033639129</v>
      </c>
      <c r="G121" s="38">
        <f>[7]Input!G121</f>
        <v>5.085533027522934</v>
      </c>
      <c r="H121" s="38">
        <f>[7]Input!H121</f>
        <v>3.3903553516819511</v>
      </c>
      <c r="I121" s="38">
        <f>[7]Input!I121</f>
        <v>1.695177675840978</v>
      </c>
      <c r="J121" s="38">
        <f>[7]Input!J121</f>
        <v>0</v>
      </c>
      <c r="K121" s="38">
        <f>[7]Input!K121</f>
        <v>0</v>
      </c>
      <c r="L121" s="38">
        <f>[7]Input!L121</f>
        <v>0</v>
      </c>
    </row>
    <row r="122" spans="1:12" hidden="1">
      <c r="A122" s="38">
        <f>[7]Input!A122</f>
        <v>120</v>
      </c>
      <c r="B122" s="38" t="str">
        <f>[7]Input!B122</f>
        <v>IND_NM_LIM_EXS</v>
      </c>
      <c r="C122" s="38" t="str">
        <f>[7]Input!C122</f>
        <v>IND_COA</v>
      </c>
      <c r="D122" s="38">
        <f>[7]Input!D122</f>
        <v>38.50692522935779</v>
      </c>
      <c r="E122" s="38">
        <f>[7]Input!E122</f>
        <v>32.089104357798163</v>
      </c>
      <c r="F122" s="38">
        <f>[7]Input!F122</f>
        <v>25.671283486238529</v>
      </c>
      <c r="G122" s="38">
        <f>[7]Input!G122</f>
        <v>19.253462614678899</v>
      </c>
      <c r="H122" s="38">
        <f>[7]Input!H122</f>
        <v>12.83564174311927</v>
      </c>
      <c r="I122" s="38">
        <f>[7]Input!I122</f>
        <v>6.4178208715596279</v>
      </c>
      <c r="J122" s="38">
        <f>[7]Input!J122</f>
        <v>0</v>
      </c>
      <c r="K122" s="38">
        <f>[7]Input!K122</f>
        <v>0</v>
      </c>
      <c r="L122" s="38">
        <f>[7]Input!L122</f>
        <v>0</v>
      </c>
    </row>
    <row r="123" spans="1:12" hidden="1">
      <c r="A123" s="38">
        <f>[7]Input!A123</f>
        <v>121</v>
      </c>
      <c r="B123" s="38" t="str">
        <f>[7]Input!B123</f>
        <v>IND_NM_GLS_EXS</v>
      </c>
      <c r="C123" s="38" t="str">
        <f>[7]Input!C123</f>
        <v>IND_NGA</v>
      </c>
      <c r="D123" s="38">
        <f>[7]Input!D123</f>
        <v>99.554878479893901</v>
      </c>
      <c r="E123" s="38">
        <f>[7]Input!E123</f>
        <v>82.962398733244925</v>
      </c>
      <c r="F123" s="38">
        <f>[7]Input!F123</f>
        <v>66.369918986595948</v>
      </c>
      <c r="G123" s="38">
        <f>[7]Input!G123</f>
        <v>49.777439239946951</v>
      </c>
      <c r="H123" s="38">
        <f>[7]Input!H123</f>
        <v>25.894251730740901</v>
      </c>
      <c r="I123" s="38">
        <f>[7]Input!I123</f>
        <v>16.592479746648991</v>
      </c>
      <c r="J123" s="38">
        <f>[7]Input!J123</f>
        <v>0</v>
      </c>
      <c r="K123" s="38">
        <f>[7]Input!K123</f>
        <v>0</v>
      </c>
      <c r="L123" s="38">
        <f>[7]Input!L123</f>
        <v>0</v>
      </c>
    </row>
    <row r="124" spans="1:12" hidden="1">
      <c r="A124" s="38">
        <f>[7]Input!A124</f>
        <v>122</v>
      </c>
      <c r="B124" s="38" t="str">
        <f>[7]Input!B124</f>
        <v>IND_NM_GLS_EXS</v>
      </c>
      <c r="C124" s="38" t="str">
        <f>[7]Input!C124</f>
        <v>IND_HFO</v>
      </c>
      <c r="D124" s="38">
        <f>[7]Input!D124</f>
        <v>5.8460053026955618</v>
      </c>
      <c r="E124" s="38">
        <f>[7]Input!E124</f>
        <v>4.8716710855796297</v>
      </c>
      <c r="F124" s="38">
        <f>[7]Input!F124</f>
        <v>3.8973368684636949</v>
      </c>
      <c r="G124" s="38">
        <f>[7]Input!G124</f>
        <v>2.9230026513477809</v>
      </c>
      <c r="H124" s="38">
        <f>[7]Input!H124</f>
        <v>9.2393761967889247</v>
      </c>
      <c r="I124" s="38">
        <f>[7]Input!I124</f>
        <v>0.9743342171159225</v>
      </c>
      <c r="J124" s="38">
        <f>[7]Input!J124</f>
        <v>0</v>
      </c>
      <c r="K124" s="38">
        <f>[7]Input!K124</f>
        <v>0</v>
      </c>
      <c r="L124" s="38">
        <f>[7]Input!L124</f>
        <v>0</v>
      </c>
    </row>
    <row r="125" spans="1:12" hidden="1">
      <c r="A125" s="38">
        <f>[7]Input!A125</f>
        <v>123</v>
      </c>
      <c r="B125" s="38" t="str">
        <f>[7]Input!B125</f>
        <v>IND_NM_CRM_EXS</v>
      </c>
      <c r="C125" s="38" t="str">
        <f>[7]Input!C125</f>
        <v>IND_NGA</v>
      </c>
      <c r="D125" s="38">
        <f>[7]Input!D125</f>
        <v>227.02108374384241</v>
      </c>
      <c r="E125" s="38">
        <f>[7]Input!E125</f>
        <v>181.61686699507391</v>
      </c>
      <c r="F125" s="38">
        <f>[7]Input!F125</f>
        <v>136.2126502463054</v>
      </c>
      <c r="G125" s="38">
        <f>[7]Input!G125</f>
        <v>90.808433497536953</v>
      </c>
      <c r="H125" s="38">
        <f>[7]Input!H125</f>
        <v>41.437288669950732</v>
      </c>
      <c r="I125" s="38">
        <f>[7]Input!I125</f>
        <v>0</v>
      </c>
      <c r="J125" s="38">
        <f>[7]Input!J125</f>
        <v>0</v>
      </c>
      <c r="K125" s="38">
        <f>[7]Input!K125</f>
        <v>0</v>
      </c>
      <c r="L125" s="38">
        <f>[7]Input!L125</f>
        <v>0</v>
      </c>
    </row>
    <row r="126" spans="1:12" hidden="1">
      <c r="A126" s="38">
        <f>[7]Input!A126</f>
        <v>124</v>
      </c>
      <c r="B126" s="38" t="str">
        <f>[7]Input!B126</f>
        <v>IND_NM_CRM_EXS</v>
      </c>
      <c r="C126" s="38" t="str">
        <f>[7]Input!C126</f>
        <v>IND_HFO</v>
      </c>
      <c r="D126" s="38">
        <f>[7]Input!D126</f>
        <v>25.22104433497536</v>
      </c>
      <c r="E126" s="38">
        <f>[7]Input!E126</f>
        <v>20.176835467980322</v>
      </c>
      <c r="F126" s="38">
        <f>[7]Input!F126</f>
        <v>15.132626600985221</v>
      </c>
      <c r="G126" s="38">
        <f>[7]Input!G126</f>
        <v>10.08841773399015</v>
      </c>
      <c r="H126" s="38">
        <f>[7]Input!H126</f>
        <v>9.0111369458127992</v>
      </c>
      <c r="I126" s="38">
        <f>[7]Input!I126</f>
        <v>0</v>
      </c>
      <c r="J126" s="38">
        <f>[7]Input!J126</f>
        <v>0</v>
      </c>
      <c r="K126" s="38">
        <f>[7]Input!K126</f>
        <v>0</v>
      </c>
      <c r="L126" s="38">
        <f>[7]Input!L126</f>
        <v>0</v>
      </c>
    </row>
    <row r="127" spans="1:12" hidden="1">
      <c r="A127" s="38">
        <f>[7]Input!A127</f>
        <v>125</v>
      </c>
      <c r="B127" s="38" t="str">
        <f>[7]Input!B127</f>
        <v>IND_NM_CRM_EXS</v>
      </c>
      <c r="C127" s="38" t="str">
        <f>[7]Input!C127</f>
        <v>IND_COA</v>
      </c>
      <c r="D127" s="38">
        <f>[7]Input!D127</f>
        <v>18.21871921182267</v>
      </c>
      <c r="E127" s="38">
        <f>[7]Input!E127</f>
        <v>14.57497536945813</v>
      </c>
      <c r="F127" s="38">
        <f>[7]Input!F127</f>
        <v>10.93123152709359</v>
      </c>
      <c r="G127" s="38">
        <f>[7]Input!G127</f>
        <v>7.2874876847290668</v>
      </c>
      <c r="H127" s="38">
        <f>[7]Input!H127</f>
        <v>3.6437438423645312</v>
      </c>
      <c r="I127" s="38">
        <f>[7]Input!I127</f>
        <v>0</v>
      </c>
      <c r="J127" s="38">
        <f>[7]Input!J127</f>
        <v>0</v>
      </c>
      <c r="K127" s="38">
        <f>[7]Input!K127</f>
        <v>0</v>
      </c>
      <c r="L127" s="38">
        <f>[7]Input!L127</f>
        <v>0</v>
      </c>
    </row>
    <row r="128" spans="1:12" hidden="1">
      <c r="A128" s="38">
        <f>[7]Input!A128</f>
        <v>126</v>
      </c>
      <c r="B128" s="38" t="str">
        <f>[7]Input!B128</f>
        <v>IND_NM_MD_OIL_EXS</v>
      </c>
      <c r="C128" s="38" t="str">
        <f>[7]Input!C128</f>
        <v>IND_LPG</v>
      </c>
      <c r="D128" s="38">
        <f>[7]Input!D128</f>
        <v>27.347999999999999</v>
      </c>
      <c r="E128" s="38">
        <f>[7]Input!E128</f>
        <v>9.7393457451319581</v>
      </c>
      <c r="F128" s="38">
        <f>[7]Input!F128</f>
        <v>0</v>
      </c>
      <c r="G128" s="38">
        <f>[7]Input!G128</f>
        <v>0</v>
      </c>
      <c r="H128" s="38">
        <f>[7]Input!H128</f>
        <v>0</v>
      </c>
      <c r="I128" s="38">
        <f>[7]Input!I128</f>
        <v>0</v>
      </c>
      <c r="J128" s="38">
        <f>[7]Input!J128</f>
        <v>0</v>
      </c>
      <c r="K128" s="38">
        <f>[7]Input!K128</f>
        <v>0</v>
      </c>
      <c r="L128" s="38">
        <f>[7]Input!L128</f>
        <v>0</v>
      </c>
    </row>
    <row r="129" spans="1:12" hidden="1">
      <c r="A129" s="38">
        <f>[7]Input!A129</f>
        <v>127</v>
      </c>
      <c r="B129" s="38" t="str">
        <f>[7]Input!B129</f>
        <v>IND_NM_MD_OIL_EXS</v>
      </c>
      <c r="C129" s="38" t="str">
        <f>[7]Input!C129</f>
        <v>IND_OIL</v>
      </c>
      <c r="D129" s="38">
        <f>[7]Input!D129</f>
        <v>0</v>
      </c>
      <c r="E129" s="38">
        <f>[7]Input!E129</f>
        <v>0</v>
      </c>
      <c r="F129" s="38">
        <f>[7]Input!F129</f>
        <v>16.408799999999999</v>
      </c>
      <c r="G129" s="38">
        <f>[7]Input!G129</f>
        <v>10.9392</v>
      </c>
      <c r="H129" s="38">
        <f>[7]Input!H129</f>
        <v>5.4696000000000016</v>
      </c>
      <c r="I129" s="38">
        <f>[7]Input!I129</f>
        <v>0</v>
      </c>
      <c r="J129" s="38">
        <f>[7]Input!J129</f>
        <v>0</v>
      </c>
      <c r="K129" s="38">
        <f>[7]Input!K129</f>
        <v>0</v>
      </c>
      <c r="L129" s="38">
        <f>[7]Input!L129</f>
        <v>0</v>
      </c>
    </row>
    <row r="130" spans="1:12" hidden="1">
      <c r="A130" s="38">
        <f>[7]Input!A130</f>
        <v>128</v>
      </c>
      <c r="B130" s="38" t="str">
        <f>[7]Input!B130</f>
        <v>IND_NM_MD_OIL_EXS</v>
      </c>
      <c r="C130" s="38" t="str">
        <f>[7]Input!C130</f>
        <v>IND_NAP</v>
      </c>
      <c r="D130" s="38">
        <f>[7]Input!D130</f>
        <v>0</v>
      </c>
      <c r="E130" s="38">
        <f>[7]Input!E130</f>
        <v>12.139054254868039</v>
      </c>
      <c r="F130" s="38">
        <f>[7]Input!F130</f>
        <v>0</v>
      </c>
      <c r="G130" s="38">
        <f>[7]Input!G130</f>
        <v>0</v>
      </c>
      <c r="H130" s="38">
        <f>[7]Input!H130</f>
        <v>0</v>
      </c>
      <c r="I130" s="38">
        <f>[7]Input!I130</f>
        <v>0</v>
      </c>
      <c r="J130" s="38">
        <f>[7]Input!J130</f>
        <v>0</v>
      </c>
      <c r="K130" s="38">
        <f>[7]Input!K130</f>
        <v>0</v>
      </c>
      <c r="L130" s="38">
        <f>[7]Input!L130</f>
        <v>0</v>
      </c>
    </row>
    <row r="131" spans="1:12" hidden="1">
      <c r="A131" s="38">
        <f>[7]Input!A131</f>
        <v>129</v>
      </c>
      <c r="B131" s="38" t="str">
        <f>[7]Input!B131</f>
        <v>IND_NM_CLK_DRY_NEW</v>
      </c>
      <c r="C131" s="38" t="str">
        <f>[7]Input!C131</f>
        <v>IND_NGA</v>
      </c>
      <c r="D131" s="38">
        <f>[7]Input!D131</f>
        <v>17.138953973350041</v>
      </c>
      <c r="E131" s="38">
        <f>[7]Input!E131</f>
        <v>20.004205724691801</v>
      </c>
      <c r="F131" s="38">
        <f>[7]Input!F131</f>
        <v>26.056847021221799</v>
      </c>
      <c r="G131" s="38">
        <f>[7]Input!G131</f>
        <v>47.954724958244348</v>
      </c>
      <c r="H131" s="38">
        <f>[7]Input!H131</f>
        <v>53.813013864785283</v>
      </c>
      <c r="I131" s="38">
        <f>[7]Input!I131</f>
        <v>59.762121636212832</v>
      </c>
      <c r="J131" s="38">
        <f>[7]Input!J131</f>
        <v>58.690096458210398</v>
      </c>
      <c r="K131" s="38">
        <f>[7]Input!K131</f>
        <v>59.21326297307602</v>
      </c>
      <c r="L131" s="38">
        <f>[7]Input!L131</f>
        <v>59.248831087878948</v>
      </c>
    </row>
    <row r="132" spans="1:12" hidden="1">
      <c r="A132" s="38">
        <f>[7]Input!A132</f>
        <v>130</v>
      </c>
      <c r="B132" s="38" t="str">
        <f>[7]Input!B132</f>
        <v>IND_NM_CLK_DRY_NEW</v>
      </c>
      <c r="C132" s="38" t="str">
        <f>[7]Input!C132</f>
        <v>IND_HFO</v>
      </c>
      <c r="D132" s="38">
        <f>[7]Input!D132</f>
        <v>34.277907946700111</v>
      </c>
      <c r="E132" s="38">
        <f>[7]Input!E132</f>
        <v>40.008411449383601</v>
      </c>
      <c r="F132" s="38">
        <f>[7]Input!F132</f>
        <v>52.113694042443598</v>
      </c>
      <c r="G132" s="38">
        <f>[7]Input!G132</f>
        <v>95.909449916488711</v>
      </c>
      <c r="H132" s="38">
        <f>[7]Input!H132</f>
        <v>107.62602772957059</v>
      </c>
      <c r="I132" s="38">
        <f>[7]Input!I132</f>
        <v>119.52424327242559</v>
      </c>
      <c r="J132" s="38">
        <f>[7]Input!J132</f>
        <v>117.3801929164208</v>
      </c>
      <c r="K132" s="38">
        <f>[7]Input!K132</f>
        <v>118.4265259461521</v>
      </c>
      <c r="L132" s="38">
        <f>[7]Input!L132</f>
        <v>118.4976621757579</v>
      </c>
    </row>
    <row r="133" spans="1:12" hidden="1">
      <c r="A133" s="38">
        <f>[7]Input!A133</f>
        <v>131</v>
      </c>
      <c r="B133" s="38" t="str">
        <f>[7]Input!B133</f>
        <v>IND_NM_CLK_DRY_NEW</v>
      </c>
      <c r="C133" s="38" t="str">
        <f>[7]Input!C133</f>
        <v>IND_COA</v>
      </c>
      <c r="D133" s="38">
        <f>[7]Input!D133</f>
        <v>132.82689329346289</v>
      </c>
      <c r="E133" s="38">
        <f>[7]Input!E133</f>
        <v>155.03259436636139</v>
      </c>
      <c r="F133" s="38">
        <f>[7]Input!F133</f>
        <v>201.94056441446901</v>
      </c>
      <c r="G133" s="38">
        <f>[7]Input!G133</f>
        <v>371.64911842639373</v>
      </c>
      <c r="H133" s="38">
        <f>[7]Input!H133</f>
        <v>417.05085745208589</v>
      </c>
      <c r="I133" s="38">
        <f>[7]Input!I133</f>
        <v>463.15644268064938</v>
      </c>
      <c r="J133" s="38">
        <f>[7]Input!J133</f>
        <v>454.84824755113073</v>
      </c>
      <c r="K133" s="38">
        <f>[7]Input!K133</f>
        <v>458.90278804133942</v>
      </c>
      <c r="L133" s="38">
        <f>[7]Input!L133</f>
        <v>459.17844093106203</v>
      </c>
    </row>
    <row r="134" spans="1:12" hidden="1">
      <c r="A134" s="38">
        <f>[7]Input!A134</f>
        <v>132</v>
      </c>
      <c r="B134" s="38" t="str">
        <f>[7]Input!B134</f>
        <v>IND_NM_CLK_DRY_NEW</v>
      </c>
      <c r="C134" s="38" t="str">
        <f>[7]Input!C134</f>
        <v>IND_BGS</v>
      </c>
      <c r="D134" s="38">
        <f>[7]Input!D134</f>
        <v>10.711846233343779</v>
      </c>
      <c r="E134" s="38">
        <f>[7]Input!E134</f>
        <v>12.50262857793237</v>
      </c>
      <c r="F134" s="38">
        <f>[7]Input!F134</f>
        <v>16.28552938826363</v>
      </c>
      <c r="G134" s="38">
        <f>[7]Input!G134</f>
        <v>29.971703098902719</v>
      </c>
      <c r="H134" s="38">
        <f>[7]Input!H134</f>
        <v>33.633133665490803</v>
      </c>
      <c r="I134" s="38">
        <f>[7]Input!I134</f>
        <v>37.35132602263301</v>
      </c>
      <c r="J134" s="38">
        <f>[7]Input!J134</f>
        <v>36.681310286381503</v>
      </c>
      <c r="K134" s="38">
        <f>[7]Input!K134</f>
        <v>37.008289358172533</v>
      </c>
      <c r="L134" s="38">
        <f>[7]Input!L134</f>
        <v>37.030519429924347</v>
      </c>
    </row>
    <row r="135" spans="1:12" hidden="1">
      <c r="A135" s="38">
        <f>[7]Input!A135</f>
        <v>133</v>
      </c>
      <c r="B135" s="38" t="str">
        <f>[7]Input!B135</f>
        <v>IND_NM_LIM_LRK_NEW</v>
      </c>
      <c r="C135" s="38" t="str">
        <f>[7]Input!C135</f>
        <v>IND_NGA</v>
      </c>
      <c r="D135" s="38">
        <f>[7]Input!D135</f>
        <v>0.44330608000000149</v>
      </c>
      <c r="E135" s="38">
        <f>[7]Input!E135</f>
        <v>1.8829960970431661</v>
      </c>
      <c r="F135" s="38">
        <f>[7]Input!F135</f>
        <v>2.9343271524677061</v>
      </c>
      <c r="G135" s="38">
        <f>[7]Input!G135</f>
        <v>4.6075506687945174</v>
      </c>
      <c r="H135" s="38">
        <f>[7]Input!H135</f>
        <v>5.8566464739609838</v>
      </c>
      <c r="I135" s="38">
        <f>[7]Input!I135</f>
        <v>7.0760183796006979</v>
      </c>
      <c r="J135" s="38">
        <f>[7]Input!J135</f>
        <v>8.2014543351126772</v>
      </c>
      <c r="K135" s="38">
        <f>[7]Input!K135</f>
        <v>8.2551820109409935</v>
      </c>
      <c r="L135" s="38">
        <f>[7]Input!L135</f>
        <v>8.3018421703218781</v>
      </c>
    </row>
    <row r="136" spans="1:12" hidden="1">
      <c r="A136" s="38">
        <f>[7]Input!A136</f>
        <v>134</v>
      </c>
      <c r="B136" s="38" t="str">
        <f>[7]Input!B136</f>
        <v>IND_NM_LIM_LRK_NEW</v>
      </c>
      <c r="C136" s="38" t="str">
        <f>[7]Input!C136</f>
        <v>IND_HFO</v>
      </c>
      <c r="D136" s="38">
        <f>[7]Input!D136</f>
        <v>0.1477686933333362</v>
      </c>
      <c r="E136" s="38">
        <f>[7]Input!E136</f>
        <v>0.62766536568105546</v>
      </c>
      <c r="F136" s="38">
        <f>[7]Input!F136</f>
        <v>0.97810905082257005</v>
      </c>
      <c r="G136" s="38">
        <f>[7]Input!G136</f>
        <v>1.535850222931509</v>
      </c>
      <c r="H136" s="38">
        <f>[7]Input!H136</f>
        <v>1.952215491320328</v>
      </c>
      <c r="I136" s="38">
        <f>[7]Input!I136</f>
        <v>2.3586727932002329</v>
      </c>
      <c r="J136" s="38">
        <f>[7]Input!J136</f>
        <v>2.7338181117042262</v>
      </c>
      <c r="K136" s="38">
        <f>[7]Input!K136</f>
        <v>2.751727336980331</v>
      </c>
      <c r="L136" s="38">
        <f>[7]Input!L136</f>
        <v>2.7672807234406269</v>
      </c>
    </row>
    <row r="137" spans="1:12" hidden="1">
      <c r="A137" s="38">
        <f>[7]Input!A137</f>
        <v>135</v>
      </c>
      <c r="B137" s="38" t="str">
        <f>[7]Input!B137</f>
        <v>IND_NM_LIM_LRK_NEW</v>
      </c>
      <c r="C137" s="38" t="str">
        <f>[7]Input!C137</f>
        <v>IND_BIO</v>
      </c>
      <c r="D137" s="38">
        <f>[7]Input!D137</f>
        <v>2.0687617066666699</v>
      </c>
      <c r="E137" s="38">
        <f>[7]Input!E137</f>
        <v>8.7873151195347745</v>
      </c>
      <c r="F137" s="38">
        <f>[7]Input!F137</f>
        <v>13.693526711515981</v>
      </c>
      <c r="G137" s="38">
        <f>[7]Input!G137</f>
        <v>21.501903121041071</v>
      </c>
      <c r="H137" s="38">
        <f>[7]Input!H137</f>
        <v>27.331016878484579</v>
      </c>
      <c r="I137" s="38">
        <f>[7]Input!I137</f>
        <v>33.021419104803243</v>
      </c>
      <c r="J137" s="38">
        <f>[7]Input!J137</f>
        <v>38.273453563859142</v>
      </c>
      <c r="K137" s="38">
        <f>[7]Input!K137</f>
        <v>38.524182717724599</v>
      </c>
      <c r="L137" s="38">
        <f>[7]Input!L137</f>
        <v>38.74193012816874</v>
      </c>
    </row>
    <row r="138" spans="1:12" hidden="1">
      <c r="A138" s="38">
        <f>[7]Input!A138</f>
        <v>136</v>
      </c>
      <c r="B138" s="38" t="str">
        <f>[7]Input!B138</f>
        <v>IND_NM_LIM_LRK_NEW</v>
      </c>
      <c r="C138" s="38" t="str">
        <f>[7]Input!C138</f>
        <v>IND_COA</v>
      </c>
      <c r="D138" s="38">
        <f>[7]Input!D138</f>
        <v>11.96926416000005</v>
      </c>
      <c r="E138" s="38">
        <f>[7]Input!E138</f>
        <v>50.840894620165493</v>
      </c>
      <c r="F138" s="38">
        <f>[7]Input!F138</f>
        <v>79.226833116628214</v>
      </c>
      <c r="G138" s="38">
        <f>[7]Input!G138</f>
        <v>124.4038680574519</v>
      </c>
      <c r="H138" s="38">
        <f>[7]Input!H138</f>
        <v>158.1294547969465</v>
      </c>
      <c r="I138" s="38">
        <f>[7]Input!I138</f>
        <v>191.0524962492189</v>
      </c>
      <c r="J138" s="38">
        <f>[7]Input!J138</f>
        <v>221.4392670480423</v>
      </c>
      <c r="K138" s="38">
        <f>[7]Input!K138</f>
        <v>222.88991429540681</v>
      </c>
      <c r="L138" s="38">
        <f>[7]Input!L138</f>
        <v>224.14973859869079</v>
      </c>
    </row>
    <row r="139" spans="1:12" hidden="1">
      <c r="A139" s="38">
        <f>[7]Input!A139</f>
        <v>137</v>
      </c>
      <c r="B139" s="38" t="str">
        <f>[7]Input!B139</f>
        <v>IND_NM_GLS_FOSS_NEW</v>
      </c>
      <c r="C139" s="38" t="str">
        <f>[7]Input!C139</f>
        <v>IND_NGA</v>
      </c>
      <c r="D139" s="38">
        <f>[7]Input!D139</f>
        <v>31.034294297600091</v>
      </c>
      <c r="E139" s="38">
        <f>[7]Input!E139</f>
        <v>0</v>
      </c>
      <c r="F139" s="38">
        <f>[7]Input!F139</f>
        <v>31.034294297600091</v>
      </c>
      <c r="G139" s="38">
        <f>[7]Input!G139</f>
        <v>0</v>
      </c>
      <c r="H139" s="38">
        <f>[7]Input!H139</f>
        <v>0</v>
      </c>
      <c r="I139" s="38">
        <f>[7]Input!I139</f>
        <v>0</v>
      </c>
      <c r="J139" s="38">
        <f>[7]Input!J139</f>
        <v>0</v>
      </c>
      <c r="K139" s="38">
        <f>[7]Input!K139</f>
        <v>0</v>
      </c>
      <c r="L139" s="38">
        <f>[7]Input!L139</f>
        <v>0</v>
      </c>
    </row>
    <row r="140" spans="1:12" hidden="1">
      <c r="A140" s="38">
        <f>[7]Input!A140</f>
        <v>138</v>
      </c>
      <c r="B140" s="38" t="str">
        <f>[7]Input!B140</f>
        <v>IND_NM_GLS_ELEC_NEW</v>
      </c>
      <c r="C140" s="38" t="str">
        <f>[7]Input!C140</f>
        <v>IND_BIO</v>
      </c>
      <c r="D140" s="38">
        <f>[7]Input!D140</f>
        <v>0</v>
      </c>
      <c r="E140" s="38">
        <f>[7]Input!E140</f>
        <v>61.090551655750609</v>
      </c>
      <c r="F140" s="38">
        <f>[7]Input!F140</f>
        <v>80.406491959479979</v>
      </c>
      <c r="G140" s="38">
        <f>[7]Input!G140</f>
        <v>148.11916133403389</v>
      </c>
      <c r="H140" s="38">
        <f>[7]Input!H140</f>
        <v>188.10941030907389</v>
      </c>
      <c r="I140" s="38">
        <f>[7]Input!I140</f>
        <v>228.51034233822551</v>
      </c>
      <c r="J140" s="38">
        <f>[7]Input!J140</f>
        <v>263.22799576617751</v>
      </c>
      <c r="K140" s="38">
        <f>[7]Input!K140</f>
        <v>265.59786533747598</v>
      </c>
      <c r="L140" s="38">
        <f>[7]Input!L140</f>
        <v>266.67593696916731</v>
      </c>
    </row>
    <row r="141" spans="1:12" hidden="1">
      <c r="A141" s="38">
        <f>[7]Input!A141</f>
        <v>139</v>
      </c>
      <c r="B141" s="38" t="str">
        <f>[7]Input!B141</f>
        <v>IND_NM_CRM_NEW</v>
      </c>
      <c r="C141" s="38" t="str">
        <f>[7]Input!C141</f>
        <v>IND_NGA</v>
      </c>
      <c r="D141" s="38">
        <f>[7]Input!D141</f>
        <v>230.7641976944881</v>
      </c>
      <c r="E141" s="38">
        <f>[7]Input!E141</f>
        <v>286.2912639009852</v>
      </c>
      <c r="F141" s="38">
        <f>[7]Input!F141</f>
        <v>320.40286149667588</v>
      </c>
      <c r="G141" s="38">
        <f>[7]Input!G141</f>
        <v>390.23896483819988</v>
      </c>
      <c r="H141" s="38">
        <f>[7]Input!H141</f>
        <v>413.22581141653728</v>
      </c>
      <c r="I141" s="38">
        <f>[7]Input!I141</f>
        <v>456.1138087624343</v>
      </c>
      <c r="J141" s="38">
        <f>[7]Input!J141</f>
        <v>459.58991553232312</v>
      </c>
      <c r="K141" s="38">
        <f>[7]Input!K141</f>
        <v>463.69711594461768</v>
      </c>
      <c r="L141" s="38">
        <f>[7]Input!L141</f>
        <v>468.59491673178258</v>
      </c>
    </row>
    <row r="142" spans="1:12" hidden="1">
      <c r="A142" s="38">
        <f>[7]Input!A142</f>
        <v>140</v>
      </c>
      <c r="B142" s="38" t="str">
        <f>[7]Input!B142</f>
        <v>IND_PP_SB_BIO_EXS</v>
      </c>
      <c r="C142" s="38" t="str">
        <f>[7]Input!C142</f>
        <v>IND_BIO</v>
      </c>
      <c r="D142" s="38">
        <f>[7]Input!D142</f>
        <v>435.88914110429448</v>
      </c>
      <c r="E142" s="38">
        <f>[7]Input!E142</f>
        <v>348.7113128834356</v>
      </c>
      <c r="F142" s="38">
        <f>[7]Input!F142</f>
        <v>261.53348466257671</v>
      </c>
      <c r="G142" s="38">
        <f>[7]Input!G142</f>
        <v>174.3556564417178</v>
      </c>
      <c r="H142" s="38">
        <f>[7]Input!H142</f>
        <v>87.177828220858871</v>
      </c>
      <c r="I142" s="38">
        <f>[7]Input!I142</f>
        <v>0</v>
      </c>
      <c r="J142" s="38">
        <f>[7]Input!J142</f>
        <v>0</v>
      </c>
      <c r="K142" s="38">
        <f>[7]Input!K142</f>
        <v>0</v>
      </c>
      <c r="L142" s="38">
        <f>[7]Input!L142</f>
        <v>0</v>
      </c>
    </row>
    <row r="143" spans="1:12" hidden="1">
      <c r="A143" s="38">
        <f>[7]Input!A143</f>
        <v>141</v>
      </c>
      <c r="B143" s="38" t="str">
        <f>[7]Input!B143</f>
        <v>IND_PP_PH_HFO_EXS</v>
      </c>
      <c r="C143" s="38" t="str">
        <f>[7]Input!C143</f>
        <v>IND_HFO</v>
      </c>
      <c r="D143" s="38">
        <f>[7]Input!D143</f>
        <v>8.08</v>
      </c>
      <c r="E143" s="38">
        <f>[7]Input!E143</f>
        <v>6.4640000000000004</v>
      </c>
      <c r="F143" s="38">
        <f>[7]Input!F143</f>
        <v>4.8480000000000008</v>
      </c>
      <c r="G143" s="38">
        <f>[7]Input!G143</f>
        <v>3.2320000000000002</v>
      </c>
      <c r="H143" s="38">
        <f>[7]Input!H143</f>
        <v>1.6160000000000001</v>
      </c>
      <c r="I143" s="38">
        <f>[7]Input!I143</f>
        <v>0</v>
      </c>
      <c r="J143" s="38">
        <f>[7]Input!J143</f>
        <v>0</v>
      </c>
      <c r="K143" s="38">
        <f>[7]Input!K143</f>
        <v>0</v>
      </c>
      <c r="L143" s="38">
        <f>[7]Input!L143</f>
        <v>0</v>
      </c>
    </row>
    <row r="144" spans="1:12" hidden="1">
      <c r="A144" s="38">
        <f>[7]Input!A144</f>
        <v>142</v>
      </c>
      <c r="B144" s="38" t="str">
        <f>[7]Input!B144</f>
        <v>IND_PP_PH_NGA_EXS</v>
      </c>
      <c r="C144" s="38" t="str">
        <f>[7]Input!C144</f>
        <v>IND_NGA</v>
      </c>
      <c r="D144" s="38">
        <f>[7]Input!D144</f>
        <v>29.098500000000001</v>
      </c>
      <c r="E144" s="38">
        <f>[7]Input!E144</f>
        <v>12.252000000000001</v>
      </c>
      <c r="F144" s="38">
        <f>[7]Input!F144</f>
        <v>9.2274000000000029</v>
      </c>
      <c r="G144" s="38">
        <f>[7]Input!G144</f>
        <v>6.1260000000000012</v>
      </c>
      <c r="H144" s="38">
        <f>[7]Input!H144</f>
        <v>3.0629999999999979</v>
      </c>
      <c r="I144" s="38">
        <f>[7]Input!I144</f>
        <v>0</v>
      </c>
      <c r="J144" s="38">
        <f>[7]Input!J144</f>
        <v>0</v>
      </c>
      <c r="K144" s="38">
        <f>[7]Input!K144</f>
        <v>0</v>
      </c>
      <c r="L144" s="38">
        <f>[7]Input!L144</f>
        <v>0</v>
      </c>
    </row>
    <row r="145" spans="1:12" hidden="1">
      <c r="A145" s="38">
        <f>[7]Input!A145</f>
        <v>143</v>
      </c>
      <c r="B145" s="38" t="str">
        <f>[7]Input!B145</f>
        <v>IND_PP_PH_COA_EXS</v>
      </c>
      <c r="C145" s="38" t="str">
        <f>[7]Input!C145</f>
        <v>IND_COA</v>
      </c>
      <c r="D145" s="38">
        <f>[7]Input!D145</f>
        <v>0.91058823529411792</v>
      </c>
      <c r="E145" s="38">
        <f>[7]Input!E145</f>
        <v>0.7284705882352942</v>
      </c>
      <c r="F145" s="38">
        <f>[7]Input!F145</f>
        <v>0.54635294117647071</v>
      </c>
      <c r="G145" s="38">
        <f>[7]Input!G145</f>
        <v>0.3642352941176471</v>
      </c>
      <c r="H145" s="38">
        <f>[7]Input!H145</f>
        <v>0.18211764705881381</v>
      </c>
      <c r="I145" s="38">
        <f>[7]Input!I145</f>
        <v>0</v>
      </c>
      <c r="J145" s="38">
        <f>[7]Input!J145</f>
        <v>0</v>
      </c>
      <c r="K145" s="38">
        <f>[7]Input!K145</f>
        <v>0</v>
      </c>
      <c r="L145" s="38">
        <f>[7]Input!L145</f>
        <v>0</v>
      </c>
    </row>
    <row r="146" spans="1:12" hidden="1">
      <c r="A146" s="38">
        <f>[7]Input!A146</f>
        <v>144</v>
      </c>
      <c r="B146" s="38" t="str">
        <f>[7]Input!B146</f>
        <v>IND_PP_PH_BIO_EXS</v>
      </c>
      <c r="C146" s="38" t="str">
        <f>[7]Input!C146</f>
        <v>IND_BIO</v>
      </c>
      <c r="D146" s="38">
        <f>[7]Input!D146</f>
        <v>2.383941176470588</v>
      </c>
      <c r="E146" s="38">
        <f>[7]Input!E146</f>
        <v>1.0579764705882371</v>
      </c>
      <c r="F146" s="38">
        <f>[7]Input!F146</f>
        <v>0.75282352941176489</v>
      </c>
      <c r="G146" s="38">
        <f>[7]Input!G146</f>
        <v>0.52898823529412675</v>
      </c>
      <c r="H146" s="38">
        <f>[7]Input!H146</f>
        <v>0.25094117647058828</v>
      </c>
      <c r="I146" s="38">
        <f>[7]Input!I146</f>
        <v>0</v>
      </c>
      <c r="J146" s="38">
        <f>[7]Input!J146</f>
        <v>0</v>
      </c>
      <c r="K146" s="38">
        <f>[7]Input!K146</f>
        <v>0</v>
      </c>
      <c r="L146" s="38">
        <f>[7]Input!L146</f>
        <v>0</v>
      </c>
    </row>
    <row r="147" spans="1:12" hidden="1">
      <c r="A147" s="38">
        <f>[7]Input!A147</f>
        <v>145</v>
      </c>
      <c r="B147" s="38" t="str">
        <f>[7]Input!B147</f>
        <v>IND_PP_DH_OIL_EXS</v>
      </c>
      <c r="C147" s="38" t="str">
        <f>[7]Input!C147</f>
        <v>IND_OIL</v>
      </c>
      <c r="D147" s="38">
        <f>[7]Input!D147</f>
        <v>10.75609756097561</v>
      </c>
      <c r="E147" s="38">
        <f>[7]Input!E147</f>
        <v>8.6048780487804883</v>
      </c>
      <c r="F147" s="38">
        <f>[7]Input!F147</f>
        <v>6.4536585365853671</v>
      </c>
      <c r="G147" s="38">
        <f>[7]Input!G147</f>
        <v>4.3024390243902442</v>
      </c>
      <c r="H147" s="38">
        <f>[7]Input!H147</f>
        <v>2.1512195121951221</v>
      </c>
      <c r="I147" s="38">
        <f>[7]Input!I147</f>
        <v>0</v>
      </c>
      <c r="J147" s="38">
        <f>[7]Input!J147</f>
        <v>0</v>
      </c>
      <c r="K147" s="38">
        <f>[7]Input!K147</f>
        <v>0</v>
      </c>
      <c r="L147" s="38">
        <f>[7]Input!L147</f>
        <v>0</v>
      </c>
    </row>
    <row r="148" spans="1:12" hidden="1">
      <c r="A148" s="38">
        <f>[7]Input!A148</f>
        <v>146</v>
      </c>
      <c r="B148" s="38" t="str">
        <f>[7]Input!B148</f>
        <v>IND_PP_DH_NGA_EXS</v>
      </c>
      <c r="C148" s="38" t="str">
        <f>[7]Input!C148</f>
        <v>IND_NGA</v>
      </c>
      <c r="D148" s="38">
        <f>[7]Input!D148</f>
        <v>43.542439024390227</v>
      </c>
      <c r="E148" s="38">
        <f>[7]Input!E148</f>
        <v>18.333658536585361</v>
      </c>
      <c r="F148" s="38">
        <f>[7]Input!F148</f>
        <v>13.750243902438999</v>
      </c>
      <c r="G148" s="38">
        <f>[7]Input!G148</f>
        <v>9.1668292682926822</v>
      </c>
      <c r="H148" s="38">
        <f>[7]Input!H148</f>
        <v>4.5834146341463411</v>
      </c>
      <c r="I148" s="38">
        <f>[7]Input!I148</f>
        <v>0</v>
      </c>
      <c r="J148" s="38">
        <f>[7]Input!J148</f>
        <v>0</v>
      </c>
      <c r="K148" s="38">
        <f>[7]Input!K148</f>
        <v>0</v>
      </c>
      <c r="L148" s="38">
        <f>[7]Input!L148</f>
        <v>0</v>
      </c>
    </row>
    <row r="149" spans="1:12" hidden="1">
      <c r="A149" s="38">
        <f>[7]Input!A149</f>
        <v>147</v>
      </c>
      <c r="B149" s="38" t="str">
        <f>[7]Input!B149</f>
        <v>IND_PP_DH_LPG_EXS</v>
      </c>
      <c r="C149" s="38" t="str">
        <f>[7]Input!C149</f>
        <v>IND_LPG</v>
      </c>
      <c r="D149" s="38">
        <f>[7]Input!D149</f>
        <v>4.264024390243903</v>
      </c>
      <c r="E149" s="38">
        <f>[7]Input!E149</f>
        <v>3.4112195121951219</v>
      </c>
      <c r="F149" s="38">
        <f>[7]Input!F149</f>
        <v>2.5584146341463421</v>
      </c>
      <c r="G149" s="38">
        <f>[7]Input!G149</f>
        <v>1.7056097560975609</v>
      </c>
      <c r="H149" s="38">
        <f>[7]Input!H149</f>
        <v>0.85280487804878058</v>
      </c>
      <c r="I149" s="38">
        <f>[7]Input!I149</f>
        <v>0</v>
      </c>
      <c r="J149" s="38">
        <f>[7]Input!J149</f>
        <v>0</v>
      </c>
      <c r="K149" s="38">
        <f>[7]Input!K149</f>
        <v>0</v>
      </c>
      <c r="L149" s="38">
        <f>[7]Input!L149</f>
        <v>0</v>
      </c>
    </row>
    <row r="150" spans="1:12" hidden="1">
      <c r="A150" s="38">
        <f>[7]Input!A150</f>
        <v>148</v>
      </c>
      <c r="B150" s="38" t="str">
        <f>[7]Input!B150</f>
        <v>IND_PP_PH_REC_NEW</v>
      </c>
      <c r="C150" s="38" t="str">
        <f>[7]Input!C150</f>
        <v>IND_PP_SB_REC</v>
      </c>
      <c r="D150" s="38">
        <f>[7]Input!D150</f>
        <v>2.624355825267624</v>
      </c>
      <c r="E150" s="38">
        <f>[7]Input!E150</f>
        <v>0</v>
      </c>
      <c r="F150" s="38">
        <f>[7]Input!F150</f>
        <v>0</v>
      </c>
      <c r="G150" s="38">
        <f>[7]Input!G150</f>
        <v>0</v>
      </c>
      <c r="H150" s="38">
        <f>[7]Input!H150</f>
        <v>1.1519999999999069E-2</v>
      </c>
      <c r="I150" s="38">
        <f>[7]Input!I150</f>
        <v>0</v>
      </c>
      <c r="J150" s="38">
        <f>[7]Input!J150</f>
        <v>0</v>
      </c>
      <c r="K150" s="38">
        <f>[7]Input!K150</f>
        <v>0</v>
      </c>
      <c r="L150" s="38">
        <f>[7]Input!L150</f>
        <v>0</v>
      </c>
    </row>
    <row r="151" spans="1:12" hidden="1">
      <c r="A151" s="38">
        <f>[7]Input!A151</f>
        <v>149</v>
      </c>
      <c r="B151" s="38" t="str">
        <f>[7]Input!B151</f>
        <v>IND_PP_DH_NGA_NEW</v>
      </c>
      <c r="C151" s="38" t="str">
        <f>[7]Input!C151</f>
        <v>IND_NGA</v>
      </c>
      <c r="D151" s="38">
        <f>[7]Input!D151</f>
        <v>52.243138869849183</v>
      </c>
      <c r="E151" s="38">
        <f>[7]Input!E151</f>
        <v>81.583880890758891</v>
      </c>
      <c r="F151" s="38">
        <f>[7]Input!F151</f>
        <v>93.338399941383486</v>
      </c>
      <c r="G151" s="38">
        <f>[7]Input!G151</f>
        <v>102.40452144413931</v>
      </c>
      <c r="H151" s="38">
        <f>[7]Input!H151</f>
        <v>64.57624614352406</v>
      </c>
      <c r="I151" s="38">
        <f>[7]Input!I151</f>
        <v>33.086704372218939</v>
      </c>
      <c r="J151" s="38">
        <f>[7]Input!J151</f>
        <v>0</v>
      </c>
      <c r="K151" s="38">
        <f>[7]Input!K151</f>
        <v>0</v>
      </c>
      <c r="L151" s="38">
        <f>[7]Input!L151</f>
        <v>0</v>
      </c>
    </row>
    <row r="152" spans="1:12" hidden="1">
      <c r="A152" s="38">
        <f>[7]Input!A152</f>
        <v>150</v>
      </c>
      <c r="B152" s="38" t="str">
        <f>[7]Input!B152</f>
        <v>IND_PP_DH_REC_NEW</v>
      </c>
      <c r="C152" s="38" t="str">
        <f>[7]Input!C152</f>
        <v>IND_PP_SB_REC</v>
      </c>
      <c r="D152" s="38">
        <f>[7]Input!D152</f>
        <v>0</v>
      </c>
      <c r="E152" s="38">
        <f>[7]Input!E152</f>
        <v>1.3968860320295919</v>
      </c>
      <c r="F152" s="38">
        <f>[7]Input!F152</f>
        <v>0</v>
      </c>
      <c r="G152" s="38">
        <f>[7]Input!G152</f>
        <v>0</v>
      </c>
      <c r="H152" s="38">
        <f>[7]Input!H152</f>
        <v>32.016929896085188</v>
      </c>
      <c r="I152" s="38">
        <f>[7]Input!I152</f>
        <v>49.771852426698793</v>
      </c>
      <c r="J152" s="38">
        <f>[7]Input!J152</f>
        <v>54.95887896182154</v>
      </c>
      <c r="K152" s="38">
        <f>[7]Input!K152</f>
        <v>51.129809166029681</v>
      </c>
      <c r="L152" s="38">
        <f>[7]Input!L152</f>
        <v>50.089154545350219</v>
      </c>
    </row>
    <row r="153" spans="1:12" hidden="1">
      <c r="A153" s="38">
        <f>[7]Input!A153</f>
        <v>151</v>
      </c>
      <c r="B153" s="38" t="str">
        <f>[7]Input!B153</f>
        <v>IND_PP_MD_ELC_NEW</v>
      </c>
      <c r="C153" s="38" t="str">
        <f>[7]Input!C153</f>
        <v>IND_PP_ELC</v>
      </c>
      <c r="D153" s="38">
        <f>[7]Input!D153</f>
        <v>255.2592624137088</v>
      </c>
      <c r="E153" s="38">
        <f>[7]Input!E153</f>
        <v>331.61232961805177</v>
      </c>
      <c r="F153" s="38">
        <f>[7]Input!F153</f>
        <v>325.81139833936152</v>
      </c>
      <c r="G153" s="38">
        <f>[7]Input!G153</f>
        <v>398.91497429399197</v>
      </c>
      <c r="H153" s="38">
        <f>[7]Input!H153</f>
        <v>377.3037676525895</v>
      </c>
      <c r="I153" s="38">
        <f>[7]Input!I153</f>
        <v>418.85906558890167</v>
      </c>
      <c r="J153" s="38">
        <f>[7]Input!J153</f>
        <v>629.30622876888663</v>
      </c>
      <c r="K153" s="38">
        <f>[7]Input!K153</f>
        <v>642.27064756045297</v>
      </c>
      <c r="L153" s="38">
        <f>[7]Input!L153</f>
        <v>658.75483437401147</v>
      </c>
    </row>
    <row r="154" spans="1:12" hidden="1">
      <c r="A154" s="38">
        <f>[7]Input!A154</f>
        <v>152</v>
      </c>
      <c r="B154" s="38" t="str">
        <f>[7]Input!B154</f>
        <v>IND_PP_MD_ELC_EXS</v>
      </c>
      <c r="C154" s="38" t="str">
        <f>[7]Input!C154</f>
        <v>IND_PP_ELC</v>
      </c>
      <c r="D154" s="38">
        <f>[7]Input!D154</f>
        <v>190.82284883720931</v>
      </c>
      <c r="E154" s="38">
        <f>[7]Input!E154</f>
        <v>152.65827906976739</v>
      </c>
      <c r="F154" s="38">
        <f>[7]Input!F154</f>
        <v>114.4937093023256</v>
      </c>
      <c r="G154" s="38">
        <f>[7]Input!G154</f>
        <v>76.329139534883709</v>
      </c>
      <c r="H154" s="38">
        <f>[7]Input!H154</f>
        <v>38.164569767441847</v>
      </c>
      <c r="I154" s="38">
        <f>[7]Input!I154</f>
        <v>0</v>
      </c>
      <c r="J154" s="38">
        <f>[7]Input!J154</f>
        <v>0</v>
      </c>
      <c r="K154" s="38">
        <f>[7]Input!K154</f>
        <v>0</v>
      </c>
      <c r="L154" s="38">
        <f>[7]Input!L154</f>
        <v>0</v>
      </c>
    </row>
    <row r="155" spans="1:12" hidden="1">
      <c r="A155" s="38">
        <f>[7]Input!A155</f>
        <v>153</v>
      </c>
      <c r="B155" s="38" t="str">
        <f>[7]Input!B155</f>
        <v>IND_OTH_SB_HFO_EXS</v>
      </c>
      <c r="C155" s="38" t="str">
        <f>[7]Input!C155</f>
        <v>IND_HFO</v>
      </c>
      <c r="D155" s="38">
        <f>[7]Input!D155</f>
        <v>38.388888888888893</v>
      </c>
      <c r="E155" s="38">
        <f>[7]Input!E155</f>
        <v>31.99074074074073</v>
      </c>
      <c r="F155" s="38">
        <f>[7]Input!F155</f>
        <v>25.592592592592592</v>
      </c>
      <c r="G155" s="38">
        <f>[7]Input!G155</f>
        <v>19.194444444444439</v>
      </c>
      <c r="H155" s="38">
        <f>[7]Input!H155</f>
        <v>12.796296296296291</v>
      </c>
      <c r="I155" s="38">
        <f>[7]Input!I155</f>
        <v>6.3981481481481444</v>
      </c>
      <c r="J155" s="38">
        <f>[7]Input!J155</f>
        <v>0</v>
      </c>
      <c r="K155" s="38">
        <f>[7]Input!K155</f>
        <v>0</v>
      </c>
      <c r="L155" s="38">
        <f>[7]Input!L155</f>
        <v>0</v>
      </c>
    </row>
    <row r="156" spans="1:12" hidden="1">
      <c r="A156" s="38">
        <f>[7]Input!A156</f>
        <v>154</v>
      </c>
      <c r="B156" s="38" t="str">
        <f>[7]Input!B156</f>
        <v>IND_OTH_SB_OIL_EXS</v>
      </c>
      <c r="C156" s="38" t="str">
        <f>[7]Input!C156</f>
        <v>IND_OIL</v>
      </c>
      <c r="D156" s="38">
        <f>[7]Input!D156</f>
        <v>110.99382716049379</v>
      </c>
      <c r="E156" s="38">
        <f>[7]Input!E156</f>
        <v>92.49485596707818</v>
      </c>
      <c r="F156" s="38">
        <f>[7]Input!F156</f>
        <v>73.995884773662553</v>
      </c>
      <c r="G156" s="38">
        <f>[7]Input!G156</f>
        <v>55.496913580246911</v>
      </c>
      <c r="H156" s="38">
        <f>[7]Input!H156</f>
        <v>36.997942386831276</v>
      </c>
      <c r="I156" s="38">
        <f>[7]Input!I156</f>
        <v>18.498971193415638</v>
      </c>
      <c r="J156" s="38">
        <f>[7]Input!J156</f>
        <v>0</v>
      </c>
      <c r="K156" s="38">
        <f>[7]Input!K156</f>
        <v>0</v>
      </c>
      <c r="L156" s="38">
        <f>[7]Input!L156</f>
        <v>0</v>
      </c>
    </row>
    <row r="157" spans="1:12" hidden="1">
      <c r="A157" s="38">
        <f>[7]Input!A157</f>
        <v>155</v>
      </c>
      <c r="B157" s="38" t="str">
        <f>[7]Input!B157</f>
        <v>IND_OTH_SB_NGA_EXS</v>
      </c>
      <c r="C157" s="38" t="str">
        <f>[7]Input!C157</f>
        <v>IND_NGA</v>
      </c>
      <c r="D157" s="38">
        <f>[7]Input!D157</f>
        <v>93.265432098765444</v>
      </c>
      <c r="E157" s="38">
        <f>[7]Input!E157</f>
        <v>77.721193415637856</v>
      </c>
      <c r="F157" s="38">
        <f>[7]Input!F157</f>
        <v>62.176954732510282</v>
      </c>
      <c r="G157" s="38">
        <f>[7]Input!G157</f>
        <v>46.632716049382722</v>
      </c>
      <c r="H157" s="38">
        <f>[7]Input!H157</f>
        <v>40.461653292181069</v>
      </c>
      <c r="I157" s="38">
        <f>[7]Input!I157</f>
        <v>15.544238683127571</v>
      </c>
      <c r="J157" s="38">
        <f>[7]Input!J157</f>
        <v>0</v>
      </c>
      <c r="K157" s="38">
        <f>[7]Input!K157</f>
        <v>0</v>
      </c>
      <c r="L157" s="38">
        <f>[7]Input!L157</f>
        <v>0</v>
      </c>
    </row>
    <row r="158" spans="1:12" hidden="1">
      <c r="A158" s="38">
        <f>[7]Input!A158</f>
        <v>156</v>
      </c>
      <c r="B158" s="38" t="str">
        <f>[7]Input!B158</f>
        <v>IND_OTH_SB_COA_EXS</v>
      </c>
      <c r="C158" s="38" t="str">
        <f>[7]Input!C158</f>
        <v>IND_COA</v>
      </c>
      <c r="D158" s="38">
        <f>[7]Input!D158</f>
        <v>27.16049382716049</v>
      </c>
      <c r="E158" s="38">
        <f>[7]Input!E158</f>
        <v>22.63374485596708</v>
      </c>
      <c r="F158" s="38">
        <f>[7]Input!F158</f>
        <v>18.106995884773671</v>
      </c>
      <c r="G158" s="38">
        <f>[7]Input!G158</f>
        <v>25.802469135802468</v>
      </c>
      <c r="H158" s="38">
        <f>[7]Input!H158</f>
        <v>9.05349794238683</v>
      </c>
      <c r="I158" s="38">
        <f>[7]Input!I158</f>
        <v>4.5267489711934168</v>
      </c>
      <c r="J158" s="38">
        <f>[7]Input!J158</f>
        <v>0</v>
      </c>
      <c r="K158" s="38">
        <f>[7]Input!K158</f>
        <v>0</v>
      </c>
      <c r="L158" s="38">
        <f>[7]Input!L158</f>
        <v>0</v>
      </c>
    </row>
    <row r="159" spans="1:12" hidden="1">
      <c r="A159" s="38">
        <f>[7]Input!A159</f>
        <v>157</v>
      </c>
      <c r="B159" s="38" t="str">
        <f>[7]Input!B159</f>
        <v>IND_OTH_SB_COG_EXS</v>
      </c>
      <c r="C159" s="38" t="str">
        <f>[7]Input!C159</f>
        <v>IND_COG</v>
      </c>
      <c r="D159" s="38">
        <f>[7]Input!D159</f>
        <v>10.09814814814815</v>
      </c>
      <c r="E159" s="38">
        <f>[7]Input!E159</f>
        <v>4.4290123456790118</v>
      </c>
      <c r="F159" s="38">
        <f>[7]Input!F159</f>
        <v>3.5432098765432101</v>
      </c>
      <c r="G159" s="38">
        <f>[7]Input!G159</f>
        <v>5.0490740740740732</v>
      </c>
      <c r="H159" s="38">
        <f>[7]Input!H159</f>
        <v>1.771604938271605</v>
      </c>
      <c r="I159" s="38">
        <f>[7]Input!I159</f>
        <v>0.88580246913580218</v>
      </c>
      <c r="J159" s="38">
        <f>[7]Input!J159</f>
        <v>0</v>
      </c>
      <c r="K159" s="38">
        <f>[7]Input!K159</f>
        <v>0</v>
      </c>
      <c r="L159" s="38">
        <f>[7]Input!L159</f>
        <v>0</v>
      </c>
    </row>
    <row r="160" spans="1:12">
      <c r="A160" s="38">
        <f>[7]Input!A160</f>
        <v>158</v>
      </c>
      <c r="B160" s="38" t="str">
        <f>[7]Input!B160</f>
        <v>IND_OTH_SB_LPG_EXS</v>
      </c>
      <c r="C160" s="38" t="str">
        <f>[7]Input!C160</f>
        <v>IND_LPG</v>
      </c>
      <c r="D160" s="38">
        <f>[7]Input!D160</f>
        <v>5.9814814814814801</v>
      </c>
      <c r="E160" s="38">
        <f>[7]Input!E160</f>
        <v>4.9845679012345672</v>
      </c>
      <c r="F160" s="38">
        <f>[7]Input!F160</f>
        <v>3.9876543209876538</v>
      </c>
      <c r="G160" s="38">
        <f>[7]Input!G160</f>
        <v>5.682407407407406</v>
      </c>
      <c r="H160" s="38">
        <f>[7]Input!H160</f>
        <v>1.9938271604938269</v>
      </c>
      <c r="I160" s="38">
        <f>[7]Input!I160</f>
        <v>0.99691358024691368</v>
      </c>
      <c r="J160" s="38">
        <f>[7]Input!J160</f>
        <v>0</v>
      </c>
      <c r="K160" s="38">
        <f>[7]Input!K160</f>
        <v>0</v>
      </c>
      <c r="L160" s="38">
        <f>[7]Input!L160</f>
        <v>0</v>
      </c>
    </row>
    <row r="161" spans="1:12" hidden="1">
      <c r="A161" s="38">
        <f>[7]Input!A161</f>
        <v>159</v>
      </c>
      <c r="B161" s="38" t="str">
        <f>[7]Input!B161</f>
        <v>IND_OTH_SB_BIO_EXS</v>
      </c>
      <c r="C161" s="38" t="str">
        <f>[7]Input!C161</f>
        <v>IND_BIO</v>
      </c>
      <c r="D161" s="38">
        <f>[7]Input!D161</f>
        <v>197.7620025145155</v>
      </c>
      <c r="E161" s="38">
        <f>[7]Input!E161</f>
        <v>170.80776748971189</v>
      </c>
      <c r="F161" s="38">
        <f>[7]Input!F161</f>
        <v>166.08704307187341</v>
      </c>
      <c r="G161" s="38">
        <f>[7]Input!G161</f>
        <v>124.70802469135801</v>
      </c>
      <c r="H161" s="38">
        <f>[7]Input!H161</f>
        <v>83.138683127572023</v>
      </c>
      <c r="I161" s="38">
        <f>[7]Input!I161</f>
        <v>39.823429218106988</v>
      </c>
      <c r="J161" s="38">
        <f>[7]Input!J161</f>
        <v>0</v>
      </c>
      <c r="K161" s="38">
        <f>[7]Input!K161</f>
        <v>0</v>
      </c>
      <c r="L161" s="38">
        <f>[7]Input!L161</f>
        <v>0</v>
      </c>
    </row>
    <row r="162" spans="1:12" hidden="1">
      <c r="A162" s="38">
        <f>[7]Input!A162</f>
        <v>160</v>
      </c>
      <c r="B162" s="38" t="str">
        <f>[7]Input!B162</f>
        <v>IND_OTH_SB_HET_EXS</v>
      </c>
      <c r="C162" s="38" t="str">
        <f>[7]Input!C162</f>
        <v>IND_HET</v>
      </c>
      <c r="D162" s="38">
        <f>[7]Input!D162</f>
        <v>230.20637500000001</v>
      </c>
      <c r="E162" s="38">
        <f>[7]Input!E162</f>
        <v>219.24416666666659</v>
      </c>
      <c r="F162" s="38">
        <f>[7]Input!F162</f>
        <v>175.3953333333333</v>
      </c>
      <c r="G162" s="38">
        <f>[7]Input!G162</f>
        <v>131.54650000000001</v>
      </c>
      <c r="H162" s="38">
        <f>[7]Input!H162</f>
        <v>46.156666666666673</v>
      </c>
      <c r="I162" s="38">
        <f>[7]Input!I162</f>
        <v>23.07833333333333</v>
      </c>
      <c r="J162" s="38">
        <f>[7]Input!J162</f>
        <v>0</v>
      </c>
      <c r="K162" s="38">
        <f>[7]Input!K162</f>
        <v>0</v>
      </c>
      <c r="L162" s="38">
        <f>[7]Input!L162</f>
        <v>0</v>
      </c>
    </row>
    <row r="163" spans="1:12" hidden="1">
      <c r="A163" s="38">
        <f>[7]Input!A163</f>
        <v>161</v>
      </c>
      <c r="B163" s="38" t="str">
        <f>[7]Input!B163</f>
        <v>IND_OTH_PH_HFO_EXS</v>
      </c>
      <c r="C163" s="38" t="str">
        <f>[7]Input!C163</f>
        <v>IND_HFO</v>
      </c>
      <c r="D163" s="38">
        <f>[7]Input!D163</f>
        <v>91.176829268292693</v>
      </c>
      <c r="E163" s="38">
        <f>[7]Input!E163</f>
        <v>39.989837398373993</v>
      </c>
      <c r="F163" s="38">
        <f>[7]Input!F163</f>
        <v>37.393732773291553</v>
      </c>
      <c r="G163" s="38">
        <f>[7]Input!G163</f>
        <v>39.989837398373993</v>
      </c>
      <c r="H163" s="38">
        <f>[7]Input!H163</f>
        <v>15.995934959349601</v>
      </c>
      <c r="I163" s="38">
        <f>[7]Input!I163</f>
        <v>7.997967479674803</v>
      </c>
      <c r="J163" s="38">
        <f>[7]Input!J163</f>
        <v>0</v>
      </c>
      <c r="K163" s="38">
        <f>[7]Input!K163</f>
        <v>0</v>
      </c>
      <c r="L163" s="38">
        <f>[7]Input!L163</f>
        <v>0</v>
      </c>
    </row>
    <row r="164" spans="1:12" hidden="1">
      <c r="A164" s="38">
        <f>[7]Input!A164</f>
        <v>162</v>
      </c>
      <c r="B164" s="38" t="str">
        <f>[7]Input!B164</f>
        <v>IND_OTH_PH_OIL_EXS</v>
      </c>
      <c r="C164" s="38" t="str">
        <f>[7]Input!C164</f>
        <v>IND_OIL</v>
      </c>
      <c r="D164" s="38">
        <f>[7]Input!D164</f>
        <v>263.60783132530122</v>
      </c>
      <c r="E164" s="38">
        <f>[7]Input!E164</f>
        <v>119.0467896746505</v>
      </c>
      <c r="F164" s="38">
        <f>[7]Input!F164</f>
        <v>92.493975903614498</v>
      </c>
      <c r="G164" s="38">
        <f>[7]Input!G164</f>
        <v>119.0467896746505</v>
      </c>
      <c r="H164" s="38">
        <f>[7]Input!H164</f>
        <v>46.246987951807242</v>
      </c>
      <c r="I164" s="38">
        <f>[7]Input!I164</f>
        <v>23.12349397590361</v>
      </c>
      <c r="J164" s="38">
        <f>[7]Input!J164</f>
        <v>0</v>
      </c>
      <c r="K164" s="38">
        <f>[7]Input!K164</f>
        <v>0</v>
      </c>
      <c r="L164" s="38">
        <f>[7]Input!L164</f>
        <v>0</v>
      </c>
    </row>
    <row r="165" spans="1:12" hidden="1">
      <c r="A165" s="38">
        <f>[7]Input!A165</f>
        <v>163</v>
      </c>
      <c r="B165" s="38" t="str">
        <f>[7]Input!B165</f>
        <v>IND_OTH_PH_NGA_EXS</v>
      </c>
      <c r="C165" s="38" t="str">
        <f>[7]Input!C165</f>
        <v>IND_NGA</v>
      </c>
      <c r="D165" s="38">
        <f>[7]Input!D165</f>
        <v>524.61764705882354</v>
      </c>
      <c r="E165" s="38">
        <f>[7]Input!E165</f>
        <v>437.18137254901961</v>
      </c>
      <c r="F165" s="38">
        <f>[7]Input!F165</f>
        <v>349.74509803921569</v>
      </c>
      <c r="G165" s="38">
        <f>[7]Input!G165</f>
        <v>262.30882352941182</v>
      </c>
      <c r="H165" s="38">
        <f>[7]Input!H165</f>
        <v>262.30882352941182</v>
      </c>
      <c r="I165" s="38">
        <f>[7]Input!I165</f>
        <v>87.436274509803923</v>
      </c>
      <c r="J165" s="38">
        <f>[7]Input!J165</f>
        <v>0</v>
      </c>
      <c r="K165" s="38">
        <f>[7]Input!K165</f>
        <v>0</v>
      </c>
      <c r="L165" s="38">
        <f>[7]Input!L165</f>
        <v>0</v>
      </c>
    </row>
    <row r="166" spans="1:12" hidden="1">
      <c r="A166" s="38">
        <f>[7]Input!A166</f>
        <v>164</v>
      </c>
      <c r="B166" s="38" t="str">
        <f>[7]Input!B166</f>
        <v>IND_OTH_PH_COA_EXS</v>
      </c>
      <c r="C166" s="38" t="str">
        <f>[7]Input!C166</f>
        <v>IND_COA</v>
      </c>
      <c r="D166" s="38">
        <f>[7]Input!D166</f>
        <v>71.883333333333326</v>
      </c>
      <c r="E166" s="38">
        <f>[7]Input!E166</f>
        <v>38.695117932060789</v>
      </c>
      <c r="F166" s="38">
        <f>[7]Input!F166</f>
        <v>25.222222222222221</v>
      </c>
      <c r="G166" s="38">
        <f>[7]Input!G166</f>
        <v>18.916666666666661</v>
      </c>
      <c r="H166" s="38">
        <f>[7]Input!H166</f>
        <v>12.611111111111111</v>
      </c>
      <c r="I166" s="38">
        <f>[7]Input!I166</f>
        <v>6.3055555555555536</v>
      </c>
      <c r="J166" s="38">
        <f>[7]Input!J166</f>
        <v>0</v>
      </c>
      <c r="K166" s="38">
        <f>[7]Input!K166</f>
        <v>0</v>
      </c>
      <c r="L166" s="38">
        <f>[7]Input!L166</f>
        <v>0</v>
      </c>
    </row>
    <row r="167" spans="1:12" hidden="1">
      <c r="A167" s="38">
        <f>[7]Input!A167</f>
        <v>165</v>
      </c>
      <c r="B167" s="38" t="str">
        <f>[7]Input!B167</f>
        <v>IND_OTH_PH_COK_EXS</v>
      </c>
      <c r="C167" s="38" t="str">
        <f>[7]Input!C167</f>
        <v>IND_COK</v>
      </c>
      <c r="D167" s="38">
        <f>[7]Input!D167</f>
        <v>8.9018518518518519</v>
      </c>
      <c r="E167" s="38">
        <f>[7]Input!E167</f>
        <v>3.9043209876543208</v>
      </c>
      <c r="F167" s="38">
        <f>[7]Input!F167</f>
        <v>3.123456790123456</v>
      </c>
      <c r="G167" s="38">
        <f>[7]Input!G167</f>
        <v>4.450925925925926</v>
      </c>
      <c r="H167" s="38">
        <f>[7]Input!H167</f>
        <v>1.561728395061728</v>
      </c>
      <c r="I167" s="38">
        <f>[7]Input!I167</f>
        <v>0.780864197530864</v>
      </c>
      <c r="J167" s="38">
        <f>[7]Input!J167</f>
        <v>0</v>
      </c>
      <c r="K167" s="38">
        <f>[7]Input!K167</f>
        <v>0</v>
      </c>
      <c r="L167" s="38">
        <f>[7]Input!L167</f>
        <v>0</v>
      </c>
    </row>
    <row r="168" spans="1:12" hidden="1">
      <c r="A168" s="38">
        <f>[7]Input!A168</f>
        <v>166</v>
      </c>
      <c r="B168" s="38" t="str">
        <f>[7]Input!B168</f>
        <v>IND_OTH_PH_ELC_EXS</v>
      </c>
      <c r="C168" s="38" t="str">
        <f>[7]Input!C168</f>
        <v>IND_OTH_ELC</v>
      </c>
      <c r="D168" s="38">
        <f>[7]Input!D168</f>
        <v>136.08500000000001</v>
      </c>
      <c r="E168" s="38">
        <f>[7]Input!E168</f>
        <v>113.4041666666667</v>
      </c>
      <c r="F168" s="38">
        <f>[7]Input!F168</f>
        <v>113.4041666666667</v>
      </c>
      <c r="G168" s="38">
        <f>[7]Input!G168</f>
        <v>113.4041666666667</v>
      </c>
      <c r="H168" s="38">
        <f>[7]Input!H168</f>
        <v>45.361666666666657</v>
      </c>
      <c r="I168" s="38">
        <f>[7]Input!I168</f>
        <v>22.680833333333339</v>
      </c>
      <c r="J168" s="38">
        <f>[7]Input!J168</f>
        <v>0</v>
      </c>
      <c r="K168" s="38">
        <f>[7]Input!K168</f>
        <v>0</v>
      </c>
      <c r="L168" s="38">
        <f>[7]Input!L168</f>
        <v>0</v>
      </c>
    </row>
    <row r="169" spans="1:12" hidden="1">
      <c r="A169" s="38">
        <f>[7]Input!A169</f>
        <v>167</v>
      </c>
      <c r="B169" s="38" t="str">
        <f>[7]Input!B169</f>
        <v>IND_OTH_PH_LPG_EXS</v>
      </c>
      <c r="C169" s="38" t="str">
        <f>[7]Input!C169</f>
        <v>IND_LPG</v>
      </c>
      <c r="D169" s="38">
        <f>[7]Input!D169</f>
        <v>40.364705882352943</v>
      </c>
      <c r="E169" s="38">
        <f>[7]Input!E169</f>
        <v>33.637254901960787</v>
      </c>
      <c r="F169" s="38">
        <f>[7]Input!F169</f>
        <v>26.909803921568631</v>
      </c>
      <c r="G169" s="38">
        <f>[7]Input!G169</f>
        <v>20.182352941176472</v>
      </c>
      <c r="H169" s="38">
        <f>[7]Input!H169</f>
        <v>13.454901960784319</v>
      </c>
      <c r="I169" s="38">
        <f>[7]Input!I169</f>
        <v>6.7274509803921614</v>
      </c>
      <c r="J169" s="38">
        <f>[7]Input!J169</f>
        <v>0</v>
      </c>
      <c r="K169" s="38">
        <f>[7]Input!K169</f>
        <v>0</v>
      </c>
      <c r="L169" s="38">
        <f>[7]Input!L169</f>
        <v>0</v>
      </c>
    </row>
    <row r="170" spans="1:12" hidden="1">
      <c r="A170" s="38">
        <f>[7]Input!A170</f>
        <v>168</v>
      </c>
      <c r="B170" s="38" t="str">
        <f>[7]Input!B170</f>
        <v>IND_OTH_MD_ELC_EXS</v>
      </c>
      <c r="C170" s="38" t="str">
        <f>[7]Input!C170</f>
        <v>IND_OTH_ELC</v>
      </c>
      <c r="D170" s="38">
        <f>[7]Input!D170</f>
        <v>517.10588235294119</v>
      </c>
      <c r="E170" s="38">
        <f>[7]Input!E170</f>
        <v>430.92156862745111</v>
      </c>
      <c r="F170" s="38">
        <f>[7]Input!F170</f>
        <v>344.73725490196068</v>
      </c>
      <c r="G170" s="38">
        <f>[7]Input!G170</f>
        <v>258.5529411764706</v>
      </c>
      <c r="H170" s="38">
        <f>[7]Input!H170</f>
        <v>172.3686274509804</v>
      </c>
      <c r="I170" s="38">
        <f>[7]Input!I170</f>
        <v>86.184313725490185</v>
      </c>
      <c r="J170" s="38">
        <f>[7]Input!J170</f>
        <v>0</v>
      </c>
      <c r="K170" s="38">
        <f>[7]Input!K170</f>
        <v>0</v>
      </c>
      <c r="L170" s="38">
        <f>[7]Input!L170</f>
        <v>0</v>
      </c>
    </row>
    <row r="171" spans="1:12" hidden="1">
      <c r="A171" s="38">
        <f>[7]Input!A171</f>
        <v>169</v>
      </c>
      <c r="B171" s="38" t="str">
        <f>[7]Input!B171</f>
        <v>IND_OTH_EC_ELC_EXS</v>
      </c>
      <c r="C171" s="38" t="str">
        <f>[7]Input!C171</f>
        <v>IND_OTH_ELC</v>
      </c>
      <c r="D171" s="38">
        <f>[7]Input!D171</f>
        <v>181.44499999999999</v>
      </c>
      <c r="E171" s="38">
        <f>[7]Input!E171</f>
        <v>151.20416666666671</v>
      </c>
      <c r="F171" s="38">
        <f>[7]Input!F171</f>
        <v>120.9633333333333</v>
      </c>
      <c r="G171" s="38">
        <f>[7]Input!G171</f>
        <v>90.722499999999997</v>
      </c>
      <c r="H171" s="38">
        <f>[7]Input!H171</f>
        <v>60.481666666666669</v>
      </c>
      <c r="I171" s="38">
        <f>[7]Input!I171</f>
        <v>30.24083333333332</v>
      </c>
      <c r="J171" s="38">
        <f>[7]Input!J171</f>
        <v>0</v>
      </c>
      <c r="K171" s="38">
        <f>[7]Input!K171</f>
        <v>0</v>
      </c>
      <c r="L171" s="38">
        <f>[7]Input!L171</f>
        <v>0</v>
      </c>
    </row>
    <row r="172" spans="1:12" hidden="1">
      <c r="A172" s="38">
        <f>[7]Input!A172</f>
        <v>170</v>
      </c>
      <c r="B172" s="38" t="str">
        <f>[7]Input!B172</f>
        <v>IND_OTH_OTH_HFO_EXS</v>
      </c>
      <c r="C172" s="38" t="str">
        <f>[7]Input!C172</f>
        <v>IND_HFO</v>
      </c>
      <c r="D172" s="38">
        <f>[7]Input!D172</f>
        <v>19.197530864197532</v>
      </c>
      <c r="E172" s="38">
        <f>[7]Input!E172</f>
        <v>15.99794238683128</v>
      </c>
      <c r="F172" s="38">
        <f>[7]Input!F172</f>
        <v>12.798353909465019</v>
      </c>
      <c r="G172" s="38">
        <f>[7]Input!G172</f>
        <v>9.5987654320987641</v>
      </c>
      <c r="H172" s="38">
        <f>[7]Input!H172</f>
        <v>6.3991769547325097</v>
      </c>
      <c r="I172" s="38">
        <f>[7]Input!I172</f>
        <v>3.1995884773662548</v>
      </c>
      <c r="J172" s="38">
        <f>[7]Input!J172</f>
        <v>0</v>
      </c>
      <c r="K172" s="38">
        <f>[7]Input!K172</f>
        <v>0</v>
      </c>
      <c r="L172" s="38">
        <f>[7]Input!L172</f>
        <v>0</v>
      </c>
    </row>
    <row r="173" spans="1:12" hidden="1">
      <c r="A173" s="38">
        <f>[7]Input!A173</f>
        <v>171</v>
      </c>
      <c r="B173" s="38" t="str">
        <f>[7]Input!B173</f>
        <v>IND_OTH_OTH_OIL_EXS</v>
      </c>
      <c r="C173" s="38" t="str">
        <f>[7]Input!C173</f>
        <v>IND_OIL</v>
      </c>
      <c r="D173" s="38">
        <f>[7]Input!D173</f>
        <v>55.5</v>
      </c>
      <c r="E173" s="38">
        <f>[7]Input!E173</f>
        <v>46.249999999999993</v>
      </c>
      <c r="F173" s="38">
        <f>[7]Input!F173</f>
        <v>37</v>
      </c>
      <c r="G173" s="38">
        <f>[7]Input!G173</f>
        <v>27.75</v>
      </c>
      <c r="H173" s="38">
        <f>[7]Input!H173</f>
        <v>18.5</v>
      </c>
      <c r="I173" s="38">
        <f>[7]Input!I173</f>
        <v>9.25</v>
      </c>
      <c r="J173" s="38">
        <f>[7]Input!J173</f>
        <v>0</v>
      </c>
      <c r="K173" s="38">
        <f>[7]Input!K173</f>
        <v>0</v>
      </c>
      <c r="L173" s="38">
        <f>[7]Input!L173</f>
        <v>0</v>
      </c>
    </row>
    <row r="174" spans="1:12" hidden="1">
      <c r="A174" s="38">
        <f>[7]Input!A174</f>
        <v>172</v>
      </c>
      <c r="B174" s="38" t="str">
        <f>[7]Input!B174</f>
        <v>IND_OTH_OTH_NGA_EXS</v>
      </c>
      <c r="C174" s="38" t="str">
        <f>[7]Input!C174</f>
        <v>IND_NGA</v>
      </c>
      <c r="D174" s="38">
        <f>[7]Input!D174</f>
        <v>104.9259259259259</v>
      </c>
      <c r="E174" s="38">
        <f>[7]Input!E174</f>
        <v>87.438271604938251</v>
      </c>
      <c r="F174" s="38">
        <f>[7]Input!F174</f>
        <v>69.950617283950606</v>
      </c>
      <c r="G174" s="38">
        <f>[7]Input!G174</f>
        <v>52.462962962962948</v>
      </c>
      <c r="H174" s="38">
        <f>[7]Input!H174</f>
        <v>34.975308641975303</v>
      </c>
      <c r="I174" s="38">
        <f>[7]Input!I174</f>
        <v>17.487654320987641</v>
      </c>
      <c r="J174" s="38">
        <f>[7]Input!J174</f>
        <v>0</v>
      </c>
      <c r="K174" s="38">
        <f>[7]Input!K174</f>
        <v>0</v>
      </c>
      <c r="L174" s="38">
        <f>[7]Input!L174</f>
        <v>0</v>
      </c>
    </row>
    <row r="175" spans="1:12" hidden="1">
      <c r="A175" s="38">
        <f>[7]Input!A175</f>
        <v>173</v>
      </c>
      <c r="B175" s="38" t="str">
        <f>[7]Input!B175</f>
        <v>IND_OTH_OTH_COK_EXS</v>
      </c>
      <c r="C175" s="38" t="str">
        <f>[7]Input!C175</f>
        <v>IND_COK</v>
      </c>
      <c r="D175" s="38">
        <f>[7]Input!D175</f>
        <v>2.0061728395061729</v>
      </c>
      <c r="E175" s="38">
        <f>[7]Input!E175</f>
        <v>1.6718106995884769</v>
      </c>
      <c r="F175" s="38">
        <f>[7]Input!F175</f>
        <v>1.3374485596707819</v>
      </c>
      <c r="G175" s="38">
        <f>[7]Input!G175</f>
        <v>1.6718106995884769</v>
      </c>
      <c r="H175" s="38">
        <f>[7]Input!H175</f>
        <v>0.66872427983539107</v>
      </c>
      <c r="I175" s="38">
        <f>[7]Input!I175</f>
        <v>0.33436213991769542</v>
      </c>
      <c r="J175" s="38">
        <f>[7]Input!J175</f>
        <v>0</v>
      </c>
      <c r="K175" s="38">
        <f>[7]Input!K175</f>
        <v>0</v>
      </c>
      <c r="L175" s="38">
        <f>[7]Input!L175</f>
        <v>0</v>
      </c>
    </row>
    <row r="176" spans="1:12" hidden="1">
      <c r="A176" s="38">
        <f>[7]Input!A176</f>
        <v>174</v>
      </c>
      <c r="B176" s="38" t="str">
        <f>[7]Input!B176</f>
        <v>IND_OTH_OTH_PTC_EXS</v>
      </c>
      <c r="C176" s="38" t="str">
        <f>[7]Input!C176</f>
        <v>IND_PTC</v>
      </c>
      <c r="D176" s="38">
        <f>[7]Input!D176</f>
        <v>16.724691358024689</v>
      </c>
      <c r="E176" s="38">
        <f>[7]Input!E176</f>
        <v>13.93724279835391</v>
      </c>
      <c r="F176" s="38">
        <f>[7]Input!F176</f>
        <v>11.149794238683119</v>
      </c>
      <c r="G176" s="38">
        <f>[7]Input!G176</f>
        <v>4.4012345679012341</v>
      </c>
      <c r="H176" s="38">
        <f>[7]Input!H176</f>
        <v>2.9341563786008229</v>
      </c>
      <c r="I176" s="38">
        <f>[7]Input!I176</f>
        <v>1.4670781893004119</v>
      </c>
      <c r="J176" s="38">
        <f>[7]Input!J176</f>
        <v>0</v>
      </c>
      <c r="K176" s="38">
        <f>[7]Input!K176</f>
        <v>0</v>
      </c>
      <c r="L176" s="38">
        <f>[7]Input!L176</f>
        <v>0</v>
      </c>
    </row>
    <row r="177" spans="1:12" hidden="1">
      <c r="A177" s="38">
        <f>[7]Input!A177</f>
        <v>175</v>
      </c>
      <c r="B177" s="38" t="str">
        <f>[7]Input!B177</f>
        <v>IND_OTH_OTH_ELC_EXS</v>
      </c>
      <c r="C177" s="38" t="str">
        <f>[7]Input!C177</f>
        <v>IND_OTH_ELC</v>
      </c>
      <c r="D177" s="38">
        <f>[7]Input!D177</f>
        <v>72.58</v>
      </c>
      <c r="E177" s="38">
        <f>[7]Input!E177</f>
        <v>60.483333333333341</v>
      </c>
      <c r="F177" s="38">
        <f>[7]Input!F177</f>
        <v>48.38666666666667</v>
      </c>
      <c r="G177" s="38">
        <f>[7]Input!G177</f>
        <v>36.29</v>
      </c>
      <c r="H177" s="38">
        <f>[7]Input!H177</f>
        <v>24.193333333333339</v>
      </c>
      <c r="I177" s="38">
        <f>[7]Input!I177</f>
        <v>12.09666666666666</v>
      </c>
      <c r="J177" s="38">
        <f>[7]Input!J177</f>
        <v>0</v>
      </c>
      <c r="K177" s="38">
        <f>[7]Input!K177</f>
        <v>0</v>
      </c>
      <c r="L177" s="38">
        <f>[7]Input!L177</f>
        <v>0</v>
      </c>
    </row>
    <row r="178" spans="1:12" hidden="1">
      <c r="A178" s="38">
        <f>[7]Input!A178</f>
        <v>176</v>
      </c>
      <c r="B178" s="38" t="str">
        <f>[7]Input!B178</f>
        <v>IND_OTH_OTH_GEO_EXS</v>
      </c>
      <c r="C178" s="38" t="str">
        <f>[7]Input!C178</f>
        <v>IND_GEO</v>
      </c>
      <c r="D178" s="38">
        <f>[7]Input!D178</f>
        <v>1.7911458333333341</v>
      </c>
      <c r="E178" s="38">
        <f>[7]Input!E178</f>
        <v>1.4926215277777779</v>
      </c>
      <c r="F178" s="38">
        <f>[7]Input!F178</f>
        <v>1.1940972222222219</v>
      </c>
      <c r="G178" s="38">
        <f>[7]Input!G178</f>
        <v>0.89557291666666683</v>
      </c>
      <c r="H178" s="38">
        <f>[7]Input!H178</f>
        <v>0.3142361111111111</v>
      </c>
      <c r="I178" s="38">
        <f>[7]Input!I178</f>
        <v>0.15711805555555561</v>
      </c>
      <c r="J178" s="38">
        <f>[7]Input!J178</f>
        <v>0</v>
      </c>
      <c r="K178" s="38">
        <f>[7]Input!K178</f>
        <v>0</v>
      </c>
      <c r="L178" s="38">
        <f>[7]Input!L178</f>
        <v>0</v>
      </c>
    </row>
    <row r="179" spans="1:12" hidden="1">
      <c r="A179" s="38">
        <f>[7]Input!A179</f>
        <v>177</v>
      </c>
      <c r="B179" s="38" t="str">
        <f>[7]Input!B179</f>
        <v>IND_OTH_OTH_BIO_EXS</v>
      </c>
      <c r="C179" s="38" t="str">
        <f>[7]Input!C179</f>
        <v>IND_BIO</v>
      </c>
      <c r="D179" s="38">
        <f>[7]Input!D179</f>
        <v>46.772839506172843</v>
      </c>
      <c r="E179" s="38">
        <f>[7]Input!E179</f>
        <v>38.977366255144041</v>
      </c>
      <c r="F179" s="38">
        <f>[7]Input!F179</f>
        <v>31.181893004115231</v>
      </c>
      <c r="G179" s="38">
        <f>[7]Input!G179</f>
        <v>23.386419753086422</v>
      </c>
      <c r="H179" s="38">
        <f>[7]Input!H179</f>
        <v>8.2057613168724295</v>
      </c>
      <c r="I179" s="38">
        <f>[7]Input!I179</f>
        <v>4.1028806584362147</v>
      </c>
      <c r="J179" s="38">
        <f>[7]Input!J179</f>
        <v>0</v>
      </c>
      <c r="K179" s="38">
        <f>[7]Input!K179</f>
        <v>0</v>
      </c>
      <c r="L179" s="38">
        <f>[7]Input!L179</f>
        <v>0</v>
      </c>
    </row>
    <row r="180" spans="1:12" hidden="1">
      <c r="A180" s="38">
        <f>[7]Input!A180</f>
        <v>178</v>
      </c>
      <c r="B180" s="38" t="str">
        <f>[7]Input!B180</f>
        <v>IND_OTH_SB_HFO_NEW</v>
      </c>
      <c r="C180" s="38" t="str">
        <f>[7]Input!C180</f>
        <v>IND_HFO</v>
      </c>
      <c r="D180" s="38">
        <f>[7]Input!D180</f>
        <v>12.24719102576128</v>
      </c>
      <c r="E180" s="38">
        <f>[7]Input!E180</f>
        <v>0</v>
      </c>
      <c r="F180" s="38">
        <f>[7]Input!F180</f>
        <v>40.842224636156772</v>
      </c>
      <c r="G180" s="38">
        <f>[7]Input!G180</f>
        <v>51.944546296296281</v>
      </c>
      <c r="H180" s="38">
        <f>[7]Input!H180</f>
        <v>49.282135947513623</v>
      </c>
      <c r="I180" s="38">
        <f>[7]Input!I180</f>
        <v>0</v>
      </c>
      <c r="J180" s="38">
        <f>[7]Input!J180</f>
        <v>0</v>
      </c>
      <c r="K180" s="38">
        <f>[7]Input!K180</f>
        <v>0</v>
      </c>
      <c r="L180" s="38">
        <f>[7]Input!L180</f>
        <v>0</v>
      </c>
    </row>
    <row r="181" spans="1:12" hidden="1">
      <c r="A181" s="38">
        <f>[7]Input!A181</f>
        <v>179</v>
      </c>
      <c r="B181" s="38" t="str">
        <f>[7]Input!B181</f>
        <v>IND_OTH_SB_OIL_NEW</v>
      </c>
      <c r="C181" s="38" t="str">
        <f>[7]Input!C181</f>
        <v>IND_OIL</v>
      </c>
      <c r="D181" s="38">
        <f>[7]Input!D181</f>
        <v>0</v>
      </c>
      <c r="E181" s="38">
        <f>[7]Input!E181</f>
        <v>0</v>
      </c>
      <c r="F181" s="38">
        <f>[7]Input!F181</f>
        <v>23.92759934007162</v>
      </c>
      <c r="G181" s="38">
        <f>[7]Input!G181</f>
        <v>86.781067901234564</v>
      </c>
      <c r="H181" s="38">
        <f>[7]Input!H181</f>
        <v>31.386737648397212</v>
      </c>
      <c r="I181" s="38">
        <f>[7]Input!I181</f>
        <v>0</v>
      </c>
      <c r="J181" s="38">
        <f>[7]Input!J181</f>
        <v>0</v>
      </c>
      <c r="K181" s="38">
        <f>[7]Input!K181</f>
        <v>0</v>
      </c>
      <c r="L181" s="38">
        <f>[7]Input!L181</f>
        <v>0</v>
      </c>
    </row>
    <row r="182" spans="1:12" hidden="1">
      <c r="A182" s="38">
        <f>[7]Input!A182</f>
        <v>180</v>
      </c>
      <c r="B182" s="38" t="str">
        <f>[7]Input!B182</f>
        <v>IND_OTH_SB_NGA_NEW</v>
      </c>
      <c r="C182" s="38" t="str">
        <f>[7]Input!C182</f>
        <v>IND_NGA</v>
      </c>
      <c r="D182" s="38">
        <f>[7]Input!D182</f>
        <v>64.944169912846959</v>
      </c>
      <c r="E182" s="38">
        <f>[7]Input!E182</f>
        <v>58.925020576131693</v>
      </c>
      <c r="F182" s="38">
        <f>[7]Input!F182</f>
        <v>70.692679724988437</v>
      </c>
      <c r="G182" s="38">
        <f>[7]Input!G182</f>
        <v>95.645265432098739</v>
      </c>
      <c r="H182" s="38">
        <f>[7]Input!H182</f>
        <v>173.1516048410997</v>
      </c>
      <c r="I182" s="38">
        <f>[7]Input!I182</f>
        <v>10.61659474938129</v>
      </c>
      <c r="J182" s="38">
        <f>[7]Input!J182</f>
        <v>0</v>
      </c>
      <c r="K182" s="38">
        <f>[7]Input!K182</f>
        <v>0</v>
      </c>
      <c r="L182" s="38">
        <f>[7]Input!L182</f>
        <v>0</v>
      </c>
    </row>
    <row r="183" spans="1:12" hidden="1">
      <c r="A183" s="38">
        <f>[7]Input!A183</f>
        <v>181</v>
      </c>
      <c r="B183" s="38" t="str">
        <f>[7]Input!B183</f>
        <v>IND_OTH_SB_COA_NEW</v>
      </c>
      <c r="C183" s="38" t="str">
        <f>[7]Input!C183</f>
        <v>IND_COA</v>
      </c>
      <c r="D183" s="38">
        <f>[7]Input!D183</f>
        <v>0</v>
      </c>
      <c r="E183" s="38">
        <f>[7]Input!E183</f>
        <v>0</v>
      </c>
      <c r="F183" s="38">
        <f>[7]Input!F183</f>
        <v>0</v>
      </c>
      <c r="G183" s="38">
        <f>[7]Input!G183</f>
        <v>9.7670262345679006</v>
      </c>
      <c r="H183" s="38">
        <f>[7]Input!H183</f>
        <v>0</v>
      </c>
      <c r="I183" s="38">
        <f>[7]Input!I183</f>
        <v>0</v>
      </c>
      <c r="J183" s="38">
        <f>[7]Input!J183</f>
        <v>0</v>
      </c>
      <c r="K183" s="38">
        <f>[7]Input!K183</f>
        <v>0</v>
      </c>
      <c r="L183" s="38">
        <f>[7]Input!L183</f>
        <v>0</v>
      </c>
    </row>
    <row r="184" spans="1:12" hidden="1">
      <c r="A184" s="38">
        <f>[7]Input!A184</f>
        <v>182</v>
      </c>
      <c r="B184" s="38" t="str">
        <f>[7]Input!B184</f>
        <v>IND_OTH_SB_ELC_NEW</v>
      </c>
      <c r="C184" s="38" t="str">
        <f>[7]Input!C184</f>
        <v>IND_OTH_ELC</v>
      </c>
      <c r="D184" s="38">
        <f>[7]Input!D184</f>
        <v>0</v>
      </c>
      <c r="E184" s="38">
        <f>[7]Input!E184</f>
        <v>0</v>
      </c>
      <c r="F184" s="38">
        <f>[7]Input!F184</f>
        <v>0</v>
      </c>
      <c r="G184" s="38">
        <f>[7]Input!G184</f>
        <v>0</v>
      </c>
      <c r="H184" s="38">
        <f>[7]Input!H184</f>
        <v>172.27625658336851</v>
      </c>
      <c r="I184" s="38">
        <f>[7]Input!I184</f>
        <v>80.488704383790832</v>
      </c>
      <c r="J184" s="38">
        <f>[7]Input!J184</f>
        <v>0</v>
      </c>
      <c r="K184" s="38">
        <f>[7]Input!K184</f>
        <v>17.050716361043659</v>
      </c>
      <c r="L184" s="38">
        <f>[7]Input!L184</f>
        <v>0</v>
      </c>
    </row>
    <row r="185" spans="1:12" hidden="1">
      <c r="A185" s="38">
        <f>[7]Input!A185</f>
        <v>183</v>
      </c>
      <c r="B185" s="38" t="str">
        <f>[7]Input!B185</f>
        <v>IND_OTH_SB_BIO_NEW</v>
      </c>
      <c r="C185" s="38" t="str">
        <f>[7]Input!C185</f>
        <v>IND_BIO</v>
      </c>
      <c r="D185" s="38">
        <f>[7]Input!D185</f>
        <v>0</v>
      </c>
      <c r="E185" s="38">
        <f>[7]Input!E185</f>
        <v>0</v>
      </c>
      <c r="F185" s="38">
        <f>[7]Input!F185</f>
        <v>0</v>
      </c>
      <c r="G185" s="38">
        <f>[7]Input!G185</f>
        <v>53.139452160493853</v>
      </c>
      <c r="H185" s="38">
        <f>[7]Input!H185</f>
        <v>155.43045657204269</v>
      </c>
      <c r="I185" s="38">
        <f>[7]Input!I185</f>
        <v>681.11370392433753</v>
      </c>
      <c r="J185" s="38">
        <f>[7]Input!J185</f>
        <v>951.17998447273294</v>
      </c>
      <c r="K185" s="38">
        <f>[7]Input!K185</f>
        <v>943.52915542541871</v>
      </c>
      <c r="L185" s="38">
        <f>[7]Input!L185</f>
        <v>973.18190739289184</v>
      </c>
    </row>
    <row r="186" spans="1:12" hidden="1">
      <c r="A186" s="38">
        <f>[7]Input!A186</f>
        <v>184</v>
      </c>
      <c r="B186" s="38" t="str">
        <f>[7]Input!B186</f>
        <v>IND_OTH_PH_HFO_NEW</v>
      </c>
      <c r="C186" s="38" t="str">
        <f>[7]Input!C186</f>
        <v>IND_HFO</v>
      </c>
      <c r="D186" s="38">
        <f>[7]Input!D186</f>
        <v>3.0383458992204981</v>
      </c>
      <c r="E186" s="38">
        <f>[7]Input!E186</f>
        <v>54.89912853394371</v>
      </c>
      <c r="F186" s="38">
        <f>[7]Input!F186</f>
        <v>54.89912853394371</v>
      </c>
      <c r="G186" s="38">
        <f>[7]Input!G186</f>
        <v>59.212883068250527</v>
      </c>
      <c r="H186" s="38">
        <f>[7]Input!H186</f>
        <v>59.212883068250527</v>
      </c>
      <c r="I186" s="38">
        <f>[7]Input!I186</f>
        <v>0</v>
      </c>
      <c r="J186" s="38">
        <f>[7]Input!J186</f>
        <v>0</v>
      </c>
      <c r="K186" s="38">
        <f>[7]Input!K186</f>
        <v>0</v>
      </c>
      <c r="L186" s="38">
        <f>[7]Input!L186</f>
        <v>0</v>
      </c>
    </row>
    <row r="187" spans="1:12" hidden="1">
      <c r="A187" s="38">
        <f>[7]Input!A187</f>
        <v>185</v>
      </c>
      <c r="B187" s="38" t="str">
        <f>[7]Input!B187</f>
        <v>IND_OTH_PH_OIL_NEW</v>
      </c>
      <c r="C187" s="38" t="str">
        <f>[7]Input!C187</f>
        <v>IND_OIL</v>
      </c>
      <c r="D187" s="38">
        <f>[7]Input!D187</f>
        <v>19.037694177238311</v>
      </c>
      <c r="E187" s="38">
        <f>[7]Input!E187</f>
        <v>140.80078966074959</v>
      </c>
      <c r="F187" s="38">
        <f>[7]Input!F187</f>
        <v>140.80078966074959</v>
      </c>
      <c r="G187" s="38">
        <f>[7]Input!G187</f>
        <v>178.5613717252231</v>
      </c>
      <c r="H187" s="38">
        <f>[7]Input!H187</f>
        <v>0</v>
      </c>
      <c r="I187" s="38">
        <f>[7]Input!I187</f>
        <v>0</v>
      </c>
      <c r="J187" s="38">
        <f>[7]Input!J187</f>
        <v>0</v>
      </c>
      <c r="K187" s="38">
        <f>[7]Input!K187</f>
        <v>0</v>
      </c>
      <c r="L187" s="38">
        <f>[7]Input!L187</f>
        <v>0</v>
      </c>
    </row>
    <row r="188" spans="1:12" hidden="1">
      <c r="A188" s="38">
        <f>[7]Input!A188</f>
        <v>186</v>
      </c>
      <c r="B188" s="38" t="str">
        <f>[7]Input!B188</f>
        <v>IND_OTH_PH_NGA_NEW</v>
      </c>
      <c r="C188" s="38" t="str">
        <f>[7]Input!C188</f>
        <v>IND_NGA</v>
      </c>
      <c r="D188" s="38">
        <f>[7]Input!D188</f>
        <v>605.96445495133446</v>
      </c>
      <c r="E188" s="38">
        <f>[7]Input!E188</f>
        <v>701.48621863879248</v>
      </c>
      <c r="F188" s="38">
        <f>[7]Input!F188</f>
        <v>757.76923764760727</v>
      </c>
      <c r="G188" s="38">
        <f>[7]Input!G188</f>
        <v>928.12382207008238</v>
      </c>
      <c r="H188" s="38">
        <f>[7]Input!H188</f>
        <v>1320.632160492373</v>
      </c>
      <c r="I188" s="38">
        <f>[7]Input!I188</f>
        <v>184.49079324116161</v>
      </c>
      <c r="J188" s="38">
        <f>[7]Input!J188</f>
        <v>0</v>
      </c>
      <c r="K188" s="38">
        <f>[7]Input!K188</f>
        <v>0</v>
      </c>
      <c r="L188" s="38">
        <f>[7]Input!L188</f>
        <v>0</v>
      </c>
    </row>
    <row r="189" spans="1:12" hidden="1">
      <c r="A189" s="38">
        <f>[7]Input!A189</f>
        <v>187</v>
      </c>
      <c r="B189" s="38" t="str">
        <f>[7]Input!B189</f>
        <v>IND_OTH_PH_COA_NEW</v>
      </c>
      <c r="C189" s="38" t="str">
        <f>[7]Input!C189</f>
        <v>IND_COA</v>
      </c>
      <c r="D189" s="38">
        <f>[7]Input!D189</f>
        <v>22.331841834179858</v>
      </c>
      <c r="E189" s="38">
        <f>[7]Input!E189</f>
        <v>22.331841834179858</v>
      </c>
      <c r="F189" s="38">
        <f>[7]Input!F189</f>
        <v>0</v>
      </c>
      <c r="G189" s="38">
        <f>[7]Input!G189</f>
        <v>0</v>
      </c>
      <c r="H189" s="38">
        <f>[7]Input!H189</f>
        <v>0</v>
      </c>
      <c r="I189" s="38">
        <f>[7]Input!I189</f>
        <v>0</v>
      </c>
      <c r="J189" s="38">
        <f>[7]Input!J189</f>
        <v>0</v>
      </c>
      <c r="K189" s="38">
        <f>[7]Input!K189</f>
        <v>0</v>
      </c>
      <c r="L189" s="38">
        <f>[7]Input!L189</f>
        <v>0</v>
      </c>
    </row>
    <row r="190" spans="1:12" hidden="1">
      <c r="A190" s="38">
        <f>[7]Input!A190</f>
        <v>188</v>
      </c>
      <c r="B190" s="38" t="str">
        <f>[7]Input!B190</f>
        <v>IND_OTH_PH_COK_NEW</v>
      </c>
      <c r="C190" s="38" t="str">
        <f>[7]Input!C190</f>
        <v>IND_COK</v>
      </c>
      <c r="D190" s="38">
        <f>[7]Input!D190</f>
        <v>0.51966566489948962</v>
      </c>
      <c r="E190" s="38">
        <f>[7]Input!E190</f>
        <v>0</v>
      </c>
      <c r="F190" s="38">
        <f>[7]Input!F190</f>
        <v>0</v>
      </c>
      <c r="G190" s="38">
        <f>[7]Input!G190</f>
        <v>5.4693461207365246</v>
      </c>
      <c r="H190" s="38">
        <f>[7]Input!H190</f>
        <v>5.4693461207365246</v>
      </c>
      <c r="I190" s="38">
        <f>[7]Input!I190</f>
        <v>0</v>
      </c>
      <c r="J190" s="38">
        <f>[7]Input!J190</f>
        <v>0</v>
      </c>
      <c r="K190" s="38">
        <f>[7]Input!K190</f>
        <v>0</v>
      </c>
      <c r="L190" s="38">
        <f>[7]Input!L190</f>
        <v>0</v>
      </c>
    </row>
    <row r="191" spans="1:12" hidden="1">
      <c r="A191" s="38">
        <f>[7]Input!A191</f>
        <v>189</v>
      </c>
      <c r="B191" s="38" t="str">
        <f>[7]Input!B191</f>
        <v>IND_OTH_PH_ELC_NEW</v>
      </c>
      <c r="C191" s="38" t="str">
        <f>[7]Input!C191</f>
        <v>IND_OTH_ELC</v>
      </c>
      <c r="D191" s="38">
        <f>[7]Input!D191</f>
        <v>42.92383281827501</v>
      </c>
      <c r="E191" s="38">
        <f>[7]Input!E191</f>
        <v>131.1507688379445</v>
      </c>
      <c r="F191" s="38">
        <f>[7]Input!F191</f>
        <v>193.0280747302389</v>
      </c>
      <c r="G191" s="38">
        <f>[7]Input!G191</f>
        <v>202.76039676385909</v>
      </c>
      <c r="H191" s="38">
        <f>[7]Input!H191</f>
        <v>202.76039676385909</v>
      </c>
      <c r="I191" s="38">
        <f>[7]Input!I191</f>
        <v>1509.5384680228551</v>
      </c>
      <c r="J191" s="38">
        <f>[7]Input!J191</f>
        <v>1830.6066793912751</v>
      </c>
      <c r="K191" s="38">
        <f>[7]Input!K191</f>
        <v>1854.1093070815241</v>
      </c>
      <c r="L191" s="38">
        <f>[7]Input!L191</f>
        <v>1873.6933366375731</v>
      </c>
    </row>
    <row r="192" spans="1:12" hidden="1">
      <c r="A192" s="38">
        <f>[7]Input!A192</f>
        <v>190</v>
      </c>
      <c r="B192" s="38" t="str">
        <f>[7]Input!B192</f>
        <v>IND_OTH_PH_LPG_NEW</v>
      </c>
      <c r="C192" s="38" t="str">
        <f>[7]Input!C192</f>
        <v>IND_LPG</v>
      </c>
      <c r="D192" s="38">
        <f>[7]Input!D192</f>
        <v>53.850469285160223</v>
      </c>
      <c r="E192" s="38">
        <f>[7]Input!E192</f>
        <v>61.251711030356887</v>
      </c>
      <c r="F192" s="38">
        <f>[7]Input!F192</f>
        <v>51.067539255462819</v>
      </c>
      <c r="G192" s="38">
        <f>[7]Input!G192</f>
        <v>31.627026781466672</v>
      </c>
      <c r="H192" s="38">
        <f>[7]Input!H192</f>
        <v>0</v>
      </c>
      <c r="I192" s="38">
        <f>[7]Input!I192</f>
        <v>0</v>
      </c>
      <c r="J192" s="38">
        <f>[7]Input!J192</f>
        <v>0</v>
      </c>
      <c r="K192" s="38">
        <f>[7]Input!K192</f>
        <v>0</v>
      </c>
      <c r="L192" s="38">
        <f>[7]Input!L192</f>
        <v>0</v>
      </c>
    </row>
    <row r="193" spans="1:12" hidden="1">
      <c r="A193" s="38">
        <f>[7]Input!A193</f>
        <v>191</v>
      </c>
      <c r="B193" s="38" t="str">
        <f>[7]Input!B193</f>
        <v>IND_OTH_MD_ELC_NEW</v>
      </c>
      <c r="C193" s="38" t="str">
        <f>[7]Input!C193</f>
        <v>IND_OTH_ELC</v>
      </c>
      <c r="D193" s="38">
        <f>[7]Input!D193</f>
        <v>515.70744842298825</v>
      </c>
      <c r="E193" s="38">
        <f>[7]Input!E193</f>
        <v>627.77971287378227</v>
      </c>
      <c r="F193" s="38">
        <f>[7]Input!F193</f>
        <v>692.40920113830168</v>
      </c>
      <c r="G193" s="38">
        <f>[7]Input!G193</f>
        <v>845.46768397511153</v>
      </c>
      <c r="H193" s="38">
        <f>[7]Input!H193</f>
        <v>944.41705002079834</v>
      </c>
      <c r="I193" s="38">
        <f>[7]Input!I193</f>
        <v>1044.8680015061041</v>
      </c>
      <c r="J193" s="38">
        <f>[7]Input!J193</f>
        <v>1131.7211554108601</v>
      </c>
      <c r="K193" s="38">
        <f>[7]Input!K193</f>
        <v>1144.258875255126</v>
      </c>
      <c r="L193" s="38">
        <f>[7]Input!L193</f>
        <v>1155.161499623732</v>
      </c>
    </row>
    <row r="194" spans="1:12" hidden="1">
      <c r="A194" s="38">
        <f>[7]Input!A194</f>
        <v>192</v>
      </c>
      <c r="B194" s="38" t="str">
        <f>[7]Input!B194</f>
        <v>IND_OTH_OTH_HFO_NEW</v>
      </c>
      <c r="C194" s="38" t="str">
        <f>[7]Input!C194</f>
        <v>IND_HFO</v>
      </c>
      <c r="D194" s="38">
        <f>[7]Input!D194</f>
        <v>2.1443485186121198</v>
      </c>
      <c r="E194" s="38">
        <f>[7]Input!E194</f>
        <v>0</v>
      </c>
      <c r="F194" s="38">
        <f>[7]Input!F194</f>
        <v>15.71879005188536</v>
      </c>
      <c r="G194" s="38">
        <f>[7]Input!G194</f>
        <v>22.19528431397849</v>
      </c>
      <c r="H194" s="38">
        <f>[7]Input!H194</f>
        <v>0</v>
      </c>
      <c r="I194" s="38">
        <f>[7]Input!I194</f>
        <v>0</v>
      </c>
      <c r="J194" s="38">
        <f>[7]Input!J194</f>
        <v>0</v>
      </c>
      <c r="K194" s="38">
        <f>[7]Input!K194</f>
        <v>0</v>
      </c>
      <c r="L194" s="38">
        <f>[7]Input!L194</f>
        <v>0</v>
      </c>
    </row>
    <row r="195" spans="1:12" hidden="1">
      <c r="A195" s="38">
        <f>[7]Input!A195</f>
        <v>193</v>
      </c>
      <c r="B195" s="38" t="str">
        <f>[7]Input!B195</f>
        <v>IND_OTH_OTH_OIL_NEW</v>
      </c>
      <c r="C195" s="38" t="str">
        <f>[7]Input!C195</f>
        <v>IND_OIL</v>
      </c>
      <c r="D195" s="38">
        <f>[7]Input!D195</f>
        <v>0</v>
      </c>
      <c r="E195" s="38">
        <f>[7]Input!E195</f>
        <v>0</v>
      </c>
      <c r="F195" s="38">
        <f>[7]Input!F195</f>
        <v>0</v>
      </c>
      <c r="G195" s="38">
        <f>[7]Input!G195</f>
        <v>6.6257819282898964</v>
      </c>
      <c r="H195" s="38">
        <f>[7]Input!H195</f>
        <v>0</v>
      </c>
      <c r="I195" s="38">
        <f>[7]Input!I195</f>
        <v>0</v>
      </c>
      <c r="J195" s="38">
        <f>[7]Input!J195</f>
        <v>0</v>
      </c>
      <c r="K195" s="38">
        <f>[7]Input!K195</f>
        <v>0</v>
      </c>
      <c r="L195" s="38">
        <f>[7]Input!L195</f>
        <v>0</v>
      </c>
    </row>
    <row r="196" spans="1:12" hidden="1">
      <c r="A196" s="38">
        <f>[7]Input!A196</f>
        <v>194</v>
      </c>
      <c r="B196" s="38" t="str">
        <f>[7]Input!B196</f>
        <v>IND_OTH_OTH_NGA_NEW</v>
      </c>
      <c r="C196" s="38" t="str">
        <f>[7]Input!C196</f>
        <v>IND_NGA</v>
      </c>
      <c r="D196" s="38">
        <f>[7]Input!D196</f>
        <v>56.103245673304208</v>
      </c>
      <c r="E196" s="38">
        <f>[7]Input!E196</f>
        <v>76.002618437763189</v>
      </c>
      <c r="F196" s="38">
        <f>[7]Input!F196</f>
        <v>86.871370949751764</v>
      </c>
      <c r="G196" s="38">
        <f>[7]Input!G196</f>
        <v>106.5072857674233</v>
      </c>
      <c r="H196" s="38">
        <f>[7]Input!H196</f>
        <v>0</v>
      </c>
      <c r="I196" s="38">
        <f>[7]Input!I196</f>
        <v>0</v>
      </c>
      <c r="J196" s="38">
        <f>[7]Input!J196</f>
        <v>0</v>
      </c>
      <c r="K196" s="38">
        <f>[7]Input!K196</f>
        <v>0</v>
      </c>
      <c r="L196" s="38">
        <f>[7]Input!L196</f>
        <v>0</v>
      </c>
    </row>
    <row r="197" spans="1:12" hidden="1">
      <c r="A197" s="38">
        <f>[7]Input!A197</f>
        <v>195</v>
      </c>
      <c r="B197" s="38" t="str">
        <f>[7]Input!B197</f>
        <v>IND_OTH_OTH_ELC_NEW</v>
      </c>
      <c r="C197" s="38" t="str">
        <f>[7]Input!C197</f>
        <v>IND_OTH_ELC</v>
      </c>
      <c r="D197" s="38">
        <f>[7]Input!D197</f>
        <v>88.449171599230112</v>
      </c>
      <c r="E197" s="38">
        <f>[7]Input!E197</f>
        <v>102.95755670936811</v>
      </c>
      <c r="F197" s="38">
        <f>[7]Input!F197</f>
        <v>108.4353215670357</v>
      </c>
      <c r="G197" s="38">
        <f>[7]Input!G197</f>
        <v>122.6802487303863</v>
      </c>
      <c r="H197" s="38">
        <f>[7]Input!H197</f>
        <v>243.24755861766121</v>
      </c>
      <c r="I197" s="38">
        <f>[7]Input!I197</f>
        <v>259.59202239792933</v>
      </c>
      <c r="J197" s="38">
        <f>[7]Input!J197</f>
        <v>280.84721135981101</v>
      </c>
      <c r="K197" s="38">
        <f>[7]Input!K197</f>
        <v>283.83933118317782</v>
      </c>
      <c r="L197" s="38">
        <f>[7]Input!L197</f>
        <v>281.38296053435732</v>
      </c>
    </row>
    <row r="198" spans="1:12" hidden="1">
      <c r="A198" s="38">
        <f>[7]Input!A198</f>
        <v>196</v>
      </c>
      <c r="B198" s="38" t="str">
        <f>[7]Input!B198</f>
        <v>IND_OTH_OTH_GEO_NEW</v>
      </c>
      <c r="C198" s="38" t="str">
        <f>[7]Input!C198</f>
        <v>IND_GEO</v>
      </c>
      <c r="D198" s="38">
        <f>[7]Input!D198</f>
        <v>0</v>
      </c>
      <c r="E198" s="38">
        <f>[7]Input!E198</f>
        <v>31.195556480762491</v>
      </c>
      <c r="F198" s="38">
        <f>[7]Input!F198</f>
        <v>30.170300424518199</v>
      </c>
      <c r="G198" s="38">
        <f>[7]Input!G198</f>
        <v>30.898476829410569</v>
      </c>
      <c r="H198" s="38">
        <f>[7]Input!H198</f>
        <v>0</v>
      </c>
      <c r="I198" s="38">
        <f>[7]Input!I198</f>
        <v>0</v>
      </c>
      <c r="J198" s="38">
        <f>[7]Input!J198</f>
        <v>0</v>
      </c>
      <c r="K198" s="38">
        <f>[7]Input!K198</f>
        <v>0</v>
      </c>
      <c r="L198" s="38">
        <f>[7]Input!L198</f>
        <v>0</v>
      </c>
    </row>
    <row r="199" spans="1:12" hidden="1">
      <c r="A199" s="38">
        <f>[7]Input!A199</f>
        <v>197</v>
      </c>
      <c r="B199" s="38" t="str">
        <f>[7]Input!B199</f>
        <v>IND_OTH_OTH_LPG_NEW</v>
      </c>
      <c r="C199" s="38" t="str">
        <f>[7]Input!C199</f>
        <v>IND_LPG</v>
      </c>
      <c r="D199" s="38">
        <f>[7]Input!D199</f>
        <v>32.0517851450943</v>
      </c>
      <c r="E199" s="38">
        <f>[7]Input!E199</f>
        <v>9.4138534075292615</v>
      </c>
      <c r="F199" s="38">
        <f>[7]Input!F199</f>
        <v>0</v>
      </c>
      <c r="G199" s="38">
        <f>[7]Input!G199</f>
        <v>0</v>
      </c>
      <c r="H199" s="38">
        <f>[7]Input!H199</f>
        <v>0</v>
      </c>
      <c r="I199" s="38">
        <f>[7]Input!I199</f>
        <v>0</v>
      </c>
      <c r="J199" s="38">
        <f>[7]Input!J199</f>
        <v>0</v>
      </c>
      <c r="K199" s="38">
        <f>[7]Input!K199</f>
        <v>0</v>
      </c>
      <c r="L199" s="38">
        <f>[7]Input!L199</f>
        <v>0</v>
      </c>
    </row>
    <row r="200" spans="1:12" hidden="1">
      <c r="A200" s="38">
        <f>[7]Input!A200</f>
        <v>198</v>
      </c>
      <c r="B200" s="38" t="str">
        <f>[7]Input!B200</f>
        <v>IND_OTH_OTH_BIO_NEW</v>
      </c>
      <c r="C200" s="38" t="str">
        <f>[7]Input!C200</f>
        <v>IND_BIO</v>
      </c>
      <c r="D200" s="38">
        <f>[7]Input!D200</f>
        <v>17.638829133519192</v>
      </c>
      <c r="E200" s="38">
        <f>[7]Input!E200</f>
        <v>26.39898976193653</v>
      </c>
      <c r="F200" s="38">
        <f>[7]Input!F200</f>
        <v>31.546902289365718</v>
      </c>
      <c r="G200" s="38">
        <f>[7]Input!G200</f>
        <v>31.546902289365718</v>
      </c>
      <c r="H200" s="38">
        <f>[7]Input!H200</f>
        <v>0</v>
      </c>
      <c r="I200" s="38">
        <f>[7]Input!I200</f>
        <v>0</v>
      </c>
      <c r="J200" s="38">
        <f>[7]Input!J200</f>
        <v>0</v>
      </c>
      <c r="K200" s="38">
        <f>[7]Input!K200</f>
        <v>0</v>
      </c>
      <c r="L200" s="38">
        <f>[7]Input!L200</f>
        <v>0</v>
      </c>
    </row>
    <row r="201" spans="1:12" hidden="1">
      <c r="A201" s="38">
        <f>[7]Input!A201</f>
        <v>199</v>
      </c>
      <c r="B201" s="38" t="str">
        <f>[7]Input!B201</f>
        <v>IND_OTH_EC_ELC_NEW</v>
      </c>
      <c r="C201" s="38" t="str">
        <f>[7]Input!C201</f>
        <v>IND_OTH_ELC</v>
      </c>
      <c r="D201" s="38">
        <f>[7]Input!D201</f>
        <v>181.41916909803919</v>
      </c>
      <c r="E201" s="38">
        <f>[7]Input!E201</f>
        <v>220.6045509075027</v>
      </c>
      <c r="F201" s="38">
        <f>[7]Input!F201</f>
        <v>243.05420171815271</v>
      </c>
      <c r="G201" s="38">
        <f>[7]Input!G201</f>
        <v>290.6634209671804</v>
      </c>
      <c r="H201" s="38">
        <f>[7]Input!H201</f>
        <v>323.46266039122719</v>
      </c>
      <c r="I201" s="38">
        <f>[7]Input!I201</f>
        <v>356.90042075565202</v>
      </c>
      <c r="J201" s="38">
        <f>[7]Input!J201</f>
        <v>381.69821870313638</v>
      </c>
      <c r="K201" s="38">
        <f>[7]Input!K201</f>
        <v>384.0540812278407</v>
      </c>
      <c r="L201" s="38">
        <f>[7]Input!L201</f>
        <v>383.27499196861879</v>
      </c>
    </row>
    <row r="202" spans="1:12" hidden="1">
      <c r="A202" s="38">
        <f>[7]Input!A202</f>
        <v>0</v>
      </c>
      <c r="B202" s="38">
        <f>[7]Input!B202</f>
        <v>0</v>
      </c>
      <c r="C202" s="38">
        <f>[7]Input!C202</f>
        <v>0</v>
      </c>
      <c r="D202" s="38">
        <f>[7]Input!D202</f>
        <v>0</v>
      </c>
      <c r="E202" s="38">
        <f>[7]Input!E202</f>
        <v>0</v>
      </c>
      <c r="F202" s="38">
        <f>[7]Input!F202</f>
        <v>0</v>
      </c>
      <c r="G202" s="38">
        <f>[7]Input!G202</f>
        <v>0</v>
      </c>
      <c r="H202" s="38">
        <f>[7]Input!H202</f>
        <v>0</v>
      </c>
      <c r="I202" s="38">
        <f>[7]Input!I202</f>
        <v>0</v>
      </c>
      <c r="J202" s="38">
        <f>[7]Input!J202</f>
        <v>0</v>
      </c>
      <c r="K202" s="38">
        <f>[7]Input!K202</f>
        <v>0</v>
      </c>
      <c r="L202" s="38">
        <f>[7]Input!L202</f>
        <v>0</v>
      </c>
    </row>
    <row r="203" spans="1:12" hidden="1">
      <c r="A203" s="38">
        <f>[7]Input!A203</f>
        <v>0</v>
      </c>
      <c r="B203" s="38">
        <f>[7]Input!B203</f>
        <v>0</v>
      </c>
      <c r="C203" s="38">
        <f>[7]Input!C203</f>
        <v>0</v>
      </c>
      <c r="D203" s="38">
        <f>[7]Input!D203</f>
        <v>0</v>
      </c>
      <c r="E203" s="38">
        <f>[7]Input!E203</f>
        <v>0</v>
      </c>
      <c r="F203" s="38">
        <f>[7]Input!F203</f>
        <v>0</v>
      </c>
      <c r="G203" s="38">
        <f>[7]Input!G203</f>
        <v>0</v>
      </c>
      <c r="H203" s="38">
        <f>[7]Input!H203</f>
        <v>0</v>
      </c>
      <c r="I203" s="38">
        <f>[7]Input!I203</f>
        <v>0</v>
      </c>
      <c r="J203" s="38">
        <f>[7]Input!J203</f>
        <v>0</v>
      </c>
      <c r="K203" s="38">
        <f>[7]Input!K203</f>
        <v>0</v>
      </c>
      <c r="L203" s="38">
        <f>[7]Input!L203</f>
        <v>0</v>
      </c>
    </row>
    <row r="204" spans="1:12" hidden="1">
      <c r="A204" s="38">
        <f>[7]Input!A204</f>
        <v>0</v>
      </c>
      <c r="B204" s="38">
        <f>[7]Input!B204</f>
        <v>0</v>
      </c>
      <c r="C204" s="38">
        <f>[7]Input!C204</f>
        <v>0</v>
      </c>
      <c r="D204" s="38">
        <f>[7]Input!D204</f>
        <v>0</v>
      </c>
      <c r="E204" s="38">
        <f>[7]Input!E204</f>
        <v>0</v>
      </c>
      <c r="F204" s="38">
        <f>[7]Input!F204</f>
        <v>0</v>
      </c>
      <c r="G204" s="38">
        <f>[7]Input!G204</f>
        <v>0</v>
      </c>
      <c r="H204" s="38">
        <f>[7]Input!H204</f>
        <v>0</v>
      </c>
      <c r="I204" s="38">
        <f>[7]Input!I204</f>
        <v>0</v>
      </c>
      <c r="J204" s="38">
        <f>[7]Input!J204</f>
        <v>0</v>
      </c>
      <c r="K204" s="38">
        <f>[7]Input!K204</f>
        <v>0</v>
      </c>
      <c r="L204" s="38">
        <f>[7]Input!L204</f>
        <v>0</v>
      </c>
    </row>
    <row r="205" spans="1:12" hidden="1">
      <c r="A205" s="38">
        <f>[7]Input!A205</f>
        <v>0</v>
      </c>
      <c r="B205" s="38">
        <f>[7]Input!B205</f>
        <v>0</v>
      </c>
      <c r="C205" s="38">
        <f>[7]Input!C205</f>
        <v>0</v>
      </c>
      <c r="D205" s="38">
        <f>[7]Input!D205</f>
        <v>0</v>
      </c>
      <c r="E205" s="38">
        <f>[7]Input!E205</f>
        <v>0</v>
      </c>
      <c r="F205" s="38">
        <f>[7]Input!F205</f>
        <v>0</v>
      </c>
      <c r="G205" s="38">
        <f>[7]Input!G205</f>
        <v>0</v>
      </c>
      <c r="H205" s="38">
        <f>[7]Input!H205</f>
        <v>0</v>
      </c>
      <c r="I205" s="38">
        <f>[7]Input!I205</f>
        <v>0</v>
      </c>
      <c r="J205" s="38">
        <f>[7]Input!J205</f>
        <v>0</v>
      </c>
      <c r="K205" s="38">
        <f>[7]Input!K205</f>
        <v>0</v>
      </c>
      <c r="L205" s="38">
        <f>[7]Input!L205</f>
        <v>0</v>
      </c>
    </row>
    <row r="206" spans="1:12" hidden="1">
      <c r="A206" s="38">
        <f>[7]Input!A206</f>
        <v>0</v>
      </c>
      <c r="B206" s="38">
        <f>[7]Input!B206</f>
        <v>0</v>
      </c>
      <c r="C206" s="38">
        <f>[7]Input!C206</f>
        <v>0</v>
      </c>
      <c r="D206" s="38">
        <f>[7]Input!D206</f>
        <v>0</v>
      </c>
      <c r="E206" s="38">
        <f>[7]Input!E206</f>
        <v>0</v>
      </c>
      <c r="F206" s="38">
        <f>[7]Input!F206</f>
        <v>0</v>
      </c>
      <c r="G206" s="38">
        <f>[7]Input!G206</f>
        <v>0</v>
      </c>
      <c r="H206" s="38">
        <f>[7]Input!H206</f>
        <v>0</v>
      </c>
      <c r="I206" s="38">
        <f>[7]Input!I206</f>
        <v>0</v>
      </c>
      <c r="J206" s="38">
        <f>[7]Input!J206</f>
        <v>0</v>
      </c>
      <c r="K206" s="38">
        <f>[7]Input!K206</f>
        <v>0</v>
      </c>
      <c r="L206" s="38">
        <f>[7]Input!L206</f>
        <v>0</v>
      </c>
    </row>
    <row r="207" spans="1:12" hidden="1">
      <c r="A207" s="38">
        <f>[7]Input!A207</f>
        <v>0</v>
      </c>
      <c r="B207" s="38">
        <f>[7]Input!B207</f>
        <v>0</v>
      </c>
      <c r="C207" s="38">
        <f>[7]Input!C207</f>
        <v>0</v>
      </c>
      <c r="D207" s="38">
        <f>[7]Input!D207</f>
        <v>0</v>
      </c>
      <c r="E207" s="38">
        <f>[7]Input!E207</f>
        <v>0</v>
      </c>
      <c r="F207" s="38">
        <f>[7]Input!F207</f>
        <v>0</v>
      </c>
      <c r="G207" s="38">
        <f>[7]Input!G207</f>
        <v>0</v>
      </c>
      <c r="H207" s="38">
        <f>[7]Input!H207</f>
        <v>0</v>
      </c>
      <c r="I207" s="38">
        <f>[7]Input!I207</f>
        <v>0</v>
      </c>
      <c r="J207" s="38">
        <f>[7]Input!J207</f>
        <v>0</v>
      </c>
      <c r="K207" s="38">
        <f>[7]Input!K207</f>
        <v>0</v>
      </c>
      <c r="L207" s="38">
        <f>[7]Input!L207</f>
        <v>0</v>
      </c>
    </row>
    <row r="208" spans="1:12" hidden="1">
      <c r="A208" s="38">
        <f>[7]Input!A208</f>
        <v>0</v>
      </c>
      <c r="B208" s="38">
        <f>[7]Input!B208</f>
        <v>0</v>
      </c>
      <c r="C208" s="38">
        <f>[7]Input!C208</f>
        <v>0</v>
      </c>
      <c r="D208" s="38">
        <f>[7]Input!D208</f>
        <v>0</v>
      </c>
      <c r="E208" s="38">
        <f>[7]Input!E208</f>
        <v>0</v>
      </c>
      <c r="F208" s="38">
        <f>[7]Input!F208</f>
        <v>0</v>
      </c>
      <c r="G208" s="38">
        <f>[7]Input!G208</f>
        <v>0</v>
      </c>
      <c r="H208" s="38">
        <f>[7]Input!H208</f>
        <v>0</v>
      </c>
      <c r="I208" s="38">
        <f>[7]Input!I208</f>
        <v>0</v>
      </c>
      <c r="J208" s="38">
        <f>[7]Input!J208</f>
        <v>0</v>
      </c>
      <c r="K208" s="38">
        <f>[7]Input!K208</f>
        <v>0</v>
      </c>
      <c r="L208" s="38">
        <f>[7]Input!L208</f>
        <v>0</v>
      </c>
    </row>
    <row r="209" spans="1:12" hidden="1">
      <c r="A209" s="38">
        <f>[7]Input!A209</f>
        <v>0</v>
      </c>
      <c r="B209" s="38">
        <f>[7]Input!B209</f>
        <v>0</v>
      </c>
      <c r="C209" s="38">
        <f>[7]Input!C209</f>
        <v>0</v>
      </c>
      <c r="D209" s="38">
        <f>[7]Input!D209</f>
        <v>0</v>
      </c>
      <c r="E209" s="38">
        <f>[7]Input!E209</f>
        <v>0</v>
      </c>
      <c r="F209" s="38">
        <f>[7]Input!F209</f>
        <v>0</v>
      </c>
      <c r="G209" s="38">
        <f>[7]Input!G209</f>
        <v>0</v>
      </c>
      <c r="H209" s="38">
        <f>[7]Input!H209</f>
        <v>0</v>
      </c>
      <c r="I209" s="38">
        <f>[7]Input!I209</f>
        <v>0</v>
      </c>
      <c r="J209" s="38">
        <f>[7]Input!J209</f>
        <v>0</v>
      </c>
      <c r="K209" s="38">
        <f>[7]Input!K209</f>
        <v>0</v>
      </c>
      <c r="L209" s="38">
        <f>[7]Input!L209</f>
        <v>0</v>
      </c>
    </row>
    <row r="210" spans="1:12" hidden="1">
      <c r="A210" s="38">
        <f>[7]Input!A210</f>
        <v>0</v>
      </c>
      <c r="B210" s="38">
        <f>[7]Input!B210</f>
        <v>0</v>
      </c>
      <c r="C210" s="38">
        <f>[7]Input!C210</f>
        <v>0</v>
      </c>
      <c r="D210" s="38">
        <f>[7]Input!D210</f>
        <v>0</v>
      </c>
      <c r="E210" s="38">
        <f>[7]Input!E210</f>
        <v>0</v>
      </c>
      <c r="F210" s="38">
        <f>[7]Input!F210</f>
        <v>0</v>
      </c>
      <c r="G210" s="38">
        <f>[7]Input!G210</f>
        <v>0</v>
      </c>
      <c r="H210" s="38">
        <f>[7]Input!H210</f>
        <v>0</v>
      </c>
      <c r="I210" s="38">
        <f>[7]Input!I210</f>
        <v>0</v>
      </c>
      <c r="J210" s="38">
        <f>[7]Input!J210</f>
        <v>0</v>
      </c>
      <c r="K210" s="38">
        <f>[7]Input!K210</f>
        <v>0</v>
      </c>
      <c r="L210" s="38">
        <f>[7]Input!L210</f>
        <v>0</v>
      </c>
    </row>
    <row r="211" spans="1:12" hidden="1">
      <c r="A211" s="38">
        <f>[7]Input!A211</f>
        <v>0</v>
      </c>
      <c r="B211" s="38">
        <f>[7]Input!B211</f>
        <v>0</v>
      </c>
      <c r="C211" s="38">
        <f>[7]Input!C211</f>
        <v>0</v>
      </c>
      <c r="D211" s="38">
        <f>[7]Input!D211</f>
        <v>0</v>
      </c>
      <c r="E211" s="38">
        <f>[7]Input!E211</f>
        <v>0</v>
      </c>
      <c r="F211" s="38">
        <f>[7]Input!F211</f>
        <v>0</v>
      </c>
      <c r="G211" s="38">
        <f>[7]Input!G211</f>
        <v>0</v>
      </c>
      <c r="H211" s="38">
        <f>[7]Input!H211</f>
        <v>0</v>
      </c>
      <c r="I211" s="38">
        <f>[7]Input!I211</f>
        <v>0</v>
      </c>
      <c r="J211" s="38">
        <f>[7]Input!J211</f>
        <v>0</v>
      </c>
      <c r="K211" s="38">
        <f>[7]Input!K211</f>
        <v>0</v>
      </c>
      <c r="L211" s="38">
        <f>[7]Input!L211</f>
        <v>0</v>
      </c>
    </row>
    <row r="212" spans="1:12" hidden="1">
      <c r="A212" s="38">
        <f>[7]Input!A212</f>
        <v>0</v>
      </c>
      <c r="B212" s="38">
        <f>[7]Input!B212</f>
        <v>0</v>
      </c>
      <c r="C212" s="38">
        <f>[7]Input!C212</f>
        <v>0</v>
      </c>
      <c r="D212" s="38">
        <f>[7]Input!D212</f>
        <v>0</v>
      </c>
      <c r="E212" s="38">
        <f>[7]Input!E212</f>
        <v>0</v>
      </c>
      <c r="F212" s="38">
        <f>[7]Input!F212</f>
        <v>0</v>
      </c>
      <c r="G212" s="38">
        <f>[7]Input!G212</f>
        <v>0</v>
      </c>
      <c r="H212" s="38">
        <f>[7]Input!H212</f>
        <v>0</v>
      </c>
      <c r="I212" s="38">
        <f>[7]Input!I212</f>
        <v>0</v>
      </c>
      <c r="J212" s="38">
        <f>[7]Input!J212</f>
        <v>0</v>
      </c>
      <c r="K212" s="38">
        <f>[7]Input!K212</f>
        <v>0</v>
      </c>
      <c r="L212" s="38">
        <f>[7]Input!L212</f>
        <v>0</v>
      </c>
    </row>
    <row r="213" spans="1:12" hidden="1">
      <c r="A213" s="38">
        <f>[7]Input!A213</f>
        <v>0</v>
      </c>
      <c r="B213" s="38">
        <f>[7]Input!B213</f>
        <v>0</v>
      </c>
      <c r="C213" s="38">
        <f>[7]Input!C213</f>
        <v>0</v>
      </c>
      <c r="D213" s="38">
        <f>[7]Input!D213</f>
        <v>0</v>
      </c>
      <c r="E213" s="38">
        <f>[7]Input!E213</f>
        <v>0</v>
      </c>
      <c r="F213" s="38">
        <f>[7]Input!F213</f>
        <v>0</v>
      </c>
      <c r="G213" s="38">
        <f>[7]Input!G213</f>
        <v>0</v>
      </c>
      <c r="H213" s="38">
        <f>[7]Input!H213</f>
        <v>0</v>
      </c>
      <c r="I213" s="38">
        <f>[7]Input!I213</f>
        <v>0</v>
      </c>
      <c r="J213" s="38">
        <f>[7]Input!J213</f>
        <v>0</v>
      </c>
      <c r="K213" s="38">
        <f>[7]Input!K213</f>
        <v>0</v>
      </c>
      <c r="L213" s="38">
        <f>[7]Input!L213</f>
        <v>0</v>
      </c>
    </row>
    <row r="214" spans="1:12" hidden="1">
      <c r="A214" s="38">
        <f>[7]Input!A214</f>
        <v>0</v>
      </c>
      <c r="B214" s="38">
        <f>[7]Input!B214</f>
        <v>0</v>
      </c>
      <c r="C214" s="38">
        <f>[7]Input!C214</f>
        <v>0</v>
      </c>
      <c r="D214" s="38">
        <f>[7]Input!D214</f>
        <v>0</v>
      </c>
      <c r="E214" s="38">
        <f>[7]Input!E214</f>
        <v>0</v>
      </c>
      <c r="F214" s="38">
        <f>[7]Input!F214</f>
        <v>0</v>
      </c>
      <c r="G214" s="38">
        <f>[7]Input!G214</f>
        <v>0</v>
      </c>
      <c r="H214" s="38">
        <f>[7]Input!H214</f>
        <v>0</v>
      </c>
      <c r="I214" s="38">
        <f>[7]Input!I214</f>
        <v>0</v>
      </c>
      <c r="J214" s="38">
        <f>[7]Input!J214</f>
        <v>0</v>
      </c>
      <c r="K214" s="38">
        <f>[7]Input!K214</f>
        <v>0</v>
      </c>
      <c r="L214" s="38">
        <f>[7]Input!L214</f>
        <v>0</v>
      </c>
    </row>
    <row r="215" spans="1:12" hidden="1">
      <c r="A215" s="38">
        <f>[7]Input!A215</f>
        <v>0</v>
      </c>
      <c r="B215" s="38">
        <f>[7]Input!B215</f>
        <v>0</v>
      </c>
      <c r="C215" s="38">
        <f>[7]Input!C215</f>
        <v>0</v>
      </c>
      <c r="D215" s="38">
        <f>[7]Input!D215</f>
        <v>0</v>
      </c>
      <c r="E215" s="38">
        <f>[7]Input!E215</f>
        <v>0</v>
      </c>
      <c r="F215" s="38">
        <f>[7]Input!F215</f>
        <v>0</v>
      </c>
      <c r="G215" s="38">
        <f>[7]Input!G215</f>
        <v>0</v>
      </c>
      <c r="H215" s="38">
        <f>[7]Input!H215</f>
        <v>0</v>
      </c>
      <c r="I215" s="38">
        <f>[7]Input!I215</f>
        <v>0</v>
      </c>
      <c r="J215" s="38">
        <f>[7]Input!J215</f>
        <v>0</v>
      </c>
      <c r="K215" s="38">
        <f>[7]Input!K215</f>
        <v>0</v>
      </c>
      <c r="L215" s="38">
        <f>[7]Input!L215</f>
        <v>0</v>
      </c>
    </row>
    <row r="216" spans="1:12" hidden="1">
      <c r="A216" s="38">
        <f>[7]Input!A216</f>
        <v>0</v>
      </c>
      <c r="B216" s="38">
        <f>[7]Input!B216</f>
        <v>0</v>
      </c>
      <c r="C216" s="38">
        <f>[7]Input!C216</f>
        <v>0</v>
      </c>
      <c r="D216" s="38">
        <f>[7]Input!D216</f>
        <v>0</v>
      </c>
      <c r="E216" s="38">
        <f>[7]Input!E216</f>
        <v>0</v>
      </c>
      <c r="F216" s="38">
        <f>[7]Input!F216</f>
        <v>0</v>
      </c>
      <c r="G216" s="38">
        <f>[7]Input!G216</f>
        <v>0</v>
      </c>
      <c r="H216" s="38">
        <f>[7]Input!H216</f>
        <v>0</v>
      </c>
      <c r="I216" s="38">
        <f>[7]Input!I216</f>
        <v>0</v>
      </c>
      <c r="J216" s="38">
        <f>[7]Input!J216</f>
        <v>0</v>
      </c>
      <c r="K216" s="38">
        <f>[7]Input!K216</f>
        <v>0</v>
      </c>
      <c r="L216" s="38">
        <f>[7]Input!L216</f>
        <v>0</v>
      </c>
    </row>
    <row r="217" spans="1:12" hidden="1">
      <c r="A217" s="38">
        <f>[7]Input!A217</f>
        <v>0</v>
      </c>
      <c r="B217" s="38">
        <f>[7]Input!B217</f>
        <v>0</v>
      </c>
      <c r="C217" s="38">
        <f>[7]Input!C217</f>
        <v>0</v>
      </c>
      <c r="D217" s="38">
        <f>[7]Input!D217</f>
        <v>0</v>
      </c>
      <c r="E217" s="38">
        <f>[7]Input!E217</f>
        <v>0</v>
      </c>
      <c r="F217" s="38">
        <f>[7]Input!F217</f>
        <v>0</v>
      </c>
      <c r="G217" s="38">
        <f>[7]Input!G217</f>
        <v>0</v>
      </c>
      <c r="H217" s="38">
        <f>[7]Input!H217</f>
        <v>0</v>
      </c>
      <c r="I217" s="38">
        <f>[7]Input!I217</f>
        <v>0</v>
      </c>
      <c r="J217" s="38">
        <f>[7]Input!J217</f>
        <v>0</v>
      </c>
      <c r="K217" s="38">
        <f>[7]Input!K217</f>
        <v>0</v>
      </c>
      <c r="L217" s="38">
        <f>[7]Input!L217</f>
        <v>0</v>
      </c>
    </row>
    <row r="218" spans="1:12" hidden="1">
      <c r="A218" s="38">
        <f>[7]Input!A218</f>
        <v>0</v>
      </c>
      <c r="B218" s="38">
        <f>[7]Input!B218</f>
        <v>0</v>
      </c>
      <c r="C218" s="38">
        <f>[7]Input!C218</f>
        <v>0</v>
      </c>
      <c r="D218" s="38">
        <f>[7]Input!D218</f>
        <v>0</v>
      </c>
      <c r="E218" s="38">
        <f>[7]Input!E218</f>
        <v>0</v>
      </c>
      <c r="F218" s="38">
        <f>[7]Input!F218</f>
        <v>0</v>
      </c>
      <c r="G218" s="38">
        <f>[7]Input!G218</f>
        <v>0</v>
      </c>
      <c r="H218" s="38">
        <f>[7]Input!H218</f>
        <v>0</v>
      </c>
      <c r="I218" s="38">
        <f>[7]Input!I218</f>
        <v>0</v>
      </c>
      <c r="J218" s="38">
        <f>[7]Input!J218</f>
        <v>0</v>
      </c>
      <c r="K218" s="38">
        <f>[7]Input!K218</f>
        <v>0</v>
      </c>
      <c r="L218" s="38">
        <f>[7]Input!L218</f>
        <v>0</v>
      </c>
    </row>
    <row r="219" spans="1:12" hidden="1">
      <c r="A219" s="38">
        <f>[7]Input!A219</f>
        <v>0</v>
      </c>
      <c r="B219" s="38">
        <f>[7]Input!B219</f>
        <v>0</v>
      </c>
      <c r="C219" s="38">
        <f>[7]Input!C219</f>
        <v>0</v>
      </c>
      <c r="D219" s="38">
        <f>[7]Input!D219</f>
        <v>0</v>
      </c>
      <c r="E219" s="38">
        <f>[7]Input!E219</f>
        <v>0</v>
      </c>
      <c r="F219" s="38">
        <f>[7]Input!F219</f>
        <v>0</v>
      </c>
      <c r="G219" s="38">
        <f>[7]Input!G219</f>
        <v>0</v>
      </c>
      <c r="H219" s="38">
        <f>[7]Input!H219</f>
        <v>0</v>
      </c>
      <c r="I219" s="38">
        <f>[7]Input!I219</f>
        <v>0</v>
      </c>
      <c r="J219" s="38">
        <f>[7]Input!J219</f>
        <v>0</v>
      </c>
      <c r="K219" s="38">
        <f>[7]Input!K219</f>
        <v>0</v>
      </c>
      <c r="L219" s="38">
        <f>[7]Input!L219</f>
        <v>0</v>
      </c>
    </row>
    <row r="220" spans="1:12" hidden="1">
      <c r="A220" s="38">
        <f>[7]Input!A220</f>
        <v>0</v>
      </c>
      <c r="B220" s="38">
        <f>[7]Input!B220</f>
        <v>0</v>
      </c>
      <c r="C220" s="38">
        <f>[7]Input!C220</f>
        <v>0</v>
      </c>
      <c r="D220" s="38">
        <f>[7]Input!D220</f>
        <v>0</v>
      </c>
      <c r="E220" s="38">
        <f>[7]Input!E220</f>
        <v>0</v>
      </c>
      <c r="F220" s="38">
        <f>[7]Input!F220</f>
        <v>0</v>
      </c>
      <c r="G220" s="38">
        <f>[7]Input!G220</f>
        <v>0</v>
      </c>
      <c r="H220" s="38">
        <f>[7]Input!H220</f>
        <v>0</v>
      </c>
      <c r="I220" s="38">
        <f>[7]Input!I220</f>
        <v>0</v>
      </c>
      <c r="J220" s="38">
        <f>[7]Input!J220</f>
        <v>0</v>
      </c>
      <c r="K220" s="38">
        <f>[7]Input!K220</f>
        <v>0</v>
      </c>
      <c r="L220" s="38">
        <f>[7]Input!L220</f>
        <v>0</v>
      </c>
    </row>
    <row r="221" spans="1:12" hidden="1">
      <c r="A221" s="38">
        <f>[7]Input!A221</f>
        <v>0</v>
      </c>
      <c r="B221" s="38">
        <f>[7]Input!B221</f>
        <v>0</v>
      </c>
      <c r="C221" s="38">
        <f>[7]Input!C221</f>
        <v>0</v>
      </c>
      <c r="D221" s="38">
        <f>[7]Input!D221</f>
        <v>0</v>
      </c>
      <c r="E221" s="38">
        <f>[7]Input!E221</f>
        <v>0</v>
      </c>
      <c r="F221" s="38">
        <f>[7]Input!F221</f>
        <v>0</v>
      </c>
      <c r="G221" s="38">
        <f>[7]Input!G221</f>
        <v>0</v>
      </c>
      <c r="H221" s="38">
        <f>[7]Input!H221</f>
        <v>0</v>
      </c>
      <c r="I221" s="38">
        <f>[7]Input!I221</f>
        <v>0</v>
      </c>
      <c r="J221" s="38">
        <f>[7]Input!J221</f>
        <v>0</v>
      </c>
      <c r="K221" s="38">
        <f>[7]Input!K221</f>
        <v>0</v>
      </c>
      <c r="L221" s="38">
        <f>[7]Input!L221</f>
        <v>0</v>
      </c>
    </row>
    <row r="222" spans="1:12" hidden="1">
      <c r="A222" s="38">
        <f>[7]Input!A222</f>
        <v>0</v>
      </c>
      <c r="B222" s="38">
        <f>[7]Input!B222</f>
        <v>0</v>
      </c>
      <c r="C222" s="38">
        <f>[7]Input!C222</f>
        <v>0</v>
      </c>
      <c r="D222" s="38">
        <f>[7]Input!D222</f>
        <v>0</v>
      </c>
      <c r="E222" s="38">
        <f>[7]Input!E222</f>
        <v>0</v>
      </c>
      <c r="F222" s="38">
        <f>[7]Input!F222</f>
        <v>0</v>
      </c>
      <c r="G222" s="38">
        <f>[7]Input!G222</f>
        <v>0</v>
      </c>
      <c r="H222" s="38">
        <f>[7]Input!H222</f>
        <v>0</v>
      </c>
      <c r="I222" s="38">
        <f>[7]Input!I222</f>
        <v>0</v>
      </c>
      <c r="J222" s="38">
        <f>[7]Input!J222</f>
        <v>0</v>
      </c>
      <c r="K222" s="38">
        <f>[7]Input!K222</f>
        <v>0</v>
      </c>
      <c r="L222" s="38">
        <f>[7]Input!L222</f>
        <v>0</v>
      </c>
    </row>
    <row r="223" spans="1:12" hidden="1">
      <c r="A223" s="38">
        <f>[7]Input!A223</f>
        <v>0</v>
      </c>
      <c r="B223" s="38">
        <f>[7]Input!B223</f>
        <v>0</v>
      </c>
      <c r="C223" s="38">
        <f>[7]Input!C223</f>
        <v>0</v>
      </c>
      <c r="D223" s="38">
        <f>[7]Input!D223</f>
        <v>0</v>
      </c>
      <c r="E223" s="38">
        <f>[7]Input!E223</f>
        <v>0</v>
      </c>
      <c r="F223" s="38">
        <f>[7]Input!F223</f>
        <v>0</v>
      </c>
      <c r="G223" s="38">
        <f>[7]Input!G223</f>
        <v>0</v>
      </c>
      <c r="H223" s="38">
        <f>[7]Input!H223</f>
        <v>0</v>
      </c>
      <c r="I223" s="38">
        <f>[7]Input!I223</f>
        <v>0</v>
      </c>
      <c r="J223" s="38">
        <f>[7]Input!J223</f>
        <v>0</v>
      </c>
      <c r="K223" s="38">
        <f>[7]Input!K223</f>
        <v>0</v>
      </c>
      <c r="L223" s="38">
        <f>[7]Input!L223</f>
        <v>0</v>
      </c>
    </row>
    <row r="224" spans="1:12" hidden="1">
      <c r="A224" s="38">
        <f>[7]Input!A224</f>
        <v>0</v>
      </c>
      <c r="B224" s="38">
        <f>[7]Input!B224</f>
        <v>0</v>
      </c>
      <c r="C224" s="38">
        <f>[7]Input!C224</f>
        <v>0</v>
      </c>
      <c r="D224" s="38">
        <f>[7]Input!D224</f>
        <v>0</v>
      </c>
      <c r="E224" s="38">
        <f>[7]Input!E224</f>
        <v>0</v>
      </c>
      <c r="F224" s="38">
        <f>[7]Input!F224</f>
        <v>0</v>
      </c>
      <c r="G224" s="38">
        <f>[7]Input!G224</f>
        <v>0</v>
      </c>
      <c r="H224" s="38">
        <f>[7]Input!H224</f>
        <v>0</v>
      </c>
      <c r="I224" s="38">
        <f>[7]Input!I224</f>
        <v>0</v>
      </c>
      <c r="J224" s="38">
        <f>[7]Input!J224</f>
        <v>0</v>
      </c>
      <c r="K224" s="38">
        <f>[7]Input!K224</f>
        <v>0</v>
      </c>
      <c r="L224" s="38">
        <f>[7]Input!L224</f>
        <v>0</v>
      </c>
    </row>
    <row r="225" spans="1:12" hidden="1">
      <c r="A225" s="38">
        <f>[7]Input!A225</f>
        <v>0</v>
      </c>
      <c r="B225" s="38">
        <f>[7]Input!B225</f>
        <v>0</v>
      </c>
      <c r="C225" s="38">
        <f>[7]Input!C225</f>
        <v>0</v>
      </c>
      <c r="D225" s="38">
        <f>[7]Input!D225</f>
        <v>0</v>
      </c>
      <c r="E225" s="38">
        <f>[7]Input!E225</f>
        <v>0</v>
      </c>
      <c r="F225" s="38">
        <f>[7]Input!F225</f>
        <v>0</v>
      </c>
      <c r="G225" s="38">
        <f>[7]Input!G225</f>
        <v>0</v>
      </c>
      <c r="H225" s="38">
        <f>[7]Input!H225</f>
        <v>0</v>
      </c>
      <c r="I225" s="38">
        <f>[7]Input!I225</f>
        <v>0</v>
      </c>
      <c r="J225" s="38">
        <f>[7]Input!J225</f>
        <v>0</v>
      </c>
      <c r="K225" s="38">
        <f>[7]Input!K225</f>
        <v>0</v>
      </c>
      <c r="L225" s="38">
        <f>[7]Input!L225</f>
        <v>0</v>
      </c>
    </row>
    <row r="226" spans="1:12" hidden="1">
      <c r="A226" s="38">
        <f>[7]Input!A226</f>
        <v>0</v>
      </c>
      <c r="B226" s="38">
        <f>[7]Input!B226</f>
        <v>0</v>
      </c>
      <c r="C226" s="38">
        <f>[7]Input!C226</f>
        <v>0</v>
      </c>
      <c r="D226" s="38">
        <f>[7]Input!D226</f>
        <v>0</v>
      </c>
      <c r="E226" s="38">
        <f>[7]Input!E226</f>
        <v>0</v>
      </c>
      <c r="F226" s="38">
        <f>[7]Input!F226</f>
        <v>0</v>
      </c>
      <c r="G226" s="38">
        <f>[7]Input!G226</f>
        <v>0</v>
      </c>
      <c r="H226" s="38">
        <f>[7]Input!H226</f>
        <v>0</v>
      </c>
      <c r="I226" s="38">
        <f>[7]Input!I226</f>
        <v>0</v>
      </c>
      <c r="J226" s="38">
        <f>[7]Input!J226</f>
        <v>0</v>
      </c>
      <c r="K226" s="38">
        <f>[7]Input!K226</f>
        <v>0</v>
      </c>
      <c r="L226" s="38">
        <f>[7]Input!L226</f>
        <v>0</v>
      </c>
    </row>
    <row r="227" spans="1:12" hidden="1">
      <c r="A227" s="38">
        <f>[7]Input!A227</f>
        <v>0</v>
      </c>
      <c r="B227" s="38">
        <f>[7]Input!B227</f>
        <v>0</v>
      </c>
      <c r="C227" s="38">
        <f>[7]Input!C227</f>
        <v>0</v>
      </c>
      <c r="D227" s="38">
        <f>[7]Input!D227</f>
        <v>0</v>
      </c>
      <c r="E227" s="38">
        <f>[7]Input!E227</f>
        <v>0</v>
      </c>
      <c r="F227" s="38">
        <f>[7]Input!F227</f>
        <v>0</v>
      </c>
      <c r="G227" s="38">
        <f>[7]Input!G227</f>
        <v>0</v>
      </c>
      <c r="H227" s="38">
        <f>[7]Input!H227</f>
        <v>0</v>
      </c>
      <c r="I227" s="38">
        <f>[7]Input!I227</f>
        <v>0</v>
      </c>
      <c r="J227" s="38">
        <f>[7]Input!J227</f>
        <v>0</v>
      </c>
      <c r="K227" s="38">
        <f>[7]Input!K227</f>
        <v>0</v>
      </c>
      <c r="L227" s="38">
        <f>[7]Input!L227</f>
        <v>0</v>
      </c>
    </row>
    <row r="228" spans="1:12" hidden="1">
      <c r="A228" s="38">
        <f>[7]Input!A228</f>
        <v>0</v>
      </c>
      <c r="B228" s="38">
        <f>[7]Input!B228</f>
        <v>0</v>
      </c>
      <c r="C228" s="38">
        <f>[7]Input!C228</f>
        <v>0</v>
      </c>
      <c r="D228" s="38">
        <f>[7]Input!D228</f>
        <v>0</v>
      </c>
      <c r="E228" s="38">
        <f>[7]Input!E228</f>
        <v>0</v>
      </c>
      <c r="F228" s="38">
        <f>[7]Input!F228</f>
        <v>0</v>
      </c>
      <c r="G228" s="38">
        <f>[7]Input!G228</f>
        <v>0</v>
      </c>
      <c r="H228" s="38">
        <f>[7]Input!H228</f>
        <v>0</v>
      </c>
      <c r="I228" s="38">
        <f>[7]Input!I228</f>
        <v>0</v>
      </c>
      <c r="J228" s="38">
        <f>[7]Input!J228</f>
        <v>0</v>
      </c>
      <c r="K228" s="38">
        <f>[7]Input!K228</f>
        <v>0</v>
      </c>
      <c r="L228" s="38">
        <f>[7]Input!L228</f>
        <v>0</v>
      </c>
    </row>
    <row r="229" spans="1:12" hidden="1">
      <c r="A229" s="38">
        <f>[7]Input!A229</f>
        <v>0</v>
      </c>
      <c r="B229" s="38">
        <f>[7]Input!B229</f>
        <v>0</v>
      </c>
      <c r="C229" s="38">
        <f>[7]Input!C229</f>
        <v>0</v>
      </c>
      <c r="D229" s="38">
        <f>[7]Input!D229</f>
        <v>0</v>
      </c>
      <c r="E229" s="38">
        <f>[7]Input!E229</f>
        <v>0</v>
      </c>
      <c r="F229" s="38">
        <f>[7]Input!F229</f>
        <v>0</v>
      </c>
      <c r="G229" s="38">
        <f>[7]Input!G229</f>
        <v>0</v>
      </c>
      <c r="H229" s="38">
        <f>[7]Input!H229</f>
        <v>0</v>
      </c>
      <c r="I229" s="38">
        <f>[7]Input!I229</f>
        <v>0</v>
      </c>
      <c r="J229" s="38">
        <f>[7]Input!J229</f>
        <v>0</v>
      </c>
      <c r="K229" s="38">
        <f>[7]Input!K229</f>
        <v>0</v>
      </c>
      <c r="L229" s="38">
        <f>[7]Input!L229</f>
        <v>0</v>
      </c>
    </row>
    <row r="230" spans="1:12" hidden="1">
      <c r="A230" s="38">
        <f>[7]Input!A230</f>
        <v>0</v>
      </c>
      <c r="B230" s="38">
        <f>[7]Input!B230</f>
        <v>0</v>
      </c>
      <c r="C230" s="38">
        <f>[7]Input!C230</f>
        <v>0</v>
      </c>
      <c r="D230" s="38">
        <f>[7]Input!D230</f>
        <v>0</v>
      </c>
      <c r="E230" s="38">
        <f>[7]Input!E230</f>
        <v>0</v>
      </c>
      <c r="F230" s="38">
        <f>[7]Input!F230</f>
        <v>0</v>
      </c>
      <c r="G230" s="38">
        <f>[7]Input!G230</f>
        <v>0</v>
      </c>
      <c r="H230" s="38">
        <f>[7]Input!H230</f>
        <v>0</v>
      </c>
      <c r="I230" s="38">
        <f>[7]Input!I230</f>
        <v>0</v>
      </c>
      <c r="J230" s="38">
        <f>[7]Input!J230</f>
        <v>0</v>
      </c>
      <c r="K230" s="38">
        <f>[7]Input!K230</f>
        <v>0</v>
      </c>
      <c r="L230" s="38">
        <f>[7]Input!L230</f>
        <v>0</v>
      </c>
    </row>
    <row r="231" spans="1:12" hidden="1">
      <c r="A231" s="38">
        <f>[7]Input!A231</f>
        <v>0</v>
      </c>
      <c r="B231" s="38">
        <f>[7]Input!B231</f>
        <v>0</v>
      </c>
      <c r="C231" s="38">
        <f>[7]Input!C231</f>
        <v>0</v>
      </c>
      <c r="D231" s="38">
        <f>[7]Input!D231</f>
        <v>0</v>
      </c>
      <c r="E231" s="38">
        <f>[7]Input!E231</f>
        <v>0</v>
      </c>
      <c r="F231" s="38">
        <f>[7]Input!F231</f>
        <v>0</v>
      </c>
      <c r="G231" s="38">
        <f>[7]Input!G231</f>
        <v>0</v>
      </c>
      <c r="H231" s="38">
        <f>[7]Input!H231</f>
        <v>0</v>
      </c>
      <c r="I231" s="38">
        <f>[7]Input!I231</f>
        <v>0</v>
      </c>
      <c r="J231" s="38">
        <f>[7]Input!J231</f>
        <v>0</v>
      </c>
      <c r="K231" s="38">
        <f>[7]Input!K231</f>
        <v>0</v>
      </c>
      <c r="L231" s="38">
        <f>[7]Input!L231</f>
        <v>0</v>
      </c>
    </row>
    <row r="232" spans="1:12" hidden="1">
      <c r="A232" s="38">
        <f>[7]Input!A232</f>
        <v>0</v>
      </c>
      <c r="B232" s="38">
        <f>[7]Input!B232</f>
        <v>0</v>
      </c>
      <c r="C232" s="38">
        <f>[7]Input!C232</f>
        <v>0</v>
      </c>
      <c r="D232" s="38">
        <f>[7]Input!D232</f>
        <v>0</v>
      </c>
      <c r="E232" s="38">
        <f>[7]Input!E232</f>
        <v>0</v>
      </c>
      <c r="F232" s="38">
        <f>[7]Input!F232</f>
        <v>0</v>
      </c>
      <c r="G232" s="38">
        <f>[7]Input!G232</f>
        <v>0</v>
      </c>
      <c r="H232" s="38">
        <f>[7]Input!H232</f>
        <v>0</v>
      </c>
      <c r="I232" s="38">
        <f>[7]Input!I232</f>
        <v>0</v>
      </c>
      <c r="J232" s="38">
        <f>[7]Input!J232</f>
        <v>0</v>
      </c>
      <c r="K232" s="38">
        <f>[7]Input!K232</f>
        <v>0</v>
      </c>
      <c r="L232" s="38">
        <f>[7]Input!L232</f>
        <v>0</v>
      </c>
    </row>
    <row r="233" spans="1:12" hidden="1">
      <c r="A233" s="38">
        <f>[7]Input!A233</f>
        <v>0</v>
      </c>
      <c r="B233" s="38">
        <f>[7]Input!B233</f>
        <v>0</v>
      </c>
      <c r="C233" s="38">
        <f>[7]Input!C233</f>
        <v>0</v>
      </c>
      <c r="D233" s="38">
        <f>[7]Input!D233</f>
        <v>0</v>
      </c>
      <c r="E233" s="38">
        <f>[7]Input!E233</f>
        <v>0</v>
      </c>
      <c r="F233" s="38">
        <f>[7]Input!F233</f>
        <v>0</v>
      </c>
      <c r="G233" s="38">
        <f>[7]Input!G233</f>
        <v>0</v>
      </c>
      <c r="H233" s="38">
        <f>[7]Input!H233</f>
        <v>0</v>
      </c>
      <c r="I233" s="38">
        <f>[7]Input!I233</f>
        <v>0</v>
      </c>
      <c r="J233" s="38">
        <f>[7]Input!J233</f>
        <v>0</v>
      </c>
      <c r="K233" s="38">
        <f>[7]Input!K233</f>
        <v>0</v>
      </c>
      <c r="L233" s="38">
        <f>[7]Input!L233</f>
        <v>0</v>
      </c>
    </row>
    <row r="234" spans="1:12" hidden="1">
      <c r="A234" s="38">
        <f>[7]Input!A234</f>
        <v>0</v>
      </c>
      <c r="B234" s="38">
        <f>[7]Input!B234</f>
        <v>0</v>
      </c>
      <c r="C234" s="38">
        <f>[7]Input!C234</f>
        <v>0</v>
      </c>
      <c r="D234" s="38">
        <f>[7]Input!D234</f>
        <v>0</v>
      </c>
      <c r="E234" s="38">
        <f>[7]Input!E234</f>
        <v>0</v>
      </c>
      <c r="F234" s="38">
        <f>[7]Input!F234</f>
        <v>0</v>
      </c>
      <c r="G234" s="38">
        <f>[7]Input!G234</f>
        <v>0</v>
      </c>
      <c r="H234" s="38">
        <f>[7]Input!H234</f>
        <v>0</v>
      </c>
      <c r="I234" s="38">
        <f>[7]Input!I234</f>
        <v>0</v>
      </c>
      <c r="J234" s="38">
        <f>[7]Input!J234</f>
        <v>0</v>
      </c>
      <c r="K234" s="38">
        <f>[7]Input!K234</f>
        <v>0</v>
      </c>
      <c r="L234" s="38">
        <f>[7]Input!L234</f>
        <v>0</v>
      </c>
    </row>
    <row r="235" spans="1:12" hidden="1">
      <c r="A235" s="38">
        <f>[7]Input!A235</f>
        <v>0</v>
      </c>
      <c r="B235" s="38">
        <f>[7]Input!B235</f>
        <v>0</v>
      </c>
      <c r="C235" s="38">
        <f>[7]Input!C235</f>
        <v>0</v>
      </c>
      <c r="D235" s="38">
        <f>[7]Input!D235</f>
        <v>0</v>
      </c>
      <c r="E235" s="38">
        <f>[7]Input!E235</f>
        <v>0</v>
      </c>
      <c r="F235" s="38">
        <f>[7]Input!F235</f>
        <v>0</v>
      </c>
      <c r="G235" s="38">
        <f>[7]Input!G235</f>
        <v>0</v>
      </c>
      <c r="H235" s="38">
        <f>[7]Input!H235</f>
        <v>0</v>
      </c>
      <c r="I235" s="38">
        <f>[7]Input!I235</f>
        <v>0</v>
      </c>
      <c r="J235" s="38">
        <f>[7]Input!J235</f>
        <v>0</v>
      </c>
      <c r="K235" s="38">
        <f>[7]Input!K235</f>
        <v>0</v>
      </c>
      <c r="L235" s="38">
        <f>[7]Input!L235</f>
        <v>0</v>
      </c>
    </row>
    <row r="236" spans="1:12" hidden="1">
      <c r="A236" s="38">
        <f>[7]Input!A236</f>
        <v>0</v>
      </c>
      <c r="B236" s="38">
        <f>[7]Input!B236</f>
        <v>0</v>
      </c>
      <c r="C236" s="38">
        <f>[7]Input!C236</f>
        <v>0</v>
      </c>
      <c r="D236" s="38">
        <f>[7]Input!D236</f>
        <v>0</v>
      </c>
      <c r="E236" s="38">
        <f>[7]Input!E236</f>
        <v>0</v>
      </c>
      <c r="F236" s="38">
        <f>[7]Input!F236</f>
        <v>0</v>
      </c>
      <c r="G236" s="38">
        <f>[7]Input!G236</f>
        <v>0</v>
      </c>
      <c r="H236" s="38">
        <f>[7]Input!H236</f>
        <v>0</v>
      </c>
      <c r="I236" s="38">
        <f>[7]Input!I236</f>
        <v>0</v>
      </c>
      <c r="J236" s="38">
        <f>[7]Input!J236</f>
        <v>0</v>
      </c>
      <c r="K236" s="38">
        <f>[7]Input!K236</f>
        <v>0</v>
      </c>
      <c r="L236" s="38">
        <f>[7]Input!L236</f>
        <v>0</v>
      </c>
    </row>
    <row r="237" spans="1:12" hidden="1">
      <c r="A237" s="38">
        <f>[7]Input!A237</f>
        <v>0</v>
      </c>
      <c r="B237" s="38">
        <f>[7]Input!B237</f>
        <v>0</v>
      </c>
      <c r="C237" s="38">
        <f>[7]Input!C237</f>
        <v>0</v>
      </c>
      <c r="D237" s="38">
        <f>[7]Input!D237</f>
        <v>0</v>
      </c>
      <c r="E237" s="38">
        <f>[7]Input!E237</f>
        <v>0</v>
      </c>
      <c r="F237" s="38">
        <f>[7]Input!F237</f>
        <v>0</v>
      </c>
      <c r="G237" s="38">
        <f>[7]Input!G237</f>
        <v>0</v>
      </c>
      <c r="H237" s="38">
        <f>[7]Input!H237</f>
        <v>0</v>
      </c>
      <c r="I237" s="38">
        <f>[7]Input!I237</f>
        <v>0</v>
      </c>
      <c r="J237" s="38">
        <f>[7]Input!J237</f>
        <v>0</v>
      </c>
      <c r="K237" s="38">
        <f>[7]Input!K237</f>
        <v>0</v>
      </c>
      <c r="L237" s="38">
        <f>[7]Input!L237</f>
        <v>0</v>
      </c>
    </row>
    <row r="238" spans="1:12" hidden="1">
      <c r="A238" s="38">
        <f>[7]Input!A238</f>
        <v>0</v>
      </c>
      <c r="B238" s="38">
        <f>[7]Input!B238</f>
        <v>0</v>
      </c>
      <c r="C238" s="38">
        <f>[7]Input!C238</f>
        <v>0</v>
      </c>
      <c r="D238" s="38">
        <f>[7]Input!D238</f>
        <v>0</v>
      </c>
      <c r="E238" s="38">
        <f>[7]Input!E238</f>
        <v>0</v>
      </c>
      <c r="F238" s="38">
        <f>[7]Input!F238</f>
        <v>0</v>
      </c>
      <c r="G238" s="38">
        <f>[7]Input!G238</f>
        <v>0</v>
      </c>
      <c r="H238" s="38">
        <f>[7]Input!H238</f>
        <v>0</v>
      </c>
      <c r="I238" s="38">
        <f>[7]Input!I238</f>
        <v>0</v>
      </c>
      <c r="J238" s="38">
        <f>[7]Input!J238</f>
        <v>0</v>
      </c>
      <c r="K238" s="38">
        <f>[7]Input!K238</f>
        <v>0</v>
      </c>
      <c r="L238" s="38">
        <f>[7]Input!L238</f>
        <v>0</v>
      </c>
    </row>
    <row r="239" spans="1:12" hidden="1">
      <c r="A239" s="38">
        <f>[7]Input!A239</f>
        <v>0</v>
      </c>
      <c r="B239" s="38">
        <f>[7]Input!B239</f>
        <v>0</v>
      </c>
      <c r="C239" s="38">
        <f>[7]Input!C239</f>
        <v>0</v>
      </c>
      <c r="D239" s="38">
        <f>[7]Input!D239</f>
        <v>0</v>
      </c>
      <c r="E239" s="38">
        <f>[7]Input!E239</f>
        <v>0</v>
      </c>
      <c r="F239" s="38">
        <f>[7]Input!F239</f>
        <v>0</v>
      </c>
      <c r="G239" s="38">
        <f>[7]Input!G239</f>
        <v>0</v>
      </c>
      <c r="H239" s="38">
        <f>[7]Input!H239</f>
        <v>0</v>
      </c>
      <c r="I239" s="38">
        <f>[7]Input!I239</f>
        <v>0</v>
      </c>
      <c r="J239" s="38">
        <f>[7]Input!J239</f>
        <v>0</v>
      </c>
      <c r="K239" s="38">
        <f>[7]Input!K239</f>
        <v>0</v>
      </c>
      <c r="L239" s="38">
        <f>[7]Input!L239</f>
        <v>0</v>
      </c>
    </row>
    <row r="240" spans="1:12" hidden="1">
      <c r="A240" s="38">
        <f>[7]Input!A240</f>
        <v>0</v>
      </c>
      <c r="B240" s="38">
        <f>[7]Input!B240</f>
        <v>0</v>
      </c>
      <c r="C240" s="38">
        <f>[7]Input!C240</f>
        <v>0</v>
      </c>
      <c r="D240" s="38">
        <f>[7]Input!D240</f>
        <v>0</v>
      </c>
      <c r="E240" s="38">
        <f>[7]Input!E240</f>
        <v>0</v>
      </c>
      <c r="F240" s="38">
        <f>[7]Input!F240</f>
        <v>0</v>
      </c>
      <c r="G240" s="38">
        <f>[7]Input!G240</f>
        <v>0</v>
      </c>
      <c r="H240" s="38">
        <f>[7]Input!H240</f>
        <v>0</v>
      </c>
      <c r="I240" s="38">
        <f>[7]Input!I240</f>
        <v>0</v>
      </c>
      <c r="J240" s="38">
        <f>[7]Input!J240</f>
        <v>0</v>
      </c>
      <c r="K240" s="38">
        <f>[7]Input!K240</f>
        <v>0</v>
      </c>
      <c r="L240" s="38">
        <f>[7]Input!L240</f>
        <v>0</v>
      </c>
    </row>
    <row r="241" spans="1:12" hidden="1">
      <c r="A241" s="38">
        <f>[7]Input!A241</f>
        <v>0</v>
      </c>
      <c r="B241" s="38">
        <f>[7]Input!B241</f>
        <v>0</v>
      </c>
      <c r="C241" s="38">
        <f>[7]Input!C241</f>
        <v>0</v>
      </c>
      <c r="D241" s="38">
        <f>[7]Input!D241</f>
        <v>0</v>
      </c>
      <c r="E241" s="38">
        <f>[7]Input!E241</f>
        <v>0</v>
      </c>
      <c r="F241" s="38">
        <f>[7]Input!F241</f>
        <v>0</v>
      </c>
      <c r="G241" s="38">
        <f>[7]Input!G241</f>
        <v>0</v>
      </c>
      <c r="H241" s="38">
        <f>[7]Input!H241</f>
        <v>0</v>
      </c>
      <c r="I241" s="38">
        <f>[7]Input!I241</f>
        <v>0</v>
      </c>
      <c r="J241" s="38">
        <f>[7]Input!J241</f>
        <v>0</v>
      </c>
      <c r="K241" s="38">
        <f>[7]Input!K241</f>
        <v>0</v>
      </c>
      <c r="L241" s="38">
        <f>[7]Input!L241</f>
        <v>0</v>
      </c>
    </row>
    <row r="242" spans="1:12" hidden="1">
      <c r="A242" s="38">
        <f>[7]Input!A242</f>
        <v>0</v>
      </c>
      <c r="B242" s="38">
        <f>[7]Input!B242</f>
        <v>0</v>
      </c>
      <c r="C242" s="38">
        <f>[7]Input!C242</f>
        <v>0</v>
      </c>
      <c r="D242" s="38">
        <f>[7]Input!D242</f>
        <v>0</v>
      </c>
      <c r="E242" s="38">
        <f>[7]Input!E242</f>
        <v>0</v>
      </c>
      <c r="F242" s="38">
        <f>[7]Input!F242</f>
        <v>0</v>
      </c>
      <c r="G242" s="38">
        <f>[7]Input!G242</f>
        <v>0</v>
      </c>
      <c r="H242" s="38">
        <f>[7]Input!H242</f>
        <v>0</v>
      </c>
      <c r="I242" s="38">
        <f>[7]Input!I242</f>
        <v>0</v>
      </c>
      <c r="J242" s="38">
        <f>[7]Input!J242</f>
        <v>0</v>
      </c>
      <c r="K242" s="38">
        <f>[7]Input!K242</f>
        <v>0</v>
      </c>
      <c r="L242" s="38">
        <f>[7]Input!L242</f>
        <v>0</v>
      </c>
    </row>
    <row r="243" spans="1:12" hidden="1">
      <c r="A243" s="38">
        <f>[7]Input!A243</f>
        <v>0</v>
      </c>
      <c r="B243" s="38">
        <f>[7]Input!B243</f>
        <v>0</v>
      </c>
      <c r="C243" s="38">
        <f>[7]Input!C243</f>
        <v>0</v>
      </c>
      <c r="D243" s="38">
        <f>[7]Input!D243</f>
        <v>0</v>
      </c>
      <c r="E243" s="38">
        <f>[7]Input!E243</f>
        <v>0</v>
      </c>
      <c r="F243" s="38">
        <f>[7]Input!F243</f>
        <v>0</v>
      </c>
      <c r="G243" s="38">
        <f>[7]Input!G243</f>
        <v>0</v>
      </c>
      <c r="H243" s="38">
        <f>[7]Input!H243</f>
        <v>0</v>
      </c>
      <c r="I243" s="38">
        <f>[7]Input!I243</f>
        <v>0</v>
      </c>
      <c r="J243" s="38">
        <f>[7]Input!J243</f>
        <v>0</v>
      </c>
      <c r="K243" s="38">
        <f>[7]Input!K243</f>
        <v>0</v>
      </c>
      <c r="L243" s="38">
        <f>[7]Input!L243</f>
        <v>0</v>
      </c>
    </row>
    <row r="244" spans="1:12" hidden="1">
      <c r="A244" s="38">
        <f>[7]Input!A244</f>
        <v>0</v>
      </c>
      <c r="B244" s="38">
        <f>[7]Input!B244</f>
        <v>0</v>
      </c>
      <c r="C244" s="38">
        <f>[7]Input!C244</f>
        <v>0</v>
      </c>
      <c r="D244" s="38">
        <f>[7]Input!D244</f>
        <v>0</v>
      </c>
      <c r="E244" s="38">
        <f>[7]Input!E244</f>
        <v>0</v>
      </c>
      <c r="F244" s="38">
        <f>[7]Input!F244</f>
        <v>0</v>
      </c>
      <c r="G244" s="38">
        <f>[7]Input!G244</f>
        <v>0</v>
      </c>
      <c r="H244" s="38">
        <f>[7]Input!H244</f>
        <v>0</v>
      </c>
      <c r="I244" s="38">
        <f>[7]Input!I244</f>
        <v>0</v>
      </c>
      <c r="J244" s="38">
        <f>[7]Input!J244</f>
        <v>0</v>
      </c>
      <c r="K244" s="38">
        <f>[7]Input!K244</f>
        <v>0</v>
      </c>
      <c r="L244" s="38">
        <f>[7]Input!L244</f>
        <v>0</v>
      </c>
    </row>
    <row r="245" spans="1:12" hidden="1">
      <c r="A245" s="38">
        <f>[7]Input!A245</f>
        <v>0</v>
      </c>
      <c r="B245" s="38">
        <f>[7]Input!B245</f>
        <v>0</v>
      </c>
      <c r="C245" s="38">
        <f>[7]Input!C245</f>
        <v>0</v>
      </c>
      <c r="D245" s="38">
        <f>[7]Input!D245</f>
        <v>0</v>
      </c>
      <c r="E245" s="38">
        <f>[7]Input!E245</f>
        <v>0</v>
      </c>
      <c r="F245" s="38">
        <f>[7]Input!F245</f>
        <v>0</v>
      </c>
      <c r="G245" s="38">
        <f>[7]Input!G245</f>
        <v>0</v>
      </c>
      <c r="H245" s="38">
        <f>[7]Input!H245</f>
        <v>0</v>
      </c>
      <c r="I245" s="38">
        <f>[7]Input!I245</f>
        <v>0</v>
      </c>
      <c r="J245" s="38">
        <f>[7]Input!J245</f>
        <v>0</v>
      </c>
      <c r="K245" s="38">
        <f>[7]Input!K245</f>
        <v>0</v>
      </c>
      <c r="L245" s="38">
        <f>[7]Input!L245</f>
        <v>0</v>
      </c>
    </row>
    <row r="246" spans="1:12" hidden="1">
      <c r="A246" s="38">
        <f>[7]Input!A246</f>
        <v>0</v>
      </c>
      <c r="B246" s="38">
        <f>[7]Input!B246</f>
        <v>0</v>
      </c>
      <c r="C246" s="38">
        <f>[7]Input!C246</f>
        <v>0</v>
      </c>
      <c r="D246" s="38">
        <f>[7]Input!D246</f>
        <v>0</v>
      </c>
      <c r="E246" s="38">
        <f>[7]Input!E246</f>
        <v>0</v>
      </c>
      <c r="F246" s="38">
        <f>[7]Input!F246</f>
        <v>0</v>
      </c>
      <c r="G246" s="38">
        <f>[7]Input!G246</f>
        <v>0</v>
      </c>
      <c r="H246" s="38">
        <f>[7]Input!H246</f>
        <v>0</v>
      </c>
      <c r="I246" s="38">
        <f>[7]Input!I246</f>
        <v>0</v>
      </c>
      <c r="J246" s="38">
        <f>[7]Input!J246</f>
        <v>0</v>
      </c>
      <c r="K246" s="38">
        <f>[7]Input!K246</f>
        <v>0</v>
      </c>
      <c r="L246" s="38">
        <f>[7]Input!L246</f>
        <v>0</v>
      </c>
    </row>
    <row r="247" spans="1:12" hidden="1">
      <c r="A247" s="38">
        <f>[7]Input!A247</f>
        <v>0</v>
      </c>
      <c r="B247" s="38">
        <f>[7]Input!B247</f>
        <v>0</v>
      </c>
      <c r="C247" s="38">
        <f>[7]Input!C247</f>
        <v>0</v>
      </c>
      <c r="D247" s="38">
        <f>[7]Input!D247</f>
        <v>0</v>
      </c>
      <c r="E247" s="38">
        <f>[7]Input!E247</f>
        <v>0</v>
      </c>
      <c r="F247" s="38">
        <f>[7]Input!F247</f>
        <v>0</v>
      </c>
      <c r="G247" s="38">
        <f>[7]Input!G247</f>
        <v>0</v>
      </c>
      <c r="H247" s="38">
        <f>[7]Input!H247</f>
        <v>0</v>
      </c>
      <c r="I247" s="38">
        <f>[7]Input!I247</f>
        <v>0</v>
      </c>
      <c r="J247" s="38">
        <f>[7]Input!J247</f>
        <v>0</v>
      </c>
      <c r="K247" s="38">
        <f>[7]Input!K247</f>
        <v>0</v>
      </c>
      <c r="L247" s="38">
        <f>[7]Input!L247</f>
        <v>0</v>
      </c>
    </row>
    <row r="248" spans="1:12" hidden="1">
      <c r="A248" s="38">
        <f>[7]Input!A248</f>
        <v>0</v>
      </c>
      <c r="B248" s="38">
        <f>[7]Input!B248</f>
        <v>0</v>
      </c>
      <c r="C248" s="38">
        <f>[7]Input!C248</f>
        <v>0</v>
      </c>
      <c r="D248" s="38">
        <f>[7]Input!D248</f>
        <v>0</v>
      </c>
      <c r="E248" s="38">
        <f>[7]Input!E248</f>
        <v>0</v>
      </c>
      <c r="F248" s="38">
        <f>[7]Input!F248</f>
        <v>0</v>
      </c>
      <c r="G248" s="38">
        <f>[7]Input!G248</f>
        <v>0</v>
      </c>
      <c r="H248" s="38">
        <f>[7]Input!H248</f>
        <v>0</v>
      </c>
      <c r="I248" s="38">
        <f>[7]Input!I248</f>
        <v>0</v>
      </c>
      <c r="J248" s="38">
        <f>[7]Input!J248</f>
        <v>0</v>
      </c>
      <c r="K248" s="38">
        <f>[7]Input!K248</f>
        <v>0</v>
      </c>
      <c r="L248" s="38">
        <f>[7]Input!L248</f>
        <v>0</v>
      </c>
    </row>
    <row r="249" spans="1:12" hidden="1">
      <c r="A249" s="38">
        <f>[7]Input!A249</f>
        <v>0</v>
      </c>
      <c r="B249" s="38">
        <f>[7]Input!B249</f>
        <v>0</v>
      </c>
      <c r="C249" s="38">
        <f>[7]Input!C249</f>
        <v>0</v>
      </c>
      <c r="D249" s="38">
        <f>[7]Input!D249</f>
        <v>0</v>
      </c>
      <c r="E249" s="38">
        <f>[7]Input!E249</f>
        <v>0</v>
      </c>
      <c r="F249" s="38">
        <f>[7]Input!F249</f>
        <v>0</v>
      </c>
      <c r="G249" s="38">
        <f>[7]Input!G249</f>
        <v>0</v>
      </c>
      <c r="H249" s="38">
        <f>[7]Input!H249</f>
        <v>0</v>
      </c>
      <c r="I249" s="38">
        <f>[7]Input!I249</f>
        <v>0</v>
      </c>
      <c r="J249" s="38">
        <f>[7]Input!J249</f>
        <v>0</v>
      </c>
      <c r="K249" s="38">
        <f>[7]Input!K249</f>
        <v>0</v>
      </c>
      <c r="L249" s="38">
        <f>[7]Input!L249</f>
        <v>0</v>
      </c>
    </row>
    <row r="250" spans="1:12" hidden="1">
      <c r="A250" s="38">
        <f>[7]Input!A250</f>
        <v>0</v>
      </c>
      <c r="B250" s="38">
        <f>[7]Input!B250</f>
        <v>0</v>
      </c>
      <c r="C250" s="38">
        <f>[7]Input!C250</f>
        <v>0</v>
      </c>
      <c r="D250" s="38">
        <f>[7]Input!D250</f>
        <v>0</v>
      </c>
      <c r="E250" s="38">
        <f>[7]Input!E250</f>
        <v>0</v>
      </c>
      <c r="F250" s="38">
        <f>[7]Input!F250</f>
        <v>0</v>
      </c>
      <c r="G250" s="38">
        <f>[7]Input!G250</f>
        <v>0</v>
      </c>
      <c r="H250" s="38">
        <f>[7]Input!H250</f>
        <v>0</v>
      </c>
      <c r="I250" s="38">
        <f>[7]Input!I250</f>
        <v>0</v>
      </c>
      <c r="J250" s="38">
        <f>[7]Input!J250</f>
        <v>0</v>
      </c>
      <c r="K250" s="38">
        <f>[7]Input!K250</f>
        <v>0</v>
      </c>
      <c r="L250" s="38">
        <f>[7]Input!L250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opLeftCell="V1" zoomScale="55" zoomScaleNormal="55" zoomScalePageLayoutView="40" workbookViewId="0">
      <selection activeCell="W76" sqref="W76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[8]Input!A1</f>
        <v>0</v>
      </c>
      <c r="B1" s="38" t="str">
        <f>[8]Input!B1</f>
        <v>tech</v>
      </c>
      <c r="C1" s="38" t="str">
        <f>[8]Input!C1</f>
        <v>input_comm</v>
      </c>
      <c r="D1" s="3" t="str">
        <f>[8]Input!D1</f>
        <v>2010</v>
      </c>
      <c r="E1" s="3" t="str">
        <f>[8]Input!E1</f>
        <v>2015</v>
      </c>
      <c r="F1" s="3" t="str">
        <f>[8]Input!F1</f>
        <v>2020</v>
      </c>
      <c r="G1" s="3" t="str">
        <f>[8]Input!G1</f>
        <v>2025</v>
      </c>
      <c r="H1" s="3" t="str">
        <f>[8]Input!H1</f>
        <v>2030</v>
      </c>
      <c r="I1" s="3" t="str">
        <f>[8]Input!I1</f>
        <v>2035</v>
      </c>
      <c r="J1" s="3" t="str">
        <f>[8]Input!J1</f>
        <v>2040</v>
      </c>
      <c r="K1" s="3" t="str">
        <f>[8]Input!K1</f>
        <v>2045</v>
      </c>
      <c r="L1" s="3" t="str">
        <f>[8]Input!L1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[8]Input!A2</f>
        <v>0</v>
      </c>
      <c r="B2" s="38" t="str">
        <f>[8]Input!B2</f>
        <v>UPS_FT_ELC</v>
      </c>
      <c r="C2" s="38" t="str">
        <f>[8]Input!C2</f>
        <v>ELC</v>
      </c>
      <c r="D2" s="3">
        <f>[8]Input!D2</f>
        <v>220.16367278980459</v>
      </c>
      <c r="E2" s="3">
        <f>[8]Input!E2</f>
        <v>220.16367278980471</v>
      </c>
      <c r="F2" s="3">
        <f>[8]Input!F2</f>
        <v>220.16367278980459</v>
      </c>
      <c r="G2" s="3">
        <f>[8]Input!G2</f>
        <v>173.15757943223801</v>
      </c>
      <c r="H2" s="3">
        <f>[8]Input!H2</f>
        <v>152.20674730490049</v>
      </c>
      <c r="I2" s="3">
        <f>[8]Input!I2</f>
        <v>130.623219961822</v>
      </c>
      <c r="J2" s="3">
        <f>[8]Input!J2</f>
        <v>118.1596356673324</v>
      </c>
      <c r="K2" s="3">
        <f>[8]Input!K2</f>
        <v>110.78856555653179</v>
      </c>
      <c r="L2" s="3">
        <f>[8]Input!L2</f>
        <v>78.643258881522925</v>
      </c>
      <c r="N2" s="38" t="s">
        <v>75</v>
      </c>
      <c r="O2" s="38" t="s">
        <v>43</v>
      </c>
      <c r="P2" s="3">
        <f>SUMIFS(D:D,$B:$B,"*AGR*",$C:$C,"*BIO*")</f>
        <v>57.30744837293571</v>
      </c>
      <c r="Q2" s="3">
        <f t="shared" ref="Q2:X2" si="1">SUMIFS(E:E,$B:$B,"*AGR*",$C:$C,"*BIO*")</f>
        <v>57.981660946756769</v>
      </c>
      <c r="R2" s="3">
        <f t="shared" si="1"/>
        <v>42.897820037665866</v>
      </c>
      <c r="S2" s="3">
        <f t="shared" si="1"/>
        <v>27.81397912857495</v>
      </c>
      <c r="T2" s="3">
        <f t="shared" si="1"/>
        <v>2.066882642095091</v>
      </c>
      <c r="U2" s="3">
        <f t="shared" si="1"/>
        <v>0</v>
      </c>
      <c r="V2" s="3">
        <f t="shared" si="1"/>
        <v>0</v>
      </c>
      <c r="W2" s="3">
        <f t="shared" si="1"/>
        <v>0</v>
      </c>
      <c r="X2" s="3">
        <f t="shared" si="1"/>
        <v>0</v>
      </c>
    </row>
    <row r="3" spans="1:24">
      <c r="A3" s="38">
        <f>[8]Input!A3</f>
        <v>1</v>
      </c>
      <c r="B3" s="38" t="str">
        <f>[8]Input!B3</f>
        <v>HH2_FT_ELC</v>
      </c>
      <c r="C3" s="38" t="str">
        <f>[8]Input!C3</f>
        <v>ELC</v>
      </c>
      <c r="D3" s="3">
        <f>[8]Input!D3</f>
        <v>0</v>
      </c>
      <c r="E3" s="3">
        <f>[8]Input!E3</f>
        <v>0.14286614375722079</v>
      </c>
      <c r="F3" s="3">
        <f>[8]Input!F3</f>
        <v>0.14286614375723289</v>
      </c>
      <c r="G3" s="3">
        <f>[8]Input!G3</f>
        <v>7.5247524752473404E-6</v>
      </c>
      <c r="H3" s="3">
        <f>[8]Input!H3</f>
        <v>11.15126264587184</v>
      </c>
      <c r="I3" s="3">
        <f>[8]Input!I3</f>
        <v>29.269968162612031</v>
      </c>
      <c r="J3" s="3">
        <f>[8]Input!J3</f>
        <v>49.667510694683443</v>
      </c>
      <c r="K3" s="3">
        <f>[8]Input!K3</f>
        <v>65.821246149243734</v>
      </c>
      <c r="L3" s="3">
        <f>[8]Input!L3</f>
        <v>151.36790490174499</v>
      </c>
      <c r="N3" s="38" t="s">
        <v>75</v>
      </c>
      <c r="O3" s="38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31.455230769230774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[8]Input!A4</f>
        <v>2</v>
      </c>
      <c r="B4" s="38" t="str">
        <f>[8]Input!B4</f>
        <v>ELC_FT_NGA</v>
      </c>
      <c r="C4" s="38" t="str">
        <f>[8]Input!C4</f>
        <v>PRI_GAS_NGA</v>
      </c>
      <c r="D4" s="3">
        <f>[8]Input!D4</f>
        <v>7902.5004361916026</v>
      </c>
      <c r="E4" s="3">
        <f>[8]Input!E4</f>
        <v>5208.6007156640126</v>
      </c>
      <c r="F4" s="3">
        <f>[8]Input!F4</f>
        <v>6013.8353423594581</v>
      </c>
      <c r="G4" s="3">
        <f>[8]Input!G4</f>
        <v>1955.9966710722381</v>
      </c>
      <c r="H4" s="3">
        <f>[8]Input!H4</f>
        <v>864.03961279327996</v>
      </c>
      <c r="I4" s="3">
        <f>[8]Input!I4</f>
        <v>43.059348408854831</v>
      </c>
      <c r="J4" s="3">
        <f>[8]Input!J4</f>
        <v>0</v>
      </c>
      <c r="K4" s="3">
        <f>[8]Input!K4</f>
        <v>0</v>
      </c>
      <c r="L4" s="3">
        <f>[8]Input!L4</f>
        <v>0</v>
      </c>
      <c r="N4" s="38" t="s">
        <v>75</v>
      </c>
      <c r="O4" s="38" t="s">
        <v>14</v>
      </c>
      <c r="P4" s="3">
        <f>SUMIFS(D:D,$B:$B,"*AGR*",$C:$C,"*ELC*")</f>
        <v>207.4859999999999</v>
      </c>
      <c r="Q4" s="3">
        <f t="shared" ref="Q4:X4" si="3">SUMIFS(E:E,$B:$B,"*AGR*",$C:$C,"*ELC*")</f>
        <v>217.79</v>
      </c>
      <c r="R4" s="3">
        <f t="shared" si="3"/>
        <v>246.31499999999991</v>
      </c>
      <c r="S4" s="3">
        <f t="shared" si="3"/>
        <v>300.60095250703239</v>
      </c>
      <c r="T4" s="3">
        <f t="shared" si="3"/>
        <v>311.5817416163494</v>
      </c>
      <c r="U4" s="3">
        <f t="shared" si="3"/>
        <v>318.75634827162912</v>
      </c>
      <c r="V4" s="3">
        <f t="shared" si="3"/>
        <v>322.0556658683218</v>
      </c>
      <c r="W4" s="3">
        <f t="shared" si="3"/>
        <v>326.26069522441111</v>
      </c>
      <c r="X4" s="3">
        <f t="shared" si="3"/>
        <v>326.26069522441111</v>
      </c>
    </row>
    <row r="5" spans="1:24">
      <c r="A5" s="38">
        <f>[8]Input!A5</f>
        <v>3</v>
      </c>
      <c r="B5" s="38" t="str">
        <f>[8]Input!B5</f>
        <v>ELC_FT_NGA</v>
      </c>
      <c r="C5" s="38" t="str">
        <f>[8]Input!C5</f>
        <v>RNW_POT_BIO_GAS</v>
      </c>
      <c r="D5" s="3">
        <f>[8]Input!D5</f>
        <v>0</v>
      </c>
      <c r="E5" s="3">
        <f>[8]Input!E5</f>
        <v>0</v>
      </c>
      <c r="F5" s="3">
        <f>[8]Input!F5</f>
        <v>0</v>
      </c>
      <c r="G5" s="3">
        <f>[8]Input!G5</f>
        <v>0</v>
      </c>
      <c r="H5" s="3">
        <f>[8]Input!H5</f>
        <v>373.3650289121648</v>
      </c>
      <c r="I5" s="3">
        <f>[8]Input!I5</f>
        <v>0</v>
      </c>
      <c r="J5" s="3">
        <f>[8]Input!J5</f>
        <v>0</v>
      </c>
      <c r="K5" s="3">
        <f>[8]Input!K5</f>
        <v>0</v>
      </c>
      <c r="L5" s="3">
        <f>[8]Input!L5</f>
        <v>0</v>
      </c>
      <c r="N5" s="38" t="s">
        <v>75</v>
      </c>
      <c r="O5" s="38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0.86150000000000004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[8]Input!A6</f>
        <v>4</v>
      </c>
      <c r="B6" s="38" t="str">
        <f>[8]Input!B6</f>
        <v>ELC_FT_OIL</v>
      </c>
      <c r="C6" s="38" t="str">
        <f>[8]Input!C6</f>
        <v>PRI_GAS_RFG</v>
      </c>
      <c r="D6" s="3">
        <f>[8]Input!D6</f>
        <v>7.1929040256284971</v>
      </c>
      <c r="E6" s="3">
        <f>[8]Input!E6</f>
        <v>5.1547051665101238</v>
      </c>
      <c r="F6" s="3">
        <f>[8]Input!F6</f>
        <v>3.7735259703283051</v>
      </c>
      <c r="G6" s="3">
        <f>[8]Input!G6</f>
        <v>2.9193204131900541</v>
      </c>
      <c r="H6" s="3">
        <f>[8]Input!H6</f>
        <v>1.9978699883645921</v>
      </c>
      <c r="I6" s="3">
        <f>[8]Input!I6</f>
        <v>0.61204760689655191</v>
      </c>
      <c r="J6" s="3">
        <f>[8]Input!J6</f>
        <v>0</v>
      </c>
      <c r="K6" s="3">
        <f>[8]Input!K6</f>
        <v>0</v>
      </c>
      <c r="L6" s="3">
        <f>[8]Input!L6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13.173670131724959</v>
      </c>
      <c r="S6" s="3">
        <f t="shared" si="5"/>
        <v>8.1254201317249546</v>
      </c>
      <c r="T6" s="3">
        <f t="shared" si="5"/>
        <v>2.0141701317249519</v>
      </c>
      <c r="U6" s="3">
        <f t="shared" si="5"/>
        <v>2.0141701317249519</v>
      </c>
      <c r="V6" s="3">
        <f t="shared" si="5"/>
        <v>0</v>
      </c>
      <c r="W6" s="3">
        <f t="shared" si="5"/>
        <v>0</v>
      </c>
      <c r="X6" s="3">
        <f t="shared" si="5"/>
        <v>0</v>
      </c>
    </row>
    <row r="7" spans="1:24">
      <c r="A7" s="38">
        <f>[8]Input!A7</f>
        <v>5</v>
      </c>
      <c r="B7" s="38" t="str">
        <f>[8]Input!B7</f>
        <v>ELC_FT_OIL</v>
      </c>
      <c r="C7" s="38" t="str">
        <f>[8]Input!C7</f>
        <v>PRI_OIL_CRD</v>
      </c>
      <c r="D7" s="3">
        <f>[8]Input!D7</f>
        <v>2.055115435893883</v>
      </c>
      <c r="E7" s="3">
        <f>[8]Input!E7</f>
        <v>1.472772904717178</v>
      </c>
      <c r="F7" s="3">
        <f>[8]Input!F7</f>
        <v>1.078150277236662</v>
      </c>
      <c r="G7" s="3">
        <f>[8]Input!G7</f>
        <v>0.83409154662572782</v>
      </c>
      <c r="H7" s="3">
        <f>[8]Input!H7</f>
        <v>0.57081999667561978</v>
      </c>
      <c r="I7" s="3">
        <f>[8]Input!I7</f>
        <v>0.1748707448275863</v>
      </c>
      <c r="J7" s="3">
        <f>[8]Input!J7</f>
        <v>0</v>
      </c>
      <c r="K7" s="3">
        <f>[8]Input!K7</f>
        <v>0</v>
      </c>
      <c r="L7" s="3">
        <f>[8]Input!L7</f>
        <v>0</v>
      </c>
      <c r="N7" s="38" t="s">
        <v>75</v>
      </c>
      <c r="O7" s="38" t="s">
        <v>215</v>
      </c>
      <c r="P7" s="3">
        <f>SUMIFS(D:D,$B:$B,"*AGR*",$C:$C,"*KER*")</f>
        <v>2.5519222216240558</v>
      </c>
      <c r="Q7" s="3">
        <f t="shared" ref="Q7:X7" si="6">SUMIFS(E:E,$B:$B,"*AGR*",$C:$C,"*KER*")</f>
        <v>2.5519222216240571</v>
      </c>
      <c r="R7" s="3">
        <f t="shared" si="6"/>
        <v>2.5519222216240571</v>
      </c>
      <c r="S7" s="3">
        <f t="shared" si="6"/>
        <v>0.18802083333334441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[8]Input!A8</f>
        <v>6</v>
      </c>
      <c r="B8" s="38" t="str">
        <f>[8]Input!B8</f>
        <v>ELC_FT_OIL</v>
      </c>
      <c r="C8" s="38" t="str">
        <f>[8]Input!C8</f>
        <v>PRI_OIL_DST</v>
      </c>
      <c r="D8" s="3">
        <f>[8]Input!D8</f>
        <v>65.76369394860437</v>
      </c>
      <c r="E8" s="3">
        <f>[8]Input!E8</f>
        <v>47.128732950951083</v>
      </c>
      <c r="F8" s="3">
        <f>[8]Input!F8</f>
        <v>34.500808871573057</v>
      </c>
      <c r="G8" s="3">
        <f>[8]Input!G8</f>
        <v>26.69092949202328</v>
      </c>
      <c r="H8" s="3">
        <f>[8]Input!H8</f>
        <v>19.78569988364676</v>
      </c>
      <c r="I8" s="3">
        <f>[8]Input!I8</f>
        <v>5.5958638344827616</v>
      </c>
      <c r="J8" s="3">
        <f>[8]Input!J8</f>
        <v>0</v>
      </c>
      <c r="K8" s="3">
        <f>[8]Input!K8</f>
        <v>0</v>
      </c>
      <c r="L8" s="3">
        <f>[8]Input!L8</f>
        <v>0</v>
      </c>
      <c r="N8" s="38" t="s">
        <v>75</v>
      </c>
      <c r="O8" s="38" t="s">
        <v>8</v>
      </c>
      <c r="P8" s="3">
        <f>SUMIFS(D:D,$B:$B,"*AGR*",$C:$C,"*GAS_NGA*")</f>
        <v>170.8961693548373</v>
      </c>
      <c r="Q8" s="3">
        <f t="shared" ref="Q8:X8" si="7">SUMIFS(E:E,$B:$B,"*AGR*",$C:$C,"*GAS_NGA*")</f>
        <v>144.08232640142751</v>
      </c>
      <c r="R8" s="3">
        <f t="shared" si="7"/>
        <v>108.9114541736092</v>
      </c>
      <c r="S8" s="3">
        <f t="shared" si="7"/>
        <v>129.22331475591261</v>
      </c>
      <c r="T8" s="3">
        <f t="shared" si="7"/>
        <v>98.194866010714478</v>
      </c>
      <c r="U8" s="3">
        <f t="shared" si="7"/>
        <v>98.080107180992826</v>
      </c>
      <c r="V8" s="3">
        <f t="shared" si="7"/>
        <v>66.657326216075177</v>
      </c>
      <c r="W8" s="3">
        <f t="shared" si="7"/>
        <v>95.768417609748752</v>
      </c>
      <c r="X8" s="3">
        <f t="shared" si="7"/>
        <v>83.718615418355625</v>
      </c>
    </row>
    <row r="9" spans="1:24">
      <c r="A9" s="38">
        <f>[8]Input!A9</f>
        <v>7</v>
      </c>
      <c r="B9" s="38" t="str">
        <f>[8]Input!B9</f>
        <v>ELC_FT_OIL</v>
      </c>
      <c r="C9" s="38" t="str">
        <f>[8]Input!C9</f>
        <v>PRI_OIL_NSP</v>
      </c>
      <c r="D9" s="3">
        <f>[8]Input!D9</f>
        <v>5.1377885897347078</v>
      </c>
      <c r="E9" s="3">
        <f>[8]Input!E9</f>
        <v>3.6819322617929449</v>
      </c>
      <c r="F9" s="3">
        <f>[8]Input!F9</f>
        <v>2.695375693091647</v>
      </c>
      <c r="G9" s="3">
        <f>[8]Input!G9</f>
        <v>2.0852288665643188</v>
      </c>
      <c r="H9" s="3">
        <f>[8]Input!H9</f>
        <v>4.2000000000000003E-2</v>
      </c>
      <c r="I9" s="3">
        <f>[8]Input!I9</f>
        <v>0.43717686206896561</v>
      </c>
      <c r="J9" s="3">
        <f>[8]Input!J9</f>
        <v>0</v>
      </c>
      <c r="K9" s="3">
        <f>[8]Input!K9</f>
        <v>0</v>
      </c>
      <c r="L9" s="3">
        <f>[8]Input!L9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763.63115516430275</v>
      </c>
      <c r="Q9" s="3">
        <f t="shared" ref="Q9:X9" si="8">SUMIFS(E:E,$B:$B,"*AGR*",$C:$C,"*LPG*")+SUMIFS(E:E,$B:$B,"*AGR*",$C:$C,"*HFO*")+SUMIFS(E:E,$B:$B,"*AGR*",$C:$C,"*GSL_kt*")/23.15+SUMIFS(E:E,$B:$B,"*AGR*",$C:$C,"*DST_kt*")/23.2</f>
        <v>761.29546605777966</v>
      </c>
      <c r="R9" s="3">
        <f t="shared" si="8"/>
        <v>810.17529352841802</v>
      </c>
      <c r="S9" s="3">
        <f t="shared" si="8"/>
        <v>730.9461218627805</v>
      </c>
      <c r="T9" s="3">
        <f t="shared" si="8"/>
        <v>709.72077369887415</v>
      </c>
      <c r="U9" s="3">
        <f t="shared" si="8"/>
        <v>720.3816007315038</v>
      </c>
      <c r="V9" s="3">
        <f t="shared" si="8"/>
        <v>756.55610606417463</v>
      </c>
      <c r="W9" s="3">
        <f t="shared" si="8"/>
        <v>730.98247703734569</v>
      </c>
      <c r="X9" s="3">
        <f t="shared" si="8"/>
        <v>787.38078490837313</v>
      </c>
    </row>
    <row r="10" spans="1:24">
      <c r="A10" s="38">
        <f>[8]Input!A10</f>
        <v>8</v>
      </c>
      <c r="B10" s="38" t="str">
        <f>[8]Input!B10</f>
        <v>ELC_FT_OIL</v>
      </c>
      <c r="C10" s="38" t="str">
        <f>[8]Input!C10</f>
        <v>PRI_OIL_HFO</v>
      </c>
      <c r="D10" s="3">
        <f>[8]Input!D10</f>
        <v>914.52636897277807</v>
      </c>
      <c r="E10" s="3">
        <f>[8]Input!E10</f>
        <v>655.38394259914412</v>
      </c>
      <c r="F10" s="3">
        <f>[8]Input!F10</f>
        <v>479.77687337031313</v>
      </c>
      <c r="G10" s="3">
        <f>[8]Input!G10</f>
        <v>371.17073824844891</v>
      </c>
      <c r="H10" s="3">
        <f>[8]Input!H10</f>
        <v>254.01489852065089</v>
      </c>
      <c r="I10" s="3">
        <f>[8]Input!I10</f>
        <v>77.817481448275885</v>
      </c>
      <c r="J10" s="3">
        <f>[8]Input!J10</f>
        <v>0</v>
      </c>
      <c r="K10" s="3">
        <f>[8]Input!K10</f>
        <v>0</v>
      </c>
      <c r="L10" s="3">
        <f>[8]Input!L10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  <c r="X10" s="3">
        <f t="shared" si="9"/>
        <v>0</v>
      </c>
    </row>
    <row r="11" spans="1:24">
      <c r="A11" s="38">
        <f>[8]Input!A11</f>
        <v>9</v>
      </c>
      <c r="B11" s="38" t="str">
        <f>[8]Input!B11</f>
        <v>ELC_FT_OIL</v>
      </c>
      <c r="C11" s="38" t="str">
        <f>[8]Input!C11</f>
        <v>PRI_OIL_PTC</v>
      </c>
      <c r="D11" s="3">
        <f>[8]Input!D11</f>
        <v>31.854289256355191</v>
      </c>
      <c r="E11" s="3">
        <f>[8]Input!E11</f>
        <v>22.827980023116261</v>
      </c>
      <c r="F11" s="3">
        <f>[8]Input!F11</f>
        <v>16.711329297168209</v>
      </c>
      <c r="G11" s="3">
        <f>[8]Input!G11</f>
        <v>12.928418972698781</v>
      </c>
      <c r="H11" s="3">
        <f>[8]Input!H11</f>
        <v>8.8477099484720885</v>
      </c>
      <c r="I11" s="3">
        <f>[8]Input!I11</f>
        <v>2.7104965448275871</v>
      </c>
      <c r="J11" s="3">
        <f>[8]Input!J11</f>
        <v>0</v>
      </c>
      <c r="K11" s="3">
        <f>[8]Input!K11</f>
        <v>0</v>
      </c>
      <c r="L11" s="3">
        <f>[8]Input!L11</f>
        <v>0</v>
      </c>
      <c r="N11" s="38" t="s">
        <v>77</v>
      </c>
      <c r="O11" s="38" t="s">
        <v>43</v>
      </c>
      <c r="P11" s="3">
        <f>SUMIFS(D:D,$B:$B,"*COM*",$C:$C,"*BIO*")</f>
        <v>144.20500000000001</v>
      </c>
      <c r="Q11" s="3">
        <f t="shared" ref="Q11:X11" si="10">SUMIFS(E:E,$B:$B,"*COM*",$C:$C,"*BIO*")</f>
        <v>164.78200000000004</v>
      </c>
      <c r="R11" s="3">
        <f t="shared" si="10"/>
        <v>189.00700000000001</v>
      </c>
      <c r="S11" s="3">
        <f t="shared" si="10"/>
        <v>58.59867139326434</v>
      </c>
      <c r="T11" s="3">
        <f t="shared" si="10"/>
        <v>189.00700000000001</v>
      </c>
      <c r="U11" s="3">
        <f t="shared" si="10"/>
        <v>189.00700000000001</v>
      </c>
      <c r="V11" s="3">
        <f t="shared" si="10"/>
        <v>189.00700000000009</v>
      </c>
      <c r="W11" s="3">
        <f t="shared" si="10"/>
        <v>189.00700000000006</v>
      </c>
      <c r="X11" s="3">
        <f t="shared" si="10"/>
        <v>189.00700000000006</v>
      </c>
    </row>
    <row r="12" spans="1:24">
      <c r="A12" s="38">
        <f>[8]Input!A12</f>
        <v>10</v>
      </c>
      <c r="B12" s="38" t="str">
        <f>[8]Input!B12</f>
        <v>ELC_FT_OIL</v>
      </c>
      <c r="C12" s="38" t="str">
        <f>[8]Input!C12</f>
        <v>PRI_OIL_LPG</v>
      </c>
      <c r="D12" s="3">
        <f>[8]Input!D12</f>
        <v>1.027557717946942</v>
      </c>
      <c r="E12" s="3">
        <f>[8]Input!E12</f>
        <v>0.7363864523572019</v>
      </c>
      <c r="F12" s="3">
        <f>[8]Input!F12</f>
        <v>0.53907513861832934</v>
      </c>
      <c r="G12" s="3">
        <f>[8]Input!G12</f>
        <v>0.41704577331286402</v>
      </c>
      <c r="H12" s="3">
        <f>[8]Input!H12</f>
        <v>0.151</v>
      </c>
      <c r="I12" s="3">
        <f>[8]Input!I12</f>
        <v>8.7435372413793136E-2</v>
      </c>
      <c r="J12" s="3">
        <f>[8]Input!J12</f>
        <v>0</v>
      </c>
      <c r="K12" s="3">
        <f>[8]Input!K12</f>
        <v>0</v>
      </c>
      <c r="L12" s="3">
        <f>[8]Input!L12</f>
        <v>0</v>
      </c>
      <c r="N12" s="38" t="s">
        <v>77</v>
      </c>
      <c r="O12" s="38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204.2939999999999</v>
      </c>
      <c r="R12" s="3">
        <f t="shared" si="11"/>
        <v>192.863</v>
      </c>
      <c r="S12" s="3">
        <f t="shared" si="11"/>
        <v>237.34899999999999</v>
      </c>
      <c r="T12" s="3">
        <f t="shared" si="11"/>
        <v>237.34900000000005</v>
      </c>
      <c r="U12" s="3">
        <f t="shared" si="11"/>
        <v>237.34899999999996</v>
      </c>
      <c r="V12" s="3">
        <f t="shared" si="11"/>
        <v>197.44671417708636</v>
      </c>
      <c r="W12" s="3">
        <f t="shared" si="11"/>
        <v>106.40015124482288</v>
      </c>
      <c r="X12" s="3">
        <f t="shared" si="11"/>
        <v>0</v>
      </c>
    </row>
    <row r="13" spans="1:24">
      <c r="A13" s="38">
        <f>[8]Input!A13</f>
        <v>11</v>
      </c>
      <c r="B13" s="38" t="str">
        <f>[8]Input!B13</f>
        <v>ELC_FT_COA</v>
      </c>
      <c r="C13" s="38" t="str">
        <f>[8]Input!C13</f>
        <v>PRI_GAS_COG</v>
      </c>
      <c r="D13" s="3">
        <f>[8]Input!D13</f>
        <v>36.755891929630977</v>
      </c>
      <c r="E13" s="3">
        <f>[8]Input!E13</f>
        <v>0</v>
      </c>
      <c r="F13" s="3">
        <f>[8]Input!F13</f>
        <v>0</v>
      </c>
      <c r="G13" s="3">
        <f>[8]Input!G13</f>
        <v>0</v>
      </c>
      <c r="H13" s="3">
        <f>[8]Input!H13</f>
        <v>0</v>
      </c>
      <c r="I13" s="3">
        <f>[8]Input!I13</f>
        <v>0</v>
      </c>
      <c r="J13" s="3">
        <f>[8]Input!J13</f>
        <v>0</v>
      </c>
      <c r="K13" s="3">
        <f>[8]Input!K13</f>
        <v>0</v>
      </c>
      <c r="L13" s="3">
        <f>[8]Input!L13</f>
        <v>0</v>
      </c>
      <c r="N13" s="38" t="s">
        <v>77</v>
      </c>
      <c r="O13" s="38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3261.1999999999989</v>
      </c>
      <c r="R13" s="3">
        <f t="shared" si="12"/>
        <v>3036.045000000001</v>
      </c>
      <c r="S13" s="3">
        <f t="shared" si="12"/>
        <v>3416.36331791373</v>
      </c>
      <c r="T13" s="3">
        <f t="shared" si="12"/>
        <v>4140.2383474262479</v>
      </c>
      <c r="U13" s="3">
        <f t="shared" si="12"/>
        <v>3998.5619914719732</v>
      </c>
      <c r="V13" s="3">
        <f t="shared" si="12"/>
        <v>4101.0789059510917</v>
      </c>
      <c r="W13" s="3">
        <f t="shared" si="12"/>
        <v>4007.6252746783862</v>
      </c>
      <c r="X13" s="3">
        <f t="shared" si="12"/>
        <v>3900.1636513124499</v>
      </c>
    </row>
    <row r="14" spans="1:24">
      <c r="A14" s="38">
        <f>[8]Input!A14</f>
        <v>12</v>
      </c>
      <c r="B14" s="38" t="str">
        <f>[8]Input!B14</f>
        <v>ELC_FT_COA</v>
      </c>
      <c r="C14" s="38" t="str">
        <f>[8]Input!C14</f>
        <v>PRI_GAS_OXY</v>
      </c>
      <c r="D14" s="3">
        <f>[8]Input!D14</f>
        <v>6.5561626861840248</v>
      </c>
      <c r="E14" s="3">
        <f>[8]Input!E14</f>
        <v>5.5400275811959432</v>
      </c>
      <c r="F14" s="3">
        <f>[8]Input!F14</f>
        <v>4.863873857991206</v>
      </c>
      <c r="G14" s="3">
        <f>[8]Input!G14</f>
        <v>2.8335441501600269</v>
      </c>
      <c r="H14" s="3">
        <f>[8]Input!H14</f>
        <v>1.5608143729291779</v>
      </c>
      <c r="I14" s="3">
        <f>[8]Input!I14</f>
        <v>0</v>
      </c>
      <c r="J14" s="3">
        <f>[8]Input!J14</f>
        <v>0</v>
      </c>
      <c r="K14" s="3">
        <f>[8]Input!K14</f>
        <v>0</v>
      </c>
      <c r="L14" s="3">
        <f>[8]Input!L14</f>
        <v>0</v>
      </c>
      <c r="N14" s="38" t="s">
        <v>77</v>
      </c>
      <c r="O14" s="38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4.8895864166282967</v>
      </c>
      <c r="T14" s="3">
        <f t="shared" si="13"/>
        <v>0.19470158144671471</v>
      </c>
      <c r="U14" s="3">
        <f t="shared" si="13"/>
        <v>0.26398318050609149</v>
      </c>
      <c r="V14" s="3">
        <f t="shared" si="13"/>
        <v>0.33227235939510869</v>
      </c>
      <c r="W14" s="3">
        <f t="shared" si="13"/>
        <v>0.39850130693383301</v>
      </c>
      <c r="X14" s="3">
        <f t="shared" si="13"/>
        <v>0.45597053978819702</v>
      </c>
    </row>
    <row r="15" spans="1:24">
      <c r="A15" s="38">
        <f>[8]Input!A15</f>
        <v>13</v>
      </c>
      <c r="B15" s="38" t="str">
        <f>[8]Input!B15</f>
        <v>ELC_FT_COA</v>
      </c>
      <c r="C15" s="38" t="str">
        <f>[8]Input!C15</f>
        <v>PRI_COA_BCO</v>
      </c>
      <c r="D15" s="3">
        <f>[8]Input!D15</f>
        <v>3565.1214438857642</v>
      </c>
      <c r="E15" s="3">
        <f>[8]Input!E15</f>
        <v>4033.2496133669342</v>
      </c>
      <c r="F15" s="3">
        <f>[8]Input!F15</f>
        <v>2431.936928995598</v>
      </c>
      <c r="G15" s="3">
        <f>[8]Input!G15</f>
        <v>612.40967094421069</v>
      </c>
      <c r="H15" s="3">
        <f>[8]Input!H15</f>
        <v>375.93915853816878</v>
      </c>
      <c r="I15" s="3">
        <f>[8]Input!I15</f>
        <v>0</v>
      </c>
      <c r="J15" s="3">
        <f>[8]Input!J15</f>
        <v>0</v>
      </c>
      <c r="K15" s="3">
        <f>[8]Input!K15</f>
        <v>0</v>
      </c>
      <c r="L15" s="3">
        <f>[8]Input!L15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241.93917690762319</v>
      </c>
      <c r="T15" s="3">
        <f t="shared" si="14"/>
        <v>388.60611756531961</v>
      </c>
      <c r="U15" s="3">
        <f t="shared" si="14"/>
        <v>0</v>
      </c>
      <c r="V15" s="3">
        <f t="shared" si="14"/>
        <v>0</v>
      </c>
      <c r="W15" s="3">
        <f t="shared" si="14"/>
        <v>0</v>
      </c>
      <c r="X15" s="3">
        <f t="shared" si="14"/>
        <v>0</v>
      </c>
    </row>
    <row r="16" spans="1:24">
      <c r="A16" s="38">
        <f>[8]Input!A16</f>
        <v>14</v>
      </c>
      <c r="B16" s="38" t="str">
        <f>[8]Input!B16</f>
        <v>ELC_FT_COA</v>
      </c>
      <c r="C16" s="38" t="str">
        <f>[8]Input!C16</f>
        <v>PRI_COA_HCO</v>
      </c>
      <c r="D16" s="3">
        <f>[8]Input!D16</f>
        <v>5580.5394839061664</v>
      </c>
      <c r="E16" s="3">
        <f>[8]Input!E16</f>
        <v>4647.487638331002</v>
      </c>
      <c r="F16" s="3">
        <f>[8]Input!F16</f>
        <v>2427.0730551376068</v>
      </c>
      <c r="G16" s="3">
        <f>[8]Input!G16</f>
        <v>2218.3009350656571</v>
      </c>
      <c r="H16" s="3">
        <f>[8]Input!H16</f>
        <v>1183.3144000180801</v>
      </c>
      <c r="I16" s="3">
        <f>[8]Input!I16</f>
        <v>0</v>
      </c>
      <c r="J16" s="3">
        <f>[8]Input!J16</f>
        <v>0</v>
      </c>
      <c r="K16" s="3">
        <f>[8]Input!K16</f>
        <v>0</v>
      </c>
      <c r="L16" s="3">
        <f>[8]Input!L16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2036.5963017753947</v>
      </c>
      <c r="Q16" s="3">
        <f t="shared" ref="Q16:X16" si="15">SUMIFS(E:E,$B:$B,"*COM*",$C:$C,"*GAS*")-SUMIFS(E:E,$B:$B,"*COM*",$C:$C,"*BIO_GAS*")</f>
        <v>2084.9601265402089</v>
      </c>
      <c r="R16" s="3">
        <f t="shared" si="15"/>
        <v>2048.9758546632438</v>
      </c>
      <c r="S16" s="3">
        <f t="shared" si="15"/>
        <v>1966.8212457444829</v>
      </c>
      <c r="T16" s="3">
        <f t="shared" si="15"/>
        <v>1038.354652628673</v>
      </c>
      <c r="U16" s="3">
        <f t="shared" si="15"/>
        <v>1501.4850971686531</v>
      </c>
      <c r="V16" s="3">
        <f t="shared" si="15"/>
        <v>1529.967390269577</v>
      </c>
      <c r="W16" s="3">
        <f t="shared" si="15"/>
        <v>1544.7961115961509</v>
      </c>
      <c r="X16" s="3">
        <f t="shared" si="15"/>
        <v>1541.0346073557921</v>
      </c>
    </row>
    <row r="17" spans="1:24">
      <c r="A17" s="38">
        <f>[8]Input!A17</f>
        <v>15</v>
      </c>
      <c r="B17" s="38" t="str">
        <f>[8]Input!B17</f>
        <v>ELC_FT_BIO</v>
      </c>
      <c r="C17" s="38" t="str">
        <f>[8]Input!C17</f>
        <v>RNW_POT_BIO_MUN</v>
      </c>
      <c r="D17" s="3">
        <f>[8]Input!D17</f>
        <v>0</v>
      </c>
      <c r="E17" s="3">
        <f>[8]Input!E17</f>
        <v>0</v>
      </c>
      <c r="F17" s="3">
        <f>[8]Input!F17</f>
        <v>0</v>
      </c>
      <c r="G17" s="3">
        <f>[8]Input!G17</f>
        <v>275.75219339867351</v>
      </c>
      <c r="H17" s="3">
        <f>[8]Input!H17</f>
        <v>345.59843767061682</v>
      </c>
      <c r="I17" s="3">
        <f>[8]Input!I17</f>
        <v>0</v>
      </c>
      <c r="J17" s="3">
        <f>[8]Input!J17</f>
        <v>0</v>
      </c>
      <c r="K17" s="3">
        <f>[8]Input!K17</f>
        <v>0</v>
      </c>
      <c r="L17" s="3">
        <f>[8]Input!L17</f>
        <v>0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996.05905980664932</v>
      </c>
      <c r="T17" s="3">
        <f t="shared" si="16"/>
        <v>990.8485741780288</v>
      </c>
      <c r="U17" s="3">
        <f t="shared" si="16"/>
        <v>835.7118300116382</v>
      </c>
      <c r="V17" s="3">
        <f t="shared" si="16"/>
        <v>696.33803131163938</v>
      </c>
      <c r="W17" s="3">
        <f t="shared" si="16"/>
        <v>760.25584483305965</v>
      </c>
      <c r="X17" s="3">
        <f t="shared" si="16"/>
        <v>819.00390495659735</v>
      </c>
    </row>
    <row r="18" spans="1:24">
      <c r="A18" s="38">
        <f>[8]Input!A18</f>
        <v>16</v>
      </c>
      <c r="B18" s="38" t="str">
        <f>[8]Input!B18</f>
        <v>ELC_FT_BIO</v>
      </c>
      <c r="C18" s="38" t="str">
        <f>[8]Input!C18</f>
        <v>RNW_POT_BIO_WOD</v>
      </c>
      <c r="D18" s="3">
        <f>[8]Input!D18</f>
        <v>1645.8378448508099</v>
      </c>
      <c r="E18" s="3">
        <f>[8]Input!E18</f>
        <v>1476.362871472214</v>
      </c>
      <c r="F18" s="3">
        <f>[8]Input!F18</f>
        <v>1570.8751486619749</v>
      </c>
      <c r="G18" s="3">
        <f>[8]Input!G18</f>
        <v>926.6031316154606</v>
      </c>
      <c r="H18" s="3">
        <f>[8]Input!H18</f>
        <v>714.57826734928324</v>
      </c>
      <c r="I18" s="3">
        <f>[8]Input!I18</f>
        <v>838.78124263736697</v>
      </c>
      <c r="J18" s="3">
        <f>[8]Input!J18</f>
        <v>351.23272533162111</v>
      </c>
      <c r="K18" s="3">
        <f>[8]Input!K18</f>
        <v>901.58457595358266</v>
      </c>
      <c r="L18" s="3">
        <f>[8]Input!L18</f>
        <v>926.79855444624025</v>
      </c>
      <c r="N18" s="38" t="s">
        <v>77</v>
      </c>
      <c r="O18" s="38" t="s">
        <v>46</v>
      </c>
      <c r="P18" s="3">
        <f>SUMIFS(D:D,$B:$B,"*COM*",$C:$C,"*SOL*")</f>
        <v>181.72953676117459</v>
      </c>
      <c r="Q18" s="3">
        <f t="shared" ref="Q18:X18" si="17">SUMIFS(E:E,$B:$B,"*COM*",$C:$C,"*SOL*")</f>
        <v>479.06459551940799</v>
      </c>
      <c r="R18" s="3">
        <f t="shared" si="17"/>
        <v>737.18010514944501</v>
      </c>
      <c r="S18" s="3">
        <f t="shared" si="17"/>
        <v>1007.066086265179</v>
      </c>
      <c r="T18" s="3">
        <f t="shared" si="17"/>
        <v>1007.066086265179</v>
      </c>
      <c r="U18" s="3">
        <f t="shared" si="17"/>
        <v>1007.066086265179</v>
      </c>
      <c r="V18" s="3">
        <f t="shared" si="17"/>
        <v>1007.066086265179</v>
      </c>
      <c r="W18" s="3">
        <f t="shared" si="17"/>
        <v>1007.066086265179</v>
      </c>
      <c r="X18" s="3">
        <f t="shared" si="17"/>
        <v>1007.066086265179</v>
      </c>
    </row>
    <row r="19" spans="1:24">
      <c r="A19" s="38">
        <f>[8]Input!A19</f>
        <v>17</v>
      </c>
      <c r="B19" s="38" t="str">
        <f>[8]Input!B19</f>
        <v>ELC_FT_BIO</v>
      </c>
      <c r="C19" s="38" t="str">
        <f>[8]Input!C19</f>
        <v>RNW_POT_BIO_SLU</v>
      </c>
      <c r="D19" s="3">
        <f>[8]Input!D19</f>
        <v>0</v>
      </c>
      <c r="E19" s="3">
        <f>[8]Input!E19</f>
        <v>0</v>
      </c>
      <c r="F19" s="3">
        <f>[8]Input!F19</f>
        <v>0</v>
      </c>
      <c r="G19" s="3">
        <f>[8]Input!G19</f>
        <v>30.96060429219995</v>
      </c>
      <c r="H19" s="3">
        <f>[8]Input!H19</f>
        <v>0</v>
      </c>
      <c r="I19" s="3">
        <f>[8]Input!I19</f>
        <v>0</v>
      </c>
      <c r="J19" s="3">
        <f>[8]Input!J19</f>
        <v>23.615748531560751</v>
      </c>
      <c r="K19" s="3">
        <f>[8]Input!K19</f>
        <v>0</v>
      </c>
      <c r="L19" s="3">
        <f>[8]Input!L19</f>
        <v>53.6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</row>
    <row r="20" spans="1:24">
      <c r="A20" s="38">
        <f>[8]Input!A20</f>
        <v>18</v>
      </c>
      <c r="B20" s="38" t="str">
        <f>[8]Input!B20</f>
        <v>ELC_FT_CRP</v>
      </c>
      <c r="C20" s="38" t="str">
        <f>[8]Input!C20</f>
        <v>RNW_POT_BIO_CRP_STC</v>
      </c>
      <c r="D20" s="3">
        <f>[8]Input!D20</f>
        <v>172.7</v>
      </c>
      <c r="E20" s="3">
        <f>[8]Input!E20</f>
        <v>0</v>
      </c>
      <c r="F20" s="3">
        <f>[8]Input!F20</f>
        <v>0</v>
      </c>
      <c r="G20" s="3">
        <f>[8]Input!G20</f>
        <v>0</v>
      </c>
      <c r="H20" s="3">
        <f>[8]Input!H20</f>
        <v>0</v>
      </c>
      <c r="I20" s="3">
        <f>[8]Input!I20</f>
        <v>0</v>
      </c>
      <c r="J20" s="3">
        <f>[8]Input!J20</f>
        <v>0</v>
      </c>
      <c r="K20" s="3">
        <f>[8]Input!K20</f>
        <v>0</v>
      </c>
      <c r="L20" s="3">
        <f>[8]Input!L20</f>
        <v>0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[8]Input!A21</f>
        <v>19</v>
      </c>
      <c r="B21" s="38" t="str">
        <f>[8]Input!B21</f>
        <v>ELC_FT_MUN</v>
      </c>
      <c r="C21" s="38" t="str">
        <f>[8]Input!C21</f>
        <v>RNW_POT_BIO_MUN</v>
      </c>
      <c r="D21" s="3">
        <f>[8]Input!D21</f>
        <v>338.64967269827378</v>
      </c>
      <c r="E21" s="3">
        <f>[8]Input!E21</f>
        <v>406.23016430588621</v>
      </c>
      <c r="F21" s="3">
        <f>[8]Input!F21</f>
        <v>462.30526315789479</v>
      </c>
      <c r="G21" s="3">
        <f>[8]Input!G21</f>
        <v>150.7833396584862</v>
      </c>
      <c r="H21" s="3">
        <f>[8]Input!H21</f>
        <v>163.0375340380667</v>
      </c>
      <c r="I21" s="3">
        <f>[8]Input!I21</f>
        <v>46.968053918609087</v>
      </c>
      <c r="J21" s="3">
        <f>[8]Input!J21</f>
        <v>0</v>
      </c>
      <c r="K21" s="3">
        <f>[8]Input!K21</f>
        <v>0</v>
      </c>
      <c r="L21" s="3">
        <f>[8]Input!L21</f>
        <v>0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[8]Input!A22</f>
        <v>20</v>
      </c>
      <c r="B22" s="38" t="str">
        <f>[8]Input!B22</f>
        <v>ELC_FT_MUN</v>
      </c>
      <c r="C22" s="38" t="str">
        <f>[8]Input!C22</f>
        <v>RNW_POT_BIO_SLU</v>
      </c>
      <c r="D22" s="3">
        <f>[8]Input!D22</f>
        <v>23.297695722778851</v>
      </c>
      <c r="E22" s="3">
        <f>[8]Input!E22</f>
        <v>25.138256746745409</v>
      </c>
      <c r="F22" s="3">
        <f>[8]Input!F22</f>
        <v>27.8</v>
      </c>
      <c r="G22" s="3">
        <f>[8]Input!G22</f>
        <v>0</v>
      </c>
      <c r="H22" s="3">
        <f>[8]Input!H22</f>
        <v>2.4454113570978011</v>
      </c>
      <c r="I22" s="3">
        <f>[8]Input!I22</f>
        <v>38.950000000000003</v>
      </c>
      <c r="J22" s="3">
        <f>[8]Input!J22</f>
        <v>0</v>
      </c>
      <c r="K22" s="3">
        <f>[8]Input!K22</f>
        <v>0</v>
      </c>
      <c r="L22" s="3">
        <f>[8]Input!L22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0.14286614375722079</v>
      </c>
      <c r="R22" s="3">
        <f t="shared" si="21"/>
        <v>0.14286614375723289</v>
      </c>
      <c r="S22" s="3">
        <f t="shared" si="21"/>
        <v>7.5247524752473404E-6</v>
      </c>
      <c r="T22" s="3">
        <f t="shared" si="21"/>
        <v>11.15126264587184</v>
      </c>
      <c r="U22" s="3">
        <f t="shared" si="21"/>
        <v>29.269968162612031</v>
      </c>
      <c r="V22" s="3">
        <f t="shared" si="21"/>
        <v>49.667510694683443</v>
      </c>
      <c r="W22" s="3">
        <f t="shared" si="21"/>
        <v>65.821246149243734</v>
      </c>
      <c r="X22" s="3">
        <f t="shared" si="21"/>
        <v>151.36790490174499</v>
      </c>
    </row>
    <row r="23" spans="1:24">
      <c r="A23" s="38">
        <f>[8]Input!A23</f>
        <v>21</v>
      </c>
      <c r="B23" s="38" t="str">
        <f>[8]Input!B23</f>
        <v>ELC_FT_HYD</v>
      </c>
      <c r="C23" s="38" t="str">
        <f>[8]Input!C23</f>
        <v>RNW_POT_HYD</v>
      </c>
      <c r="D23" s="3">
        <f>[8]Input!D23</f>
        <v>2088.7800000000002</v>
      </c>
      <c r="E23" s="3">
        <f>[8]Input!E23</f>
        <v>2123.37</v>
      </c>
      <c r="F23" s="3">
        <f>[8]Input!F23</f>
        <v>2231.0100000000011</v>
      </c>
      <c r="G23" s="3">
        <f>[8]Input!G23</f>
        <v>2298.4833239750851</v>
      </c>
      <c r="H23" s="3">
        <f>[8]Input!H23</f>
        <v>2324.4009620461402</v>
      </c>
      <c r="I23" s="3">
        <f>[8]Input!I23</f>
        <v>1871.7014567310459</v>
      </c>
      <c r="J23" s="3">
        <f>[8]Input!J23</f>
        <v>1567.7715080523769</v>
      </c>
      <c r="K23" s="3">
        <f>[8]Input!K23</f>
        <v>1288.1550461226909</v>
      </c>
      <c r="L23" s="3">
        <f>[8]Input!L23</f>
        <v>1231.1428200849709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[8]Input!A24</f>
        <v>22</v>
      </c>
      <c r="B24" s="38" t="str">
        <f>[8]Input!B24</f>
        <v>ELC_FT_GEO</v>
      </c>
      <c r="C24" s="38" t="str">
        <f>[8]Input!C24</f>
        <v>RNW_POT_GEO</v>
      </c>
      <c r="D24" s="3">
        <f>[8]Input!D24</f>
        <v>173.64020960838701</v>
      </c>
      <c r="E24" s="3">
        <f>[8]Input!E24</f>
        <v>182.81413203023479</v>
      </c>
      <c r="F24" s="3">
        <f>[8]Input!F24</f>
        <v>200.6982414823855</v>
      </c>
      <c r="G24" s="3">
        <f>[8]Input!G24</f>
        <v>176.24007243215789</v>
      </c>
      <c r="H24" s="3">
        <f>[8]Input!H24</f>
        <v>262.74573866089372</v>
      </c>
      <c r="I24" s="3">
        <f>[8]Input!I24</f>
        <v>302.21326602105728</v>
      </c>
      <c r="J24" s="3">
        <f>[8]Input!J24</f>
        <v>346.69373703176541</v>
      </c>
      <c r="K24" s="3">
        <f>[8]Input!K24</f>
        <v>401.03995424795471</v>
      </c>
      <c r="L24" s="3">
        <f>[8]Input!L24</f>
        <v>460.87744610366371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831.54621243373037</v>
      </c>
      <c r="Q24" s="3">
        <f t="shared" ref="Q24:X24" si="23">SUMIFS(E:E,$B:$B,"*IND*",$C:$C,"*BIO*")-SUMIFS(E:E,$B:$B,"*IND*",$C:$C,"*BIO_ETH*")+SUMIFS(E:E,$B:$B,"*IND*",$C:$C,"*BIO_ETH*")*0.027</f>
        <v>986.41909552077266</v>
      </c>
      <c r="R24" s="3">
        <f t="shared" si="23"/>
        <v>710.20640024020156</v>
      </c>
      <c r="S24" s="3">
        <f t="shared" si="23"/>
        <v>919.716170041743</v>
      </c>
      <c r="T24" s="3">
        <f t="shared" si="23"/>
        <v>923.37760060833102</v>
      </c>
      <c r="U24" s="3">
        <f t="shared" si="23"/>
        <v>1374.823029466656</v>
      </c>
      <c r="V24" s="3">
        <f t="shared" si="23"/>
        <v>1655.9177343327988</v>
      </c>
      <c r="W24" s="3">
        <f t="shared" si="23"/>
        <v>1656.2447134045901</v>
      </c>
      <c r="X24" s="3">
        <f t="shared" si="23"/>
        <v>1691.4029649836839</v>
      </c>
    </row>
    <row r="25" spans="1:24">
      <c r="A25" s="38">
        <f>[8]Input!A25</f>
        <v>23</v>
      </c>
      <c r="B25" s="38" t="str">
        <f>[8]Input!B25</f>
        <v>ELC_FT_SOL_PV</v>
      </c>
      <c r="C25" s="38" t="str">
        <f>[8]Input!C25</f>
        <v>RNW_POT_SOL_PV</v>
      </c>
      <c r="D25" s="3">
        <f>[8]Input!D25</f>
        <v>164.23</v>
      </c>
      <c r="E25" s="3">
        <f>[8]Input!E25</f>
        <v>361.67999999999989</v>
      </c>
      <c r="F25" s="3">
        <f>[8]Input!F25</f>
        <v>583.67999999999995</v>
      </c>
      <c r="G25" s="3">
        <f>[8]Input!G25</f>
        <v>1426.8517047719999</v>
      </c>
      <c r="H25" s="3">
        <f>[8]Input!H25</f>
        <v>2250.8242955871769</v>
      </c>
      <c r="I25" s="3">
        <f>[8]Input!I25</f>
        <v>2753.120505486886</v>
      </c>
      <c r="J25" s="3">
        <f>[8]Input!J25</f>
        <v>2734.6819913840568</v>
      </c>
      <c r="K25" s="3">
        <f>[8]Input!K25</f>
        <v>2732.4104896212748</v>
      </c>
      <c r="L25" s="3">
        <f>[8]Input!L25</f>
        <v>2887.9994305774062</v>
      </c>
      <c r="N25" s="38" t="s">
        <v>80</v>
      </c>
      <c r="O25" s="38" t="s">
        <v>34</v>
      </c>
      <c r="P25" s="3">
        <f>SUMIFS(D:D,$B:$B,"*IND*",$C:$C,"*COA_BCO*")+SUMIFS(D:D,$B:$B,"*IND*",$C:$C,"*COA_HCO*")</f>
        <v>630.62068353084794</v>
      </c>
      <c r="Q25" s="3">
        <f t="shared" ref="Q25:X25" si="24">SUMIFS(E:E,$B:$B,"*IND*",$C:$C,"*COA_BCO*")+SUMIFS(E:E,$B:$B,"*IND*",$C:$C,"*COA_HCO*")</f>
        <v>600.04117545190547</v>
      </c>
      <c r="R25" s="3">
        <f t="shared" si="24"/>
        <v>546.76105515408528</v>
      </c>
      <c r="S25" s="3">
        <f t="shared" si="24"/>
        <v>847.71784002683012</v>
      </c>
      <c r="T25" s="3">
        <f t="shared" si="24"/>
        <v>868.94758097325712</v>
      </c>
      <c r="U25" s="3">
        <f t="shared" si="24"/>
        <v>898.65919191031799</v>
      </c>
      <c r="V25" s="3">
        <f t="shared" si="24"/>
        <v>898.65919191031776</v>
      </c>
      <c r="W25" s="3">
        <f t="shared" si="24"/>
        <v>856.64584173895662</v>
      </c>
      <c r="X25" s="3">
        <f t="shared" si="24"/>
        <v>834.08618496638906</v>
      </c>
    </row>
    <row r="26" spans="1:24">
      <c r="A26" s="38">
        <f>[8]Input!A26</f>
        <v>24</v>
      </c>
      <c r="B26" s="38" t="str">
        <f>[8]Input!B26</f>
        <v>ELC_FT_SOL_TH</v>
      </c>
      <c r="C26" s="38" t="str">
        <f>[8]Input!C26</f>
        <v>RNW_POT_SOL_TH</v>
      </c>
      <c r="D26" s="3">
        <f>[8]Input!D26</f>
        <v>0.21202643928571421</v>
      </c>
      <c r="E26" s="3">
        <f>[8]Input!E26</f>
        <v>1.085192100765306</v>
      </c>
      <c r="F26" s="3">
        <f>[8]Input!F26</f>
        <v>2.9032557214285708</v>
      </c>
      <c r="G26" s="3">
        <f>[8]Input!G26</f>
        <v>2.8933339964285709</v>
      </c>
      <c r="H26" s="3">
        <f>[8]Input!H26</f>
        <v>2.7309161821428569</v>
      </c>
      <c r="I26" s="3">
        <f>[8]Input!I26</f>
        <v>1.837907070663265</v>
      </c>
      <c r="J26" s="3">
        <f>[8]Input!J26</f>
        <v>0</v>
      </c>
      <c r="K26" s="3">
        <f>[8]Input!K26</f>
        <v>0</v>
      </c>
      <c r="L26" s="3">
        <f>[8]Input!L26</f>
        <v>0</v>
      </c>
      <c r="N26" s="38" t="s">
        <v>80</v>
      </c>
      <c r="O26" s="38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4218.843974574721</v>
      </c>
      <c r="T26" s="3">
        <f t="shared" si="25"/>
        <v>4316.0718623933144</v>
      </c>
      <c r="U26" s="3">
        <f t="shared" si="25"/>
        <v>5515.7016891573767</v>
      </c>
      <c r="V26" s="3">
        <f t="shared" si="25"/>
        <v>5934.547763620586</v>
      </c>
      <c r="W26" s="3">
        <f t="shared" si="25"/>
        <v>6063.8336528799628</v>
      </c>
      <c r="X26" s="3">
        <f t="shared" si="25"/>
        <v>6110.476307404022</v>
      </c>
    </row>
    <row r="27" spans="1:24">
      <c r="A27" s="38">
        <f>[8]Input!A27</f>
        <v>25</v>
      </c>
      <c r="B27" s="38" t="str">
        <f>[8]Input!B27</f>
        <v>ELC_FT_SOL_CSP</v>
      </c>
      <c r="C27" s="38" t="str">
        <f>[8]Input!C27</f>
        <v>RNW_POT_SOL_CSP</v>
      </c>
      <c r="D27" s="3">
        <f>[8]Input!D27</f>
        <v>2.74</v>
      </c>
      <c r="E27" s="3">
        <f>[8]Input!E27</f>
        <v>20.13</v>
      </c>
      <c r="F27" s="3">
        <f>[8]Input!F27</f>
        <v>20.46</v>
      </c>
      <c r="G27" s="3">
        <f>[8]Input!G27</f>
        <v>18.88705370817091</v>
      </c>
      <c r="H27" s="3">
        <f>[8]Input!H27</f>
        <v>17.390285760000001</v>
      </c>
      <c r="I27" s="3">
        <f>[8]Input!I27</f>
        <v>14.044548749347941</v>
      </c>
      <c r="J27" s="3">
        <f>[8]Input!J27</f>
        <v>7.4892224110641212</v>
      </c>
      <c r="K27" s="3">
        <f>[8]Input!K27</f>
        <v>7.3284505743371833</v>
      </c>
      <c r="L27" s="3">
        <f>[8]Input!L27</f>
        <v>0.140984841599997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116.919</v>
      </c>
      <c r="Q27" s="3">
        <f t="shared" ref="Q27:X27" si="26">SUMIFS(E:E,$B:$B,"*IND*",$C:$C,"*GAS_ETH*")+SUMIFS(E:E,$B:$B,"*IND*",$C:$C,"*GAS_RFG*")</f>
        <v>137.58660664019769</v>
      </c>
      <c r="R27" s="3">
        <f t="shared" si="26"/>
        <v>137.58660664019769</v>
      </c>
      <c r="S27" s="3">
        <f t="shared" si="26"/>
        <v>177.71001474243945</v>
      </c>
      <c r="T27" s="3">
        <f t="shared" si="26"/>
        <v>224.59550466451759</v>
      </c>
      <c r="U27" s="3">
        <f t="shared" si="26"/>
        <v>249.03349025722451</v>
      </c>
      <c r="V27" s="3">
        <f t="shared" si="26"/>
        <v>249.03349025722449</v>
      </c>
      <c r="W27" s="3">
        <f t="shared" si="26"/>
        <v>249.03349025722457</v>
      </c>
      <c r="X27" s="3">
        <f t="shared" si="26"/>
        <v>79.836317453821579</v>
      </c>
    </row>
    <row r="28" spans="1:24">
      <c r="A28" s="38">
        <f>[8]Input!A28</f>
        <v>26</v>
      </c>
      <c r="B28" s="38" t="str">
        <f>[8]Input!B28</f>
        <v>ELC_FT_TDL</v>
      </c>
      <c r="C28" s="38" t="str">
        <f>[8]Input!C28</f>
        <v>RNW_POT_TDL</v>
      </c>
      <c r="D28" s="3">
        <f>[8]Input!D28</f>
        <v>1.72</v>
      </c>
      <c r="E28" s="3">
        <f>[8]Input!E28</f>
        <v>1.76</v>
      </c>
      <c r="F28" s="3">
        <f>[8]Input!F28</f>
        <v>1.85</v>
      </c>
      <c r="G28" s="3">
        <f>[8]Input!G28</f>
        <v>7.7945639040000012</v>
      </c>
      <c r="H28" s="3">
        <f>[8]Input!H28</f>
        <v>0.78549868800000067</v>
      </c>
      <c r="I28" s="3">
        <f>[8]Input!I28</f>
        <v>0.60422976000000062</v>
      </c>
      <c r="J28" s="3">
        <f>[8]Input!J28</f>
        <v>0</v>
      </c>
      <c r="K28" s="3">
        <f>[8]Input!K28</f>
        <v>0</v>
      </c>
      <c r="L28" s="3">
        <f>[8]Input!L28</f>
        <v>0</v>
      </c>
      <c r="N28" s="38" t="s">
        <v>80</v>
      </c>
      <c r="O28" s="3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32.68817800854027</v>
      </c>
      <c r="R28" s="3">
        <f t="shared" si="27"/>
        <v>31.364397646740411</v>
      </c>
      <c r="S28" s="3">
        <f t="shared" si="27"/>
        <v>31.794049746077238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[8]Input!A29</f>
        <v>27</v>
      </c>
      <c r="B29" s="38" t="str">
        <f>[8]Input!B29</f>
        <v>ELC_FT_WIN_ON</v>
      </c>
      <c r="C29" s="38" t="str">
        <f>[8]Input!C29</f>
        <v>RNW_POT_WIN_ON</v>
      </c>
      <c r="D29" s="3">
        <f>[8]Input!D29</f>
        <v>550.08000000000004</v>
      </c>
      <c r="E29" s="3">
        <f>[8]Input!E29</f>
        <v>983.02</v>
      </c>
      <c r="F29" s="3">
        <f>[8]Input!F29</f>
        <v>1530.69</v>
      </c>
      <c r="G29" s="3">
        <f>[8]Input!G29</f>
        <v>2431.0284398048229</v>
      </c>
      <c r="H29" s="3">
        <f>[8]Input!H29</f>
        <v>3014.119159139736</v>
      </c>
      <c r="I29" s="3">
        <f>[8]Input!I29</f>
        <v>3159.335542228745</v>
      </c>
      <c r="J29" s="3">
        <f>[8]Input!J29</f>
        <v>3215.1538953009072</v>
      </c>
      <c r="K29" s="3">
        <f>[8]Input!K29</f>
        <v>3298.3472777302509</v>
      </c>
      <c r="L29" s="3">
        <f>[8]Input!L29</f>
        <v>3558.6478186640979</v>
      </c>
      <c r="N29" s="38" t="s">
        <v>80</v>
      </c>
      <c r="O29" s="38" t="s">
        <v>216</v>
      </c>
      <c r="P29" s="3">
        <f>SUMIFS(D:D,$B:$B,"*IND*",$C:$C,"*HET*")</f>
        <v>1037.1865614954761</v>
      </c>
      <c r="Q29" s="3">
        <f t="shared" ref="Q29:X29" si="28">SUMIFS(E:E,$B:$B,"*IND*",$C:$C,"*HET*")</f>
        <v>1012.0430789473691</v>
      </c>
      <c r="R29" s="3">
        <f t="shared" si="28"/>
        <v>967.35785450411481</v>
      </c>
      <c r="S29" s="3">
        <f t="shared" si="28"/>
        <v>999.36232542606376</v>
      </c>
      <c r="T29" s="3">
        <f t="shared" si="28"/>
        <v>856.74912623714999</v>
      </c>
      <c r="U29" s="3">
        <f t="shared" si="28"/>
        <v>861.35164038439473</v>
      </c>
      <c r="V29" s="3">
        <f t="shared" si="28"/>
        <v>777.97376024398523</v>
      </c>
      <c r="W29" s="3">
        <f t="shared" si="28"/>
        <v>773.34846266220006</v>
      </c>
      <c r="X29" s="3">
        <f t="shared" si="28"/>
        <v>749.23384082560665</v>
      </c>
    </row>
    <row r="30" spans="1:24">
      <c r="A30" s="38">
        <f>[8]Input!A30</f>
        <v>28</v>
      </c>
      <c r="B30" s="38" t="str">
        <f>[8]Input!B30</f>
        <v>ELC_FT_WIN_OFF</v>
      </c>
      <c r="C30" s="38" t="str">
        <f>[8]Input!C30</f>
        <v>RNW_POT_WIN_OFF</v>
      </c>
      <c r="D30" s="3">
        <f>[8]Input!D30</f>
        <v>0</v>
      </c>
      <c r="E30" s="3">
        <f>[8]Input!E30</f>
        <v>126.62</v>
      </c>
      <c r="F30" s="3">
        <f>[8]Input!F30</f>
        <v>259.57</v>
      </c>
      <c r="G30" s="3">
        <f>[8]Input!G30</f>
        <v>961.6839851718081</v>
      </c>
      <c r="H30" s="3">
        <f>[8]Input!H30</f>
        <v>2084.2242537281081</v>
      </c>
      <c r="I30" s="3">
        <f>[8]Input!I30</f>
        <v>4186.0915460958313</v>
      </c>
      <c r="J30" s="3">
        <f>[8]Input!J30</f>
        <v>5910.8780435761419</v>
      </c>
      <c r="K30" s="3">
        <f>[8]Input!K30</f>
        <v>6713.5117971178288</v>
      </c>
      <c r="L30" s="3">
        <f>[8]Input!L30</f>
        <v>7582.4931547579072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8.9999999999992392E-2</v>
      </c>
      <c r="R30" s="3">
        <f t="shared" si="29"/>
        <v>0.09</v>
      </c>
      <c r="S30" s="3">
        <f t="shared" si="29"/>
        <v>8.9999999999999983E-2</v>
      </c>
      <c r="T30" s="3">
        <f t="shared" si="29"/>
        <v>168.76665693825461</v>
      </c>
      <c r="U30" s="3">
        <f t="shared" si="29"/>
        <v>431.03470106794617</v>
      </c>
      <c r="V30" s="3">
        <f t="shared" si="29"/>
        <v>680.19246976276202</v>
      </c>
      <c r="W30" s="3">
        <f t="shared" si="29"/>
        <v>814.77941348399997</v>
      </c>
      <c r="X30" s="3">
        <f t="shared" si="29"/>
        <v>903.43538271703949</v>
      </c>
    </row>
    <row r="31" spans="1:24">
      <c r="A31" s="38">
        <f>[8]Input!A31</f>
        <v>29</v>
      </c>
      <c r="B31" s="38" t="str">
        <f>[8]Input!B31</f>
        <v>AGR_FT_NGA</v>
      </c>
      <c r="C31" s="38" t="str">
        <f>[8]Input!C31</f>
        <v>PRI_GAS_NGA</v>
      </c>
      <c r="D31" s="3">
        <f>[8]Input!D31</f>
        <v>170.8961693548373</v>
      </c>
      <c r="E31" s="3">
        <f>[8]Input!E31</f>
        <v>144.08232640142751</v>
      </c>
      <c r="F31" s="3">
        <f>[8]Input!F31</f>
        <v>108.9114541736092</v>
      </c>
      <c r="G31" s="3">
        <f>[8]Input!G31</f>
        <v>129.22331475591261</v>
      </c>
      <c r="H31" s="3">
        <f>[8]Input!H31</f>
        <v>98.194866010714478</v>
      </c>
      <c r="I31" s="3">
        <f>[8]Input!I31</f>
        <v>98.080107180992826</v>
      </c>
      <c r="J31" s="3">
        <f>[8]Input!J31</f>
        <v>66.657326216075177</v>
      </c>
      <c r="K31" s="3">
        <f>[8]Input!K31</f>
        <v>95.768417609748752</v>
      </c>
      <c r="L31" s="3">
        <f>[8]Input!L31</f>
        <v>83.718615418355625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119.99776430120809</v>
      </c>
      <c r="S31" s="3">
        <f t="shared" si="30"/>
        <v>119.99776430120809</v>
      </c>
      <c r="T31" s="3">
        <f t="shared" si="30"/>
        <v>119.99776430120809</v>
      </c>
      <c r="U31" s="3">
        <f t="shared" si="30"/>
        <v>84.60734845723745</v>
      </c>
      <c r="V31" s="3">
        <f t="shared" si="30"/>
        <v>84.469798256434487</v>
      </c>
      <c r="W31" s="3">
        <f t="shared" si="30"/>
        <v>3.57198307660894</v>
      </c>
      <c r="X31" s="3">
        <f t="shared" si="30"/>
        <v>0</v>
      </c>
    </row>
    <row r="32" spans="1:24">
      <c r="A32" s="38">
        <f>[8]Input!A32</f>
        <v>30</v>
      </c>
      <c r="B32" s="38" t="str">
        <f>[8]Input!B32</f>
        <v>AGR_FT_DST</v>
      </c>
      <c r="C32" s="38" t="str">
        <f>[8]Input!C32</f>
        <v>PRI_OIL_DST_kt</v>
      </c>
      <c r="D32" s="3">
        <f>[8]Input!D32</f>
        <v>16200.965939494879</v>
      </c>
      <c r="E32" s="3">
        <f>[8]Input!E32</f>
        <v>16304.906976744191</v>
      </c>
      <c r="F32" s="3">
        <f>[8]Input!F32</f>
        <v>16304.906976744191</v>
      </c>
      <c r="G32" s="3">
        <f>[8]Input!G32</f>
        <v>15158.79397852655</v>
      </c>
      <c r="H32" s="3">
        <f>[8]Input!H32</f>
        <v>15040.372794476551</v>
      </c>
      <c r="I32" s="3">
        <f>[8]Input!I32</f>
        <v>15287.70398163356</v>
      </c>
      <c r="J32" s="3">
        <f>[8]Input!J32</f>
        <v>15439.695642908249</v>
      </c>
      <c r="K32" s="3">
        <f>[8]Input!K32</f>
        <v>15533.644311929091</v>
      </c>
      <c r="L32" s="3">
        <f>[8]Input!L32</f>
        <v>16304.906976744191</v>
      </c>
      <c r="N32" s="38" t="s">
        <v>80</v>
      </c>
      <c r="O32" s="38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3283.178823951414</v>
      </c>
      <c r="R32" s="3">
        <f t="shared" si="31"/>
        <v>3281.917735241736</v>
      </c>
      <c r="S32" s="3">
        <f t="shared" si="31"/>
        <v>3062.584497361961</v>
      </c>
      <c r="T32" s="3">
        <f t="shared" si="31"/>
        <v>3153.6956818810199</v>
      </c>
      <c r="U32" s="3">
        <f t="shared" si="31"/>
        <v>1522.4267606665251</v>
      </c>
      <c r="V32" s="3">
        <f t="shared" si="31"/>
        <v>993.12811366299525</v>
      </c>
      <c r="W32" s="3">
        <f t="shared" si="31"/>
        <v>1021.013698234676</v>
      </c>
      <c r="X32" s="3">
        <f t="shared" si="31"/>
        <v>1055.546664222305</v>
      </c>
    </row>
    <row r="33" spans="1:24">
      <c r="A33" s="38">
        <f>[8]Input!A33</f>
        <v>31</v>
      </c>
      <c r="B33" s="38" t="str">
        <f>[8]Input!B33</f>
        <v>AGR_FT_GSL</v>
      </c>
      <c r="C33" s="38" t="str">
        <f>[8]Input!C33</f>
        <v>PRI_OIL_GSL_kt</v>
      </c>
      <c r="D33" s="3">
        <f>[8]Input!D33</f>
        <v>121.4954954838869</v>
      </c>
      <c r="E33" s="3">
        <f>[8]Input!E33</f>
        <v>127.1084867608177</v>
      </c>
      <c r="F33" s="3">
        <f>[8]Input!F33</f>
        <v>1422.0777131922059</v>
      </c>
      <c r="G33" s="3">
        <f>[8]Input!G33</f>
        <v>1422.0777131922059</v>
      </c>
      <c r="H33" s="3">
        <f>[8]Input!H33</f>
        <v>1422.0777131922059</v>
      </c>
      <c r="I33" s="3">
        <f>[8]Input!I33</f>
        <v>1422.077713192205</v>
      </c>
      <c r="J33" s="3">
        <f>[8]Input!J33</f>
        <v>1422.0777131922059</v>
      </c>
      <c r="K33" s="3">
        <f>[8]Input!K33</f>
        <v>1422.0777131922059</v>
      </c>
      <c r="L33" s="3">
        <f>[8]Input!L33</f>
        <v>1422.0777131922059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991.76358356566789</v>
      </c>
      <c r="Q33" s="3">
        <f t="shared" ref="Q33:X33" si="32">SUMIFS(E:E,$B:$B,"*IND*",$C:$C,"*OIL*")-SUMIFS(E:E,$B:$B,"*IND*",$C:$C,"*OIL_PTC*")-SUMIFS(E:E,$B:$B,"*IND*",$C:$C,"*OIL_NAP*")</f>
        <v>852.08587528870657</v>
      </c>
      <c r="R33" s="3">
        <f t="shared" si="32"/>
        <v>849.04939985186013</v>
      </c>
      <c r="S33" s="3">
        <f t="shared" si="32"/>
        <v>1057.4556107137992</v>
      </c>
      <c r="T33" s="3">
        <f t="shared" si="32"/>
        <v>666.42531941281186</v>
      </c>
      <c r="U33" s="3">
        <f t="shared" si="32"/>
        <v>406.71863236425548</v>
      </c>
      <c r="V33" s="3">
        <f t="shared" si="32"/>
        <v>313.04176537025216</v>
      </c>
      <c r="W33" s="3">
        <f t="shared" si="32"/>
        <v>288.2200187048698</v>
      </c>
      <c r="X33" s="3">
        <f t="shared" si="32"/>
        <v>202.61208591872258</v>
      </c>
    </row>
    <row r="34" spans="1:24">
      <c r="A34" s="38">
        <f>[8]Input!A34</f>
        <v>32</v>
      </c>
      <c r="B34" s="38" t="str">
        <f>[8]Input!B34</f>
        <v>AGR_FT_HFO</v>
      </c>
      <c r="C34" s="38" t="str">
        <f>[8]Input!C34</f>
        <v>PRI_OIL_HFO</v>
      </c>
      <c r="D34" s="3">
        <f>[8]Input!D34</f>
        <v>28.233472222222218</v>
      </c>
      <c r="E34" s="3">
        <f>[8]Input!E34</f>
        <v>21.175104166666671</v>
      </c>
      <c r="F34" s="3">
        <f>[8]Input!F34</f>
        <v>14.116736111111109</v>
      </c>
      <c r="G34" s="3">
        <f>[8]Input!G34</f>
        <v>7.0583680555555564</v>
      </c>
      <c r="H34" s="3">
        <f>[8]Input!H34</f>
        <v>0</v>
      </c>
      <c r="I34" s="3">
        <f>[8]Input!I34</f>
        <v>0</v>
      </c>
      <c r="J34" s="3">
        <f>[8]Input!J34</f>
        <v>0</v>
      </c>
      <c r="K34" s="3">
        <f>[8]Input!K34</f>
        <v>0</v>
      </c>
      <c r="L34" s="3">
        <f>[8]Input!L34</f>
        <v>0</v>
      </c>
      <c r="N34" s="38" t="s">
        <v>74</v>
      </c>
      <c r="O34" s="38" t="s">
        <v>43</v>
      </c>
      <c r="P34" s="3">
        <f>SUMIFS(D:D,$B:$B,"*ELC*",$C:$C,"*BIO*")</f>
        <v>2180.4852132718624</v>
      </c>
      <c r="Q34" s="3">
        <f t="shared" ref="Q34:W34" si="33">SUMIFS(E:E,$B:$B,"*ELC*",$C:$C,"*BIO*")</f>
        <v>1907.7312925248457</v>
      </c>
      <c r="R34" s="3">
        <f t="shared" si="33"/>
        <v>2060.9804118198699</v>
      </c>
      <c r="S34" s="3">
        <f t="shared" si="33"/>
        <v>1384.0992689648203</v>
      </c>
      <c r="T34" s="3">
        <f t="shared" si="33"/>
        <v>1599.0246793272293</v>
      </c>
      <c r="U34" s="3">
        <f t="shared" si="33"/>
        <v>924.69929655597616</v>
      </c>
      <c r="V34" s="3">
        <f t="shared" si="33"/>
        <v>374.84847386318188</v>
      </c>
      <c r="W34" s="3">
        <f t="shared" si="33"/>
        <v>901.58457595358266</v>
      </c>
      <c r="X34" s="3">
        <f>SUMIFS(L:L,$B:$B,"*ELC*",$C:$C,"*BIO*")</f>
        <v>980.39855444624027</v>
      </c>
    </row>
    <row r="35" spans="1:24">
      <c r="A35" s="38">
        <f>[8]Input!A35</f>
        <v>33</v>
      </c>
      <c r="B35" s="38" t="str">
        <f>[8]Input!B35</f>
        <v>AGR_FT_KER</v>
      </c>
      <c r="C35" s="38" t="str">
        <f>[8]Input!C35</f>
        <v>PRI_OIL_KER</v>
      </c>
      <c r="D35" s="3">
        <f>[8]Input!D35</f>
        <v>2.5519222216240558</v>
      </c>
      <c r="E35" s="3">
        <f>[8]Input!E35</f>
        <v>2.5519222216240571</v>
      </c>
      <c r="F35" s="3">
        <f>[8]Input!F35</f>
        <v>2.5519222216240571</v>
      </c>
      <c r="G35" s="3">
        <f>[8]Input!G35</f>
        <v>0.18802083333334441</v>
      </c>
      <c r="H35" s="3">
        <f>[8]Input!H35</f>
        <v>0</v>
      </c>
      <c r="I35" s="3">
        <f>[8]Input!I35</f>
        <v>0</v>
      </c>
      <c r="J35" s="3">
        <f>[8]Input!J35</f>
        <v>0</v>
      </c>
      <c r="K35" s="3">
        <f>[8]Input!K35</f>
        <v>0</v>
      </c>
      <c r="L35" s="3">
        <f>[8]Input!L35</f>
        <v>0</v>
      </c>
      <c r="N35" s="38" t="s">
        <v>74</v>
      </c>
      <c r="O35" s="38" t="s">
        <v>34</v>
      </c>
      <c r="P35" s="3">
        <f>SUMIFS(D:D,$B:$B,"*ELC*",$C:$C,"*COA*")+SUMIFS(D:D,$B:$B,"*ELC*",$C:$C,"*COG*")</f>
        <v>9182.4168197215622</v>
      </c>
      <c r="Q35" s="3">
        <f t="shared" ref="Q35:X35" si="34">SUMIFS(E:E,$B:$B,"*ELC*",$C:$C,"*COA*")+SUMIFS(E:E,$B:$B,"*ELC*",$C:$C,"*COG*")</f>
        <v>8680.7372516979358</v>
      </c>
      <c r="R35" s="3">
        <f t="shared" si="34"/>
        <v>4859.0099841332049</v>
      </c>
      <c r="S35" s="3">
        <f t="shared" si="34"/>
        <v>2830.7106060098677</v>
      </c>
      <c r="T35" s="3">
        <f t="shared" si="34"/>
        <v>1559.2535585562489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[8]Input!A36</f>
        <v>34</v>
      </c>
      <c r="B36" s="38" t="str">
        <f>[8]Input!B36</f>
        <v>AGR_FT_COA</v>
      </c>
      <c r="C36" s="38" t="str">
        <f>[8]Input!C36</f>
        <v>PRI_COA_BCO</v>
      </c>
      <c r="D36" s="3">
        <f>[8]Input!D36</f>
        <v>3.6642584615384619</v>
      </c>
      <c r="E36" s="3">
        <f>[8]Input!E36</f>
        <v>5.2215683076923094</v>
      </c>
      <c r="F36" s="3">
        <f>[8]Input!F36</f>
        <v>3.481045538461538</v>
      </c>
      <c r="G36" s="3">
        <f>[8]Input!G36</f>
        <v>1.7405227692307681</v>
      </c>
      <c r="H36" s="3">
        <f>[8]Input!H36</f>
        <v>0</v>
      </c>
      <c r="I36" s="3">
        <f>[8]Input!I36</f>
        <v>0</v>
      </c>
      <c r="J36" s="3">
        <f>[8]Input!J36</f>
        <v>0</v>
      </c>
      <c r="K36" s="3">
        <f>[8]Input!K36</f>
        <v>0</v>
      </c>
      <c r="L36" s="3">
        <f>[8]Input!L36</f>
        <v>0</v>
      </c>
      <c r="N36" s="38" t="s">
        <v>74</v>
      </c>
      <c r="O36" s="38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200.6982414823855</v>
      </c>
      <c r="S36" s="3">
        <f t="shared" si="35"/>
        <v>176.24007243215789</v>
      </c>
      <c r="T36" s="3">
        <f t="shared" si="35"/>
        <v>262.74573866089372</v>
      </c>
      <c r="U36" s="3">
        <f t="shared" si="35"/>
        <v>302.21326602105728</v>
      </c>
      <c r="V36" s="3">
        <f t="shared" si="35"/>
        <v>346.69373703176541</v>
      </c>
      <c r="W36" s="3">
        <f t="shared" si="35"/>
        <v>401.03995424795471</v>
      </c>
      <c r="X36" s="3">
        <f t="shared" si="35"/>
        <v>460.87744610366371</v>
      </c>
    </row>
    <row r="37" spans="1:24">
      <c r="A37" s="38">
        <f>[8]Input!A37</f>
        <v>35</v>
      </c>
      <c r="B37" s="38" t="str">
        <f>[8]Input!B37</f>
        <v>AGR_FT_COA</v>
      </c>
      <c r="C37" s="38" t="str">
        <f>[8]Input!C37</f>
        <v>PRI_COA_HCO</v>
      </c>
      <c r="D37" s="3">
        <f>[8]Input!D37</f>
        <v>17.769446153846161</v>
      </c>
      <c r="E37" s="3">
        <f>[8]Input!E37</f>
        <v>25.321460769230772</v>
      </c>
      <c r="F37" s="3">
        <f>[8]Input!F37</f>
        <v>16.88097384615385</v>
      </c>
      <c r="G37" s="3">
        <f>[8]Input!G37</f>
        <v>8.4404869230769197</v>
      </c>
      <c r="H37" s="3">
        <f>[8]Input!H37</f>
        <v>0</v>
      </c>
      <c r="I37" s="3">
        <f>[8]Input!I37</f>
        <v>0</v>
      </c>
      <c r="J37" s="3">
        <f>[8]Input!J37</f>
        <v>0</v>
      </c>
      <c r="K37" s="3">
        <f>[8]Input!K37</f>
        <v>0</v>
      </c>
      <c r="L37" s="3">
        <f>[8]Input!L37</f>
        <v>0</v>
      </c>
      <c r="N37" s="38" t="s">
        <v>74</v>
      </c>
      <c r="O37" s="38" t="s">
        <v>8</v>
      </c>
      <c r="P37" s="3">
        <f>SUMIFS(D:D,$B:$B,"*ELC*",$C:$C,"*NGA*")</f>
        <v>7902.5004361916026</v>
      </c>
      <c r="Q37" s="3">
        <f t="shared" ref="Q37:X37" si="36">SUMIFS(E:E,$B:$B,"*ELC*",$C:$C,"*NGA*")</f>
        <v>5208.6007156640126</v>
      </c>
      <c r="R37" s="3">
        <f t="shared" si="36"/>
        <v>6013.8353423594581</v>
      </c>
      <c r="S37" s="3">
        <f t="shared" si="36"/>
        <v>1955.9966710722381</v>
      </c>
      <c r="T37" s="3">
        <f t="shared" si="36"/>
        <v>864.03961279327996</v>
      </c>
      <c r="U37" s="3">
        <f t="shared" si="36"/>
        <v>43.059348408854831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[8]Input!A38</f>
        <v>36</v>
      </c>
      <c r="B38" s="38" t="str">
        <f>[8]Input!B38</f>
        <v>AGR_FT_COA</v>
      </c>
      <c r="C38" s="52" t="str">
        <f>[8]Input!C38</f>
        <v>PRI_COA_OVC</v>
      </c>
      <c r="D38" s="54">
        <f>[8]Input!D38</f>
        <v>0.64014153846153854</v>
      </c>
      <c r="E38" s="54">
        <f>[8]Input!E38</f>
        <v>0.91220169230769232</v>
      </c>
      <c r="F38" s="54">
        <f>[8]Input!F38</f>
        <v>0.60813446153846162</v>
      </c>
      <c r="G38" s="54">
        <f>[8]Input!G38</f>
        <v>0.30406723076923081</v>
      </c>
      <c r="H38" s="54">
        <f>[8]Input!H38</f>
        <v>0</v>
      </c>
      <c r="I38" s="54">
        <f>[8]Input!I38</f>
        <v>0</v>
      </c>
      <c r="J38" s="54">
        <f>[8]Input!J38</f>
        <v>0</v>
      </c>
      <c r="K38" s="54">
        <f>[8]Input!K38</f>
        <v>0</v>
      </c>
      <c r="L38" s="54">
        <f>[8]Input!L38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285.40999833780995</v>
      </c>
      <c r="U38" s="3">
        <f t="shared" si="37"/>
        <v>87.435372413793132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[8]Input!A39</f>
        <v>37</v>
      </c>
      <c r="B39" s="38" t="str">
        <f>[8]Input!B39</f>
        <v>AGR_FT_LPG</v>
      </c>
      <c r="C39" s="52" t="str">
        <f>[8]Input!C39</f>
        <v>PRI_OIL_LPG</v>
      </c>
      <c r="D39" s="54">
        <f>[8]Input!D39</f>
        <v>31.832000000000001</v>
      </c>
      <c r="E39" s="54">
        <f>[8]Input!E39</f>
        <v>31.832000000000001</v>
      </c>
      <c r="F39" s="54">
        <f>[8]Input!F39</f>
        <v>31.832000000000001</v>
      </c>
      <c r="G39" s="54">
        <f>[8]Input!G39</f>
        <v>9.06261872688526</v>
      </c>
      <c r="H39" s="54">
        <f>[8]Input!H39</f>
        <v>0</v>
      </c>
      <c r="I39" s="54">
        <f>[8]Input!I39</f>
        <v>0</v>
      </c>
      <c r="J39" s="54">
        <f>[8]Input!J39</f>
        <v>29.62314062255475</v>
      </c>
      <c r="K39" s="54">
        <f>[8]Input!K39</f>
        <v>0</v>
      </c>
      <c r="L39" s="54">
        <f>[8]Input!L39</f>
        <v>23.154227491066241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1448.6320924765994</v>
      </c>
      <c r="T39" s="3">
        <f t="shared" si="38"/>
        <v>2270.9454975293197</v>
      </c>
      <c r="U39" s="3">
        <f t="shared" si="38"/>
        <v>2769.0029613068973</v>
      </c>
      <c r="V39" s="3">
        <f t="shared" si="38"/>
        <v>2742.1712137951208</v>
      </c>
      <c r="W39" s="3">
        <f t="shared" si="38"/>
        <v>2739.738940195612</v>
      </c>
      <c r="X39" s="3">
        <f t="shared" si="38"/>
        <v>2888.1404154190063</v>
      </c>
    </row>
    <row r="40" spans="1:24">
      <c r="A40" s="38">
        <f>[8]Input!A40</f>
        <v>38</v>
      </c>
      <c r="B40" s="38" t="str">
        <f>[8]Input!B40</f>
        <v>AGR_FT_BIO</v>
      </c>
      <c r="C40" s="38" t="str">
        <f>[8]Input!C40</f>
        <v>RNW_POT_BIO_GAS</v>
      </c>
      <c r="D40" s="3">
        <f>[8]Input!D40</f>
        <v>1.031534070712826</v>
      </c>
      <c r="E40" s="3">
        <f>[8]Input!E40</f>
        <v>0.57981660946756786</v>
      </c>
      <c r="F40" s="3">
        <f>[8]Input!F40</f>
        <v>0.60056948052732217</v>
      </c>
      <c r="G40" s="3">
        <f>[8]Input!G40</f>
        <v>0</v>
      </c>
      <c r="H40" s="3">
        <f>[8]Input!H40</f>
        <v>0</v>
      </c>
      <c r="I40" s="3">
        <f>[8]Input!I40</f>
        <v>0</v>
      </c>
      <c r="J40" s="3">
        <f>[8]Input!J40</f>
        <v>0</v>
      </c>
      <c r="K40" s="3">
        <f>[8]Input!K40</f>
        <v>0</v>
      </c>
      <c r="L40" s="3">
        <f>[8]Input!L40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0.78549868800000067</v>
      </c>
      <c r="U40" s="3">
        <f t="shared" si="39"/>
        <v>0.60422976000000062</v>
      </c>
      <c r="V40" s="3">
        <f t="shared" si="39"/>
        <v>0</v>
      </c>
      <c r="W40" s="3">
        <f t="shared" si="39"/>
        <v>0</v>
      </c>
      <c r="X40" s="3">
        <f t="shared" si="39"/>
        <v>0</v>
      </c>
    </row>
    <row r="41" spans="1:24">
      <c r="A41" s="38">
        <f>[8]Input!A41</f>
        <v>39</v>
      </c>
      <c r="B41" s="38" t="str">
        <f>[8]Input!B41</f>
        <v>AGR_FT_BIO</v>
      </c>
      <c r="C41" s="38" t="str">
        <f>[8]Input!C41</f>
        <v>RNW_POT_BIO_WOD</v>
      </c>
      <c r="D41" s="3">
        <f>[8]Input!D41</f>
        <v>28.573610025001731</v>
      </c>
      <c r="E41" s="3">
        <f>[8]Input!E41</f>
        <v>30.49835365799407</v>
      </c>
      <c r="F41" s="3">
        <f>[8]Input!F41</f>
        <v>12.14008307065944</v>
      </c>
      <c r="G41" s="3">
        <f>[8]Input!G41</f>
        <v>12.29377877483013</v>
      </c>
      <c r="H41" s="3">
        <f>[8]Input!H41</f>
        <v>2.066882642095091</v>
      </c>
      <c r="I41" s="3">
        <f>[8]Input!I41</f>
        <v>0</v>
      </c>
      <c r="J41" s="3">
        <f>[8]Input!J41</f>
        <v>0</v>
      </c>
      <c r="K41" s="3">
        <f>[8]Input!K41</f>
        <v>0</v>
      </c>
      <c r="L41" s="3">
        <f>[8]Input!L41</f>
        <v>0</v>
      </c>
      <c r="N41" s="38" t="s">
        <v>74</v>
      </c>
      <c r="O41" s="38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3392.7124249766312</v>
      </c>
      <c r="T41" s="3">
        <f t="shared" si="40"/>
        <v>5098.3434128678437</v>
      </c>
      <c r="U41" s="3">
        <f t="shared" si="40"/>
        <v>7345.4270883245763</v>
      </c>
      <c r="V41" s="3">
        <f t="shared" si="40"/>
        <v>9126.0319388770495</v>
      </c>
      <c r="W41" s="3">
        <f t="shared" si="40"/>
        <v>10011.85907484808</v>
      </c>
      <c r="X41" s="3">
        <f t="shared" si="40"/>
        <v>11141.140973422005</v>
      </c>
    </row>
    <row r="42" spans="1:24">
      <c r="A42" s="38">
        <f>[8]Input!A42</f>
        <v>40</v>
      </c>
      <c r="B42" s="38" t="str">
        <f>[8]Input!B42</f>
        <v>AGR_FT_BIO</v>
      </c>
      <c r="C42" s="38" t="str">
        <f>[8]Input!C42</f>
        <v>RNW_POT_BIO_SLU</v>
      </c>
      <c r="D42" s="3">
        <f>[8]Input!D42</f>
        <v>0.80230427722115394</v>
      </c>
      <c r="E42" s="3">
        <f>[8]Input!E42</f>
        <v>0.81174325325459051</v>
      </c>
      <c r="F42" s="3">
        <f>[8]Input!F42</f>
        <v>0</v>
      </c>
      <c r="G42" s="3">
        <f>[8]Input!G42</f>
        <v>0.3893957078000494</v>
      </c>
      <c r="H42" s="3">
        <f>[8]Input!H42</f>
        <v>0</v>
      </c>
      <c r="I42" s="3">
        <f>[8]Input!I42</f>
        <v>0</v>
      </c>
      <c r="J42" s="3">
        <f>[8]Input!J42</f>
        <v>0</v>
      </c>
      <c r="K42" s="3">
        <f>[8]Input!K42</f>
        <v>0</v>
      </c>
      <c r="L42" s="3">
        <f>[8]Input!L42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2231.0100000000011</v>
      </c>
      <c r="S42" s="3">
        <f t="shared" si="41"/>
        <v>2298.4833239750851</v>
      </c>
      <c r="T42" s="3">
        <f t="shared" si="41"/>
        <v>2324.4009620461402</v>
      </c>
      <c r="U42" s="3">
        <f t="shared" si="41"/>
        <v>1871.7014567310459</v>
      </c>
      <c r="V42" s="3">
        <f t="shared" si="41"/>
        <v>1567.7715080523769</v>
      </c>
      <c r="W42" s="3">
        <f t="shared" si="41"/>
        <v>1288.1550461226909</v>
      </c>
      <c r="X42" s="3">
        <f t="shared" si="41"/>
        <v>1231.1428200849709</v>
      </c>
    </row>
    <row r="43" spans="1:24">
      <c r="A43" s="38">
        <f>[8]Input!A43</f>
        <v>41</v>
      </c>
      <c r="B43" s="38" t="str">
        <f>[8]Input!B43</f>
        <v>AGR_FT_BIO</v>
      </c>
      <c r="C43" s="38" t="str">
        <f>[8]Input!C43</f>
        <v>RNW_POT_BIO_LIQ</v>
      </c>
      <c r="D43" s="3">
        <f>[8]Input!D43</f>
        <v>26.9</v>
      </c>
      <c r="E43" s="3">
        <f>[8]Input!E43</f>
        <v>26.091747426040541</v>
      </c>
      <c r="F43" s="3">
        <f>[8]Input!F43</f>
        <v>30.1571674864791</v>
      </c>
      <c r="G43" s="3">
        <f>[8]Input!G43</f>
        <v>15.130804645944769</v>
      </c>
      <c r="H43" s="3">
        <f>[8]Input!H43</f>
        <v>0</v>
      </c>
      <c r="I43" s="3">
        <f>[8]Input!I43</f>
        <v>0</v>
      </c>
      <c r="J43" s="3">
        <f>[8]Input!J43</f>
        <v>0</v>
      </c>
      <c r="K43" s="3">
        <f>[8]Input!K43</f>
        <v>0</v>
      </c>
      <c r="L43" s="3">
        <f>[8]Input!L43</f>
        <v>0</v>
      </c>
      <c r="N43" s="38" t="s">
        <v>76</v>
      </c>
      <c r="O43" s="38" t="s">
        <v>43</v>
      </c>
      <c r="P43" s="3">
        <f>SUMIFS(D:D,$B:$B,"*RES*",$C:$C,"*BIO*")</f>
        <v>1887.6219999999996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1707.2936135705011</v>
      </c>
      <c r="T43" s="3">
        <f t="shared" si="42"/>
        <v>1887.6220000000001</v>
      </c>
      <c r="U43" s="3">
        <f t="shared" si="42"/>
        <v>1887.6219999999996</v>
      </c>
      <c r="V43" s="3">
        <f t="shared" si="42"/>
        <v>1887.6220000000001</v>
      </c>
      <c r="W43" s="3">
        <f t="shared" si="42"/>
        <v>1887.6220000000001</v>
      </c>
      <c r="X43" s="3">
        <f t="shared" si="42"/>
        <v>1887.6219999999996</v>
      </c>
    </row>
    <row r="44" spans="1:24">
      <c r="A44" s="38">
        <f>[8]Input!A44</f>
        <v>42</v>
      </c>
      <c r="B44" s="38" t="str">
        <f>[8]Input!B44</f>
        <v>AGR_FT_GEO</v>
      </c>
      <c r="C44" s="38" t="str">
        <f>[8]Input!C44</f>
        <v>RNW_POT_GEO</v>
      </c>
      <c r="D44" s="3">
        <f>[8]Input!D44</f>
        <v>1.813684210526316</v>
      </c>
      <c r="E44" s="3">
        <f>[8]Input!E44</f>
        <v>2.5844999999999998</v>
      </c>
      <c r="F44" s="3">
        <f>[8]Input!F44</f>
        <v>1.7230000000000001</v>
      </c>
      <c r="G44" s="3">
        <f>[8]Input!G44</f>
        <v>0.86150000000000004</v>
      </c>
      <c r="H44" s="3">
        <f>[8]Input!H44</f>
        <v>0</v>
      </c>
      <c r="I44" s="3">
        <f>[8]Input!I44</f>
        <v>0</v>
      </c>
      <c r="J44" s="3">
        <f>[8]Input!J44</f>
        <v>0</v>
      </c>
      <c r="K44" s="3">
        <f>[8]Input!K44</f>
        <v>0</v>
      </c>
      <c r="L44" s="3">
        <f>[8]Input!L44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472.55062500000003</v>
      </c>
      <c r="R44" s="3">
        <f t="shared" si="43"/>
        <v>346.48099999999999</v>
      </c>
      <c r="S44" s="3">
        <f t="shared" si="43"/>
        <v>204.10663989350695</v>
      </c>
      <c r="T44" s="3">
        <f t="shared" si="43"/>
        <v>0</v>
      </c>
      <c r="U44" s="3">
        <f t="shared" si="43"/>
        <v>641.87599999999998</v>
      </c>
      <c r="V44" s="3">
        <f t="shared" si="43"/>
        <v>641.87599999999998</v>
      </c>
      <c r="W44" s="3">
        <f t="shared" si="43"/>
        <v>86.71666784417765</v>
      </c>
      <c r="X44" s="3">
        <f t="shared" si="43"/>
        <v>0</v>
      </c>
    </row>
    <row r="45" spans="1:24">
      <c r="A45" s="38">
        <f>[8]Input!A45</f>
        <v>43</v>
      </c>
      <c r="B45" s="38" t="str">
        <f>[8]Input!B45</f>
        <v>AGR_FT_ELC</v>
      </c>
      <c r="C45" s="38" t="str">
        <f>[8]Input!C45</f>
        <v>ELC</v>
      </c>
      <c r="D45" s="3">
        <f>[8]Input!D45</f>
        <v>207.4859999999999</v>
      </c>
      <c r="E45" s="3">
        <f>[8]Input!E45</f>
        <v>217.79</v>
      </c>
      <c r="F45" s="3">
        <f>[8]Input!F45</f>
        <v>246.31499999999991</v>
      </c>
      <c r="G45" s="3">
        <f>[8]Input!G45</f>
        <v>300.60095250703239</v>
      </c>
      <c r="H45" s="3">
        <f>[8]Input!H45</f>
        <v>311.5817416163494</v>
      </c>
      <c r="I45" s="3">
        <f>[8]Input!I45</f>
        <v>318.75634827162912</v>
      </c>
      <c r="J45" s="3">
        <f>[8]Input!J45</f>
        <v>322.0556658683218</v>
      </c>
      <c r="K45" s="3">
        <f>[8]Input!K45</f>
        <v>326.26069522441111</v>
      </c>
      <c r="L45" s="3">
        <f>[8]Input!L45</f>
        <v>326.26069522441111</v>
      </c>
      <c r="N45" s="38" t="s">
        <v>76</v>
      </c>
      <c r="O45" s="38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3264.4140000000011</v>
      </c>
      <c r="S45" s="3">
        <f t="shared" si="44"/>
        <v>2978.331736797114</v>
      </c>
      <c r="T45" s="3">
        <f t="shared" si="44"/>
        <v>3112.9203822478789</v>
      </c>
      <c r="U45" s="3">
        <f t="shared" si="44"/>
        <v>2975.1459335641439</v>
      </c>
      <c r="V45" s="3">
        <f t="shared" si="44"/>
        <v>3000.7729511788489</v>
      </c>
      <c r="W45" s="3">
        <f t="shared" si="44"/>
        <v>3152.967176826171</v>
      </c>
      <c r="X45" s="3">
        <f t="shared" si="44"/>
        <v>3265.867600040604</v>
      </c>
    </row>
    <row r="46" spans="1:24">
      <c r="A46" s="38">
        <f>[8]Input!A46</f>
        <v>44</v>
      </c>
      <c r="B46" s="38" t="str">
        <f>[8]Input!B46</f>
        <v>AGR_FT_HET</v>
      </c>
      <c r="C46" s="38" t="str">
        <f>[8]Input!C46</f>
        <v>HET</v>
      </c>
      <c r="D46" s="3">
        <f>[8]Input!D46</f>
        <v>21.256</v>
      </c>
      <c r="E46" s="3">
        <f>[8]Input!E46</f>
        <v>9.0339210526315803</v>
      </c>
      <c r="F46" s="3">
        <f>[8]Input!F46</f>
        <v>13.173670131724959</v>
      </c>
      <c r="G46" s="3">
        <f>[8]Input!G46</f>
        <v>8.1254201317249546</v>
      </c>
      <c r="H46" s="3">
        <f>[8]Input!H46</f>
        <v>2.0141701317249519</v>
      </c>
      <c r="I46" s="3">
        <f>[8]Input!I46</f>
        <v>2.0141701317249519</v>
      </c>
      <c r="J46" s="3">
        <f>[8]Input!J46</f>
        <v>0</v>
      </c>
      <c r="K46" s="3">
        <f>[8]Input!K46</f>
        <v>0</v>
      </c>
      <c r="L46" s="3">
        <f>[8]Input!L46</f>
        <v>0</v>
      </c>
      <c r="N46" s="38" t="s">
        <v>76</v>
      </c>
      <c r="O46" s="38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43.613904556245487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1.7453236465486119</v>
      </c>
      <c r="U46" s="3">
        <f t="shared" si="45"/>
        <v>2.3656327428811532</v>
      </c>
      <c r="V46" s="3">
        <f t="shared" si="45"/>
        <v>2.973990608839467</v>
      </c>
      <c r="W46" s="3">
        <f t="shared" si="45"/>
        <v>3.5615444451114802</v>
      </c>
      <c r="X46" s="3">
        <f t="shared" si="45"/>
        <v>3.666583356548057</v>
      </c>
    </row>
    <row r="47" spans="1:24">
      <c r="A47" s="38">
        <f>[8]Input!A47</f>
        <v>45</v>
      </c>
      <c r="B47" s="38" t="str">
        <f>[8]Input!B47</f>
        <v>COM_FT_NGA</v>
      </c>
      <c r="C47" s="38" t="str">
        <f>[8]Input!C47</f>
        <v>PRI_GAS_NGA</v>
      </c>
      <c r="D47" s="3">
        <f>[8]Input!D47</f>
        <v>2036.596301775395</v>
      </c>
      <c r="E47" s="3">
        <f>[8]Input!E47</f>
        <v>2084.9601265402089</v>
      </c>
      <c r="F47" s="3">
        <f>[8]Input!F47</f>
        <v>2048.9758546632438</v>
      </c>
      <c r="G47" s="3">
        <f>[8]Input!G47</f>
        <v>1966.8212457444829</v>
      </c>
      <c r="H47" s="3">
        <f>[8]Input!H47</f>
        <v>1038.354652628673</v>
      </c>
      <c r="I47" s="3">
        <f>[8]Input!I47</f>
        <v>1501.4850971686531</v>
      </c>
      <c r="J47" s="3">
        <f>[8]Input!J47</f>
        <v>1529.967390269577</v>
      </c>
      <c r="K47" s="3">
        <f>[8]Input!K47</f>
        <v>1544.7961115961509</v>
      </c>
      <c r="L47" s="3">
        <f>[8]Input!L47</f>
        <v>1541.0346073557921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829.32143653038008</v>
      </c>
      <c r="T47" s="3">
        <f t="shared" si="46"/>
        <v>753.06573329378534</v>
      </c>
      <c r="U47" s="3">
        <f t="shared" si="46"/>
        <v>156.6162523934594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[8]Input!A48</f>
        <v>46</v>
      </c>
      <c r="B48" s="38" t="str">
        <f>[8]Input!B48</f>
        <v>COM_FT_DST</v>
      </c>
      <c r="C48" s="38" t="str">
        <f>[8]Input!C48</f>
        <v>PRI_OIL_DST_kt</v>
      </c>
      <c r="D48" s="3">
        <f>[8]Input!D48</f>
        <v>16910.280406640119</v>
      </c>
      <c r="E48" s="3">
        <f>[8]Input!E48</f>
        <v>14825.291700328929</v>
      </c>
      <c r="F48" s="3">
        <f>[8]Input!F48</f>
        <v>12017.648381927211</v>
      </c>
      <c r="G48" s="3">
        <f>[8]Input!G48</f>
        <v>21455.883720930229</v>
      </c>
      <c r="H48" s="3">
        <f>[8]Input!H48</f>
        <v>21455.883720930229</v>
      </c>
      <c r="I48" s="3">
        <f>[8]Input!I48</f>
        <v>16912.51765626996</v>
      </c>
      <c r="J48" s="3">
        <f>[8]Input!J48</f>
        <v>13679.045526430031</v>
      </c>
      <c r="K48" s="3">
        <f>[8]Input!K48</f>
        <v>15161.93880012698</v>
      </c>
      <c r="L48" s="3">
        <f>[8]Input!L48</f>
        <v>16524.893794993011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5281.9961470516755</v>
      </c>
      <c r="R48" s="3">
        <f t="shared" si="47"/>
        <v>5270.8117902409776</v>
      </c>
      <c r="S48" s="3">
        <f t="shared" si="47"/>
        <v>5343.9183940376333</v>
      </c>
      <c r="T48" s="3">
        <f t="shared" si="47"/>
        <v>5030.6508278099964</v>
      </c>
      <c r="U48" s="3">
        <f t="shared" si="47"/>
        <v>5560.9943824871252</v>
      </c>
      <c r="V48" s="3">
        <f t="shared" si="47"/>
        <v>5616.7393775394848</v>
      </c>
      <c r="W48" s="3">
        <f t="shared" si="47"/>
        <v>5673.3661753855913</v>
      </c>
      <c r="X48" s="3">
        <f t="shared" si="47"/>
        <v>5615.1552930232874</v>
      </c>
    </row>
    <row r="49" spans="1:24">
      <c r="A49" s="38">
        <f>[8]Input!A49</f>
        <v>47</v>
      </c>
      <c r="B49" s="38" t="str">
        <f>[8]Input!B49</f>
        <v>COM_FT_HFO</v>
      </c>
      <c r="C49" s="38" t="str">
        <f>[8]Input!C49</f>
        <v>PRI_OIL_HFO</v>
      </c>
      <c r="D49" s="3">
        <f>[8]Input!D49</f>
        <v>19.379857142857141</v>
      </c>
      <c r="E49" s="3">
        <f>[8]Input!E49</f>
        <v>14.534892857142861</v>
      </c>
      <c r="F49" s="3">
        <f>[8]Input!F49</f>
        <v>9.6899285714285703</v>
      </c>
      <c r="G49" s="3">
        <f>[8]Input!G49</f>
        <v>4.8449642857142843</v>
      </c>
      <c r="H49" s="3">
        <f>[8]Input!H49</f>
        <v>0</v>
      </c>
      <c r="I49" s="3">
        <f>[8]Input!I49</f>
        <v>40.698</v>
      </c>
      <c r="J49" s="3">
        <f>[8]Input!J49</f>
        <v>40.698</v>
      </c>
      <c r="K49" s="3">
        <f>[8]Input!K49</f>
        <v>40.698</v>
      </c>
      <c r="L49" s="3">
        <f>[8]Input!L49</f>
        <v>40.697999999999993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1511.0493675304087</v>
      </c>
      <c r="R49" s="3">
        <f t="shared" si="48"/>
        <v>1428.1778250745144</v>
      </c>
      <c r="S49" s="3">
        <f t="shared" si="48"/>
        <v>1491.4381440939385</v>
      </c>
      <c r="T49" s="3">
        <f t="shared" si="48"/>
        <v>1376.6099188862504</v>
      </c>
      <c r="U49" s="3">
        <f t="shared" si="48"/>
        <v>875.9520529623037</v>
      </c>
      <c r="V49" s="3">
        <f t="shared" si="48"/>
        <v>675.12023930926432</v>
      </c>
      <c r="W49" s="3">
        <f t="shared" si="48"/>
        <v>462.92736699049271</v>
      </c>
      <c r="X49" s="3">
        <f t="shared" si="48"/>
        <v>397.267</v>
      </c>
    </row>
    <row r="50" spans="1:24">
      <c r="A50" s="38">
        <f>[8]Input!A50</f>
        <v>48</v>
      </c>
      <c r="B50" s="38" t="str">
        <f>[8]Input!B50</f>
        <v>COM_FT_KER</v>
      </c>
      <c r="C50" s="38" t="str">
        <f>[8]Input!C50</f>
        <v>PRI_OIL_KER</v>
      </c>
      <c r="D50" s="3">
        <f>[8]Input!D50</f>
        <v>1.462085371617629</v>
      </c>
      <c r="E50" s="3">
        <f>[8]Input!E50</f>
        <v>1.0965640287132219</v>
      </c>
      <c r="F50" s="3">
        <f>[8]Input!F50</f>
        <v>0.73104268580881482</v>
      </c>
      <c r="G50" s="3">
        <f>[8]Input!G50</f>
        <v>0.36552134290440719</v>
      </c>
      <c r="H50" s="3">
        <f>[8]Input!H50</f>
        <v>0</v>
      </c>
      <c r="I50" s="3">
        <f>[8]Input!I50</f>
        <v>0</v>
      </c>
      <c r="J50" s="3">
        <f>[8]Input!J50</f>
        <v>0</v>
      </c>
      <c r="K50" s="3">
        <f>[8]Input!K50</f>
        <v>0</v>
      </c>
      <c r="L50" s="3">
        <f>[8]Input!L50</f>
        <v>0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134.81398792267399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134.8139879226741</v>
      </c>
      <c r="V50" s="3">
        <f t="shared" si="49"/>
        <v>134.81398792267399</v>
      </c>
      <c r="W50" s="3">
        <f t="shared" si="49"/>
        <v>134.8139879226741</v>
      </c>
      <c r="X50" s="3">
        <f t="shared" si="49"/>
        <v>134.81398792267399</v>
      </c>
    </row>
    <row r="51" spans="1:24">
      <c r="A51" s="38">
        <f>[8]Input!A51</f>
        <v>49</v>
      </c>
      <c r="B51" s="38" t="str">
        <f>[8]Input!B51</f>
        <v>COM_FT_COA</v>
      </c>
      <c r="C51" s="38" t="str">
        <f>[8]Input!C51</f>
        <v>PRI_COA_BCO</v>
      </c>
      <c r="D51" s="3">
        <f>[8]Input!D51</f>
        <v>40.349329999999981</v>
      </c>
      <c r="E51" s="3">
        <f>[8]Input!E51</f>
        <v>0</v>
      </c>
      <c r="F51" s="3">
        <f>[8]Input!F51</f>
        <v>32.786709999999992</v>
      </c>
      <c r="G51" s="3">
        <f>[8]Input!G51</f>
        <v>30.158169999999991</v>
      </c>
      <c r="H51" s="3">
        <f>[8]Input!H51</f>
        <v>39.790492798827238</v>
      </c>
      <c r="I51" s="3">
        <f>[8]Input!I51</f>
        <v>40.349329999999988</v>
      </c>
      <c r="J51" s="3">
        <f>[8]Input!J51</f>
        <v>33.565941410104656</v>
      </c>
      <c r="K51" s="3">
        <f>[8]Input!K51</f>
        <v>18.088025711619881</v>
      </c>
      <c r="L51" s="3">
        <f>[8]Input!L51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0</v>
      </c>
      <c r="U51" s="3">
        <f t="shared" si="50"/>
        <v>0</v>
      </c>
      <c r="V51" s="3">
        <f t="shared" si="50"/>
        <v>0</v>
      </c>
      <c r="W51" s="3">
        <f t="shared" si="50"/>
        <v>0</v>
      </c>
      <c r="X51" s="3">
        <f t="shared" si="50"/>
        <v>0</v>
      </c>
    </row>
    <row r="52" spans="1:24">
      <c r="A52" s="38">
        <f>[8]Input!A52</f>
        <v>50</v>
      </c>
      <c r="B52" s="38" t="str">
        <f>[8]Input!B52</f>
        <v>COM_FT_COA</v>
      </c>
      <c r="C52" s="38" t="str">
        <f>[8]Input!C52</f>
        <v>PRI_COA_HCO</v>
      </c>
      <c r="D52" s="3">
        <f>[8]Input!D52</f>
        <v>181.33463599999999</v>
      </c>
      <c r="E52" s="3">
        <f>[8]Input!E52</f>
        <v>190.81059599999989</v>
      </c>
      <c r="F52" s="3">
        <f>[8]Input!F52</f>
        <v>147.34733199999999</v>
      </c>
      <c r="G52" s="3">
        <f>[8]Input!G52</f>
        <v>191.52579600000001</v>
      </c>
      <c r="H52" s="3">
        <f>[8]Input!H52</f>
        <v>181.89347320117281</v>
      </c>
      <c r="I52" s="3">
        <f>[8]Input!I52</f>
        <v>181.33463599999999</v>
      </c>
      <c r="J52" s="3">
        <f>[8]Input!J52</f>
        <v>150.849289631294</v>
      </c>
      <c r="K52" s="3">
        <f>[8]Input!K52</f>
        <v>81.289715551044694</v>
      </c>
      <c r="L52" s="3">
        <f>[8]Input!L52</f>
        <v>0</v>
      </c>
      <c r="N52" s="38" t="s">
        <v>78</v>
      </c>
      <c r="O52" s="38" t="s">
        <v>34</v>
      </c>
      <c r="P52" s="3">
        <f>SUMIFS(D:D,$B:$B,"*TRA*",$C:$C,"*COA*")</f>
        <v>0.58200000000000007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0.13875706032556354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[8]Input!A53</f>
        <v>51</v>
      </c>
      <c r="B53" s="38" t="str">
        <f>[8]Input!B53</f>
        <v>COM_FT_COA</v>
      </c>
      <c r="C53" s="38" t="str">
        <f>[8]Input!C53</f>
        <v>PRI_COA_OVC</v>
      </c>
      <c r="D53" s="3">
        <f>[8]Input!D53</f>
        <v>15.665034</v>
      </c>
      <c r="E53" s="3">
        <f>[8]Input!E53</f>
        <v>13.483404</v>
      </c>
      <c r="F53" s="3">
        <f>[8]Input!F53</f>
        <v>12.728958</v>
      </c>
      <c r="G53" s="3">
        <f>[8]Input!G53</f>
        <v>15.665034</v>
      </c>
      <c r="H53" s="3">
        <f>[8]Input!H53</f>
        <v>15.665034</v>
      </c>
      <c r="I53" s="3">
        <f>[8]Input!I53</f>
        <v>15.665034</v>
      </c>
      <c r="J53" s="3">
        <f>[8]Input!J53</f>
        <v>13.03148313568769</v>
      </c>
      <c r="K53" s="3">
        <f>[8]Input!K53</f>
        <v>7.0224099821583117</v>
      </c>
      <c r="L53" s="3">
        <f>[8]Input!L53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227.64539200910869</v>
      </c>
      <c r="T53" s="3">
        <f t="shared" si="52"/>
        <v>404.4241625631891</v>
      </c>
      <c r="U53" s="3">
        <f t="shared" si="52"/>
        <v>537.37935227296532</v>
      </c>
      <c r="V53" s="3">
        <f t="shared" si="52"/>
        <v>838.42398697795443</v>
      </c>
      <c r="W53" s="3">
        <f t="shared" si="52"/>
        <v>940.62816585558369</v>
      </c>
      <c r="X53" s="3">
        <f t="shared" si="52"/>
        <v>1773.2936959351464</v>
      </c>
    </row>
    <row r="54" spans="1:24">
      <c r="A54" s="38">
        <f>[8]Input!A54</f>
        <v>52</v>
      </c>
      <c r="B54" s="38" t="str">
        <f>[8]Input!B54</f>
        <v>COM_FT_LPG</v>
      </c>
      <c r="C54" s="38" t="str">
        <f>[8]Input!C54</f>
        <v>PRI_OIL_LPG</v>
      </c>
      <c r="D54" s="3">
        <f>[8]Input!D54</f>
        <v>66.025999999999996</v>
      </c>
      <c r="E54" s="3">
        <f>[8]Input!E54</f>
        <v>66.025999999999996</v>
      </c>
      <c r="F54" s="3">
        <f>[8]Input!F54</f>
        <v>13.65014831989247</v>
      </c>
      <c r="G54" s="3">
        <f>[8]Input!G54</f>
        <v>66.025999999999996</v>
      </c>
      <c r="H54" s="3">
        <f>[8]Input!H54</f>
        <v>66.025999999999996</v>
      </c>
      <c r="I54" s="3">
        <f>[8]Input!I54</f>
        <v>66.025999999999996</v>
      </c>
      <c r="J54" s="3">
        <f>[8]Input!J54</f>
        <v>66.025999999999996</v>
      </c>
      <c r="K54" s="3">
        <f>[8]Input!K54</f>
        <v>66.025999999999996</v>
      </c>
      <c r="L54" s="3">
        <f>[8]Input!L54</f>
        <v>66.025999999999996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0.17964438613836639</v>
      </c>
      <c r="U54" s="3">
        <f t="shared" ref="U54" si="58">SUMIFS(I:I,$B:$B,"*TRA*",$C:$C,"*HH2*")</f>
        <v>9.6124615887832707</v>
      </c>
      <c r="V54" s="3">
        <f t="shared" ref="V54" si="59">SUMIFS(J:J,$B:$B,"*TRA*",$C:$C,"*HH2*")</f>
        <v>108.59168755753922</v>
      </c>
      <c r="W54" s="3">
        <f t="shared" ref="W54" si="60">SUMIFS(K:K,$B:$B,"*TRA*",$C:$C,"*HH2*")</f>
        <v>123.20500626782953</v>
      </c>
      <c r="X54" s="3">
        <f t="shared" ref="X54" si="61">SUMIFS(L:L,$B:$B,"*TRA*",$C:$C,"*HH2*")</f>
        <v>1015.1480744233605</v>
      </c>
    </row>
    <row r="55" spans="1:24">
      <c r="A55" s="38">
        <f>[8]Input!A55</f>
        <v>53</v>
      </c>
      <c r="B55" s="38" t="str">
        <f>[8]Input!B55</f>
        <v>COM_FT_BIO</v>
      </c>
      <c r="C55" s="38" t="str">
        <f>[8]Input!C55</f>
        <v>RNW_POT_BIO_MUN</v>
      </c>
      <c r="D55" s="3">
        <f>[8]Input!D55</f>
        <v>0</v>
      </c>
      <c r="E55" s="3">
        <f>[8]Input!E55</f>
        <v>0</v>
      </c>
      <c r="F55" s="3">
        <f>[8]Input!F55</f>
        <v>0</v>
      </c>
      <c r="G55" s="3">
        <f>[8]Input!G55</f>
        <v>0</v>
      </c>
      <c r="H55" s="3">
        <f>[8]Input!H55</f>
        <v>56.364028291316558</v>
      </c>
      <c r="I55" s="3">
        <f>[8]Input!I55</f>
        <v>56.364028291316558</v>
      </c>
      <c r="J55" s="3">
        <f>[8]Input!J55</f>
        <v>56.364028291316558</v>
      </c>
      <c r="K55" s="3">
        <f>[8]Input!K55</f>
        <v>0</v>
      </c>
      <c r="L55" s="3">
        <f>[8]Input!L55</f>
        <v>75.748279759755803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347.74287080216351</v>
      </c>
      <c r="R55" s="3">
        <f t="shared" si="62"/>
        <v>205.07923461154678</v>
      </c>
      <c r="S55" s="3">
        <f t="shared" si="62"/>
        <v>362.43294513080076</v>
      </c>
      <c r="T55" s="3">
        <f t="shared" si="62"/>
        <v>381.84496190241578</v>
      </c>
      <c r="U55" s="3">
        <f t="shared" si="62"/>
        <v>398.91493120472245</v>
      </c>
      <c r="V55" s="3">
        <f t="shared" si="62"/>
        <v>416.23713460601641</v>
      </c>
      <c r="W55" s="3">
        <f t="shared" si="62"/>
        <v>431.83380268843837</v>
      </c>
      <c r="X55" s="3">
        <f t="shared" si="62"/>
        <v>444.86047625257248</v>
      </c>
    </row>
    <row r="56" spans="1:24">
      <c r="A56" s="38">
        <f>[8]Input!A56</f>
        <v>54</v>
      </c>
      <c r="B56" s="38" t="str">
        <f>[8]Input!B56</f>
        <v>COM_FT_BIO</v>
      </c>
      <c r="C56" s="38" t="str">
        <f>[8]Input!C56</f>
        <v>RNW_POT_BIO_GAS</v>
      </c>
      <c r="D56" s="3">
        <f>[8]Input!D56</f>
        <v>56.364028291316558</v>
      </c>
      <c r="E56" s="3">
        <f>[8]Input!E56</f>
        <v>0</v>
      </c>
      <c r="F56" s="3">
        <f>[8]Input!F56</f>
        <v>56.364028291316558</v>
      </c>
      <c r="G56" s="3">
        <f>[8]Input!G56</f>
        <v>0</v>
      </c>
      <c r="H56" s="3">
        <f>[8]Input!H56</f>
        <v>0</v>
      </c>
      <c r="I56" s="3">
        <f>[8]Input!I56</f>
        <v>0</v>
      </c>
      <c r="J56" s="3">
        <f>[8]Input!J56</f>
        <v>0</v>
      </c>
      <c r="K56" s="3">
        <f>[8]Input!K56</f>
        <v>0</v>
      </c>
      <c r="L56" s="3">
        <f>[8]Input!L56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0.89258698940998482</v>
      </c>
      <c r="V56" s="3">
        <f t="shared" si="63"/>
        <v>6.1526373917027577</v>
      </c>
      <c r="W56" s="3">
        <f t="shared" si="63"/>
        <v>35.1491073866599</v>
      </c>
      <c r="X56" s="3">
        <f t="shared" si="63"/>
        <v>35.1491073866599</v>
      </c>
    </row>
    <row r="57" spans="1:24">
      <c r="A57" s="38">
        <f>[8]Input!A57</f>
        <v>55</v>
      </c>
      <c r="B57" s="38" t="str">
        <f>[8]Input!B57</f>
        <v>COM_FT_BIO</v>
      </c>
      <c r="C57" s="38" t="str">
        <f>[8]Input!C57</f>
        <v>RNW_POT_BIO_WOD</v>
      </c>
      <c r="D57" s="3">
        <f>[8]Input!D57</f>
        <v>87.584999999999994</v>
      </c>
      <c r="E57" s="3">
        <f>[8]Input!E57</f>
        <v>163.33327975975581</v>
      </c>
      <c r="F57" s="3">
        <f>[8]Input!F57</f>
        <v>120.0395886429022</v>
      </c>
      <c r="G57" s="3">
        <f>[8]Input!G57</f>
        <v>45.995288327483081</v>
      </c>
      <c r="H57" s="3">
        <f>[8]Input!H57</f>
        <v>87.584999999999994</v>
      </c>
      <c r="I57" s="3">
        <f>[8]Input!I57</f>
        <v>120.0395886429022</v>
      </c>
      <c r="J57" s="3">
        <f>[8]Input!J57</f>
        <v>100.655337174463</v>
      </c>
      <c r="K57" s="3">
        <f>[8]Input!K57</f>
        <v>128.10361693421879</v>
      </c>
      <c r="L57" s="3">
        <f>[8]Input!L57</f>
        <v>100.655337174463</v>
      </c>
      <c r="N57" s="38" t="s">
        <v>78</v>
      </c>
      <c r="O57" s="38" t="s">
        <v>8</v>
      </c>
      <c r="P57" s="3">
        <f>SUMIFS(D:D,$B:$B,"*TRA*",$C:$C,"*NGA*")+SUMIFS(D:D,$B:$B,"*TRA*",$C:$C,"*LNG*")</f>
        <v>9.8625654020267248</v>
      </c>
      <c r="Q57" s="3">
        <f t="shared" ref="Q57:X57" si="64">SUMIFS(E:E,$B:$B,"*TRA*",$C:$C,"*NGA*")+SUMIFS(E:E,$B:$B,"*TRA*",$C:$C,"*LNG*")</f>
        <v>4.5419709088280964</v>
      </c>
      <c r="R57" s="3">
        <f t="shared" si="64"/>
        <v>0</v>
      </c>
      <c r="S57" s="3">
        <f t="shared" si="64"/>
        <v>17.52352150537634</v>
      </c>
      <c r="T57" s="3">
        <f t="shared" si="64"/>
        <v>18.005418346774199</v>
      </c>
      <c r="U57" s="3">
        <f t="shared" si="64"/>
        <v>18.005418346774199</v>
      </c>
      <c r="V57" s="3">
        <f t="shared" si="64"/>
        <v>7.009408602150538</v>
      </c>
      <c r="W57" s="3">
        <f t="shared" si="64"/>
        <v>0</v>
      </c>
      <c r="X57" s="3">
        <f t="shared" si="64"/>
        <v>0</v>
      </c>
    </row>
    <row r="58" spans="1:24">
      <c r="A58" s="38">
        <f>[8]Input!A58</f>
        <v>56</v>
      </c>
      <c r="B58" s="38" t="str">
        <f>[8]Input!B58</f>
        <v>COM_FT_BIO</v>
      </c>
      <c r="C58" s="38" t="str">
        <f>[8]Input!C58</f>
        <v>RNW_POT_BIO_SLU</v>
      </c>
      <c r="D58" s="3">
        <f>[8]Input!D58</f>
        <v>0</v>
      </c>
      <c r="E58" s="3">
        <f>[8]Input!E58</f>
        <v>0</v>
      </c>
      <c r="F58" s="3">
        <f>[8]Input!F58</f>
        <v>0</v>
      </c>
      <c r="G58" s="3">
        <f>[8]Input!G58</f>
        <v>0</v>
      </c>
      <c r="H58" s="3">
        <f>[8]Input!H58</f>
        <v>32.454588642902202</v>
      </c>
      <c r="I58" s="3">
        <f>[8]Input!I58</f>
        <v>0</v>
      </c>
      <c r="J58" s="3">
        <f>[8]Input!J58</f>
        <v>19.384251468439249</v>
      </c>
      <c r="K58" s="3">
        <f>[8]Input!K58</f>
        <v>48.3</v>
      </c>
      <c r="L58" s="3">
        <f>[8]Input!L58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14503.242549904051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14873.533737783062</v>
      </c>
      <c r="R58" s="3">
        <f t="shared" si="65"/>
        <v>14016.179991326446</v>
      </c>
      <c r="S58" s="3">
        <f t="shared" si="65"/>
        <v>14522.24880338251</v>
      </c>
      <c r="T58" s="3">
        <f t="shared" si="65"/>
        <v>12957.306578046711</v>
      </c>
      <c r="U58" s="3">
        <f t="shared" si="65"/>
        <v>11166.331537396047</v>
      </c>
      <c r="V58" s="3">
        <f t="shared" si="65"/>
        <v>9503.2597786213864</v>
      </c>
      <c r="W58" s="3">
        <f t="shared" si="65"/>
        <v>9372.8970568859677</v>
      </c>
      <c r="X58" s="3">
        <f t="shared" si="65"/>
        <v>5484.3594204509673</v>
      </c>
    </row>
    <row r="59" spans="1:24">
      <c r="A59" s="38">
        <f>[8]Input!A59</f>
        <v>57</v>
      </c>
      <c r="B59" s="38" t="str">
        <f>[8]Input!B59</f>
        <v>COM_FT_BIO_PLT</v>
      </c>
      <c r="C59" s="38" t="str">
        <f>[8]Input!C59</f>
        <v>RNW_POT_BIO_WOD</v>
      </c>
      <c r="D59" s="3">
        <f>[8]Input!D59</f>
        <v>0.25597170868347341</v>
      </c>
      <c r="E59" s="3">
        <f>[8]Input!E59</f>
        <v>1.448720240244215</v>
      </c>
      <c r="F59" s="3">
        <f>[8]Input!F59</f>
        <v>12.60338306578126</v>
      </c>
      <c r="G59" s="3">
        <f>[8]Input!G59</f>
        <v>12.60338306578126</v>
      </c>
      <c r="H59" s="3">
        <f>[8]Input!H59</f>
        <v>12.60338306578126</v>
      </c>
      <c r="I59" s="3">
        <f>[8]Input!I59</f>
        <v>12.60338306578126</v>
      </c>
      <c r="J59" s="3">
        <f>[8]Input!J59</f>
        <v>12.60338306578126</v>
      </c>
      <c r="K59" s="3">
        <f>[8]Input!K59</f>
        <v>12.60338306578126</v>
      </c>
      <c r="L59" s="3">
        <f>[8]Input!L59</f>
        <v>12.60338306578126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460.70589264472579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194.87816225587912</v>
      </c>
      <c r="S59" s="3">
        <f t="shared" si="66"/>
        <v>603.47249033347407</v>
      </c>
      <c r="T59" s="3">
        <f t="shared" si="66"/>
        <v>769.46870944621037</v>
      </c>
      <c r="U59" s="3">
        <f t="shared" si="66"/>
        <v>752.17816130523488</v>
      </c>
      <c r="V59" s="3">
        <f t="shared" si="66"/>
        <v>832.33696411068388</v>
      </c>
      <c r="W59" s="3">
        <f t="shared" si="66"/>
        <v>910.72689101432616</v>
      </c>
      <c r="X59" s="3">
        <f t="shared" si="66"/>
        <v>978.11620729390245</v>
      </c>
    </row>
    <row r="60" spans="1:24">
      <c r="A60" s="38">
        <f>[8]Input!A60</f>
        <v>58</v>
      </c>
      <c r="B60" s="38" t="str">
        <f>[8]Input!B60</f>
        <v>COM_FT_GEO</v>
      </c>
      <c r="C60" s="38" t="str">
        <f>[8]Input!C60</f>
        <v>RNW_POT_GEO</v>
      </c>
      <c r="D60" s="3">
        <f>[8]Input!D60</f>
        <v>5.6493971472930324</v>
      </c>
      <c r="E60" s="3">
        <f>[8]Input!E60</f>
        <v>7.6744023410516364</v>
      </c>
      <c r="F60" s="3">
        <f>[8]Input!F60</f>
        <v>9.4269999999999996</v>
      </c>
      <c r="G60" s="3">
        <f>[8]Input!G60</f>
        <v>4.8895864166282967</v>
      </c>
      <c r="H60" s="3">
        <f>[8]Input!H60</f>
        <v>0.19470158144671471</v>
      </c>
      <c r="I60" s="3">
        <f>[8]Input!I60</f>
        <v>0.26398318050609149</v>
      </c>
      <c r="J60" s="3">
        <f>[8]Input!J60</f>
        <v>0.33227235939510869</v>
      </c>
      <c r="K60" s="3">
        <f>[8]Input!K60</f>
        <v>0.39850130693383301</v>
      </c>
      <c r="L60" s="3">
        <f>[8]Input!L60</f>
        <v>0.45597053978819702</v>
      </c>
      <c r="N60" s="38" t="s">
        <v>73</v>
      </c>
      <c r="O60" s="38" t="s">
        <v>14</v>
      </c>
      <c r="P60" s="3">
        <f>SUMIFS(D:D,$B:$B,"*ups*",$C:$C,"*ELC*")</f>
        <v>220.16367278980459</v>
      </c>
      <c r="Q60" s="3">
        <f t="shared" ref="Q60:X60" si="67">SUMIFS(E:E,$B:$B,"*ups*",$C:$C,"*ELC*")</f>
        <v>220.16367278980471</v>
      </c>
      <c r="R60" s="3">
        <f t="shared" si="67"/>
        <v>220.16367278980459</v>
      </c>
      <c r="S60" s="3">
        <f t="shared" si="67"/>
        <v>173.15757943223801</v>
      </c>
      <c r="T60" s="3">
        <f t="shared" si="67"/>
        <v>152.20674730490049</v>
      </c>
      <c r="U60" s="3">
        <f t="shared" si="67"/>
        <v>130.623219961822</v>
      </c>
      <c r="V60" s="3">
        <f t="shared" si="67"/>
        <v>118.1596356673324</v>
      </c>
      <c r="W60" s="3">
        <f t="shared" si="67"/>
        <v>110.78856555653179</v>
      </c>
      <c r="X60" s="3">
        <f t="shared" si="67"/>
        <v>78.643258881522925</v>
      </c>
    </row>
    <row r="61" spans="1:24">
      <c r="A61" s="38">
        <f>[8]Input!A61</f>
        <v>59</v>
      </c>
      <c r="B61" s="38" t="str">
        <f>[8]Input!B61</f>
        <v>COM_FT_SOL</v>
      </c>
      <c r="C61" s="38" t="str">
        <f>[8]Input!C61</f>
        <v>RNW_POT_SOL_TH</v>
      </c>
      <c r="D61" s="3">
        <f>[8]Input!D61</f>
        <v>181.72953676117459</v>
      </c>
      <c r="E61" s="3">
        <f>[8]Input!E61</f>
        <v>479.06459551940799</v>
      </c>
      <c r="F61" s="3">
        <f>[8]Input!F61</f>
        <v>737.18010514944501</v>
      </c>
      <c r="G61" s="3">
        <f>[8]Input!G61</f>
        <v>1007.066086265179</v>
      </c>
      <c r="H61" s="3">
        <f>[8]Input!H61</f>
        <v>1007.066086265179</v>
      </c>
      <c r="I61" s="3">
        <f>[8]Input!I61</f>
        <v>1007.066086265179</v>
      </c>
      <c r="J61" s="3">
        <f>[8]Input!J61</f>
        <v>1007.066086265179</v>
      </c>
      <c r="K61" s="3">
        <f>[8]Input!K61</f>
        <v>1007.066086265179</v>
      </c>
      <c r="L61" s="3">
        <f>[8]Input!L61</f>
        <v>1007.066086265179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0</v>
      </c>
      <c r="U61" s="3">
        <f t="shared" si="68"/>
        <v>0</v>
      </c>
      <c r="V61" s="3">
        <f t="shared" si="68"/>
        <v>0</v>
      </c>
      <c r="W61" s="3">
        <f t="shared" si="68"/>
        <v>0</v>
      </c>
      <c r="X61" s="3">
        <f t="shared" si="68"/>
        <v>0</v>
      </c>
    </row>
    <row r="62" spans="1:24">
      <c r="A62" s="38">
        <f>[8]Input!A62</f>
        <v>60</v>
      </c>
      <c r="B62" s="38" t="str">
        <f>[8]Input!B62</f>
        <v>COM_FT_ELC</v>
      </c>
      <c r="C62" s="38" t="str">
        <f>[8]Input!C62</f>
        <v>ELC</v>
      </c>
      <c r="D62" s="3">
        <f>[8]Input!D62</f>
        <v>3268.4160000000011</v>
      </c>
      <c r="E62" s="3">
        <f>[8]Input!E62</f>
        <v>3261.1999999999989</v>
      </c>
      <c r="F62" s="3">
        <f>[8]Input!F62</f>
        <v>3036.045000000001</v>
      </c>
      <c r="G62" s="3">
        <f>[8]Input!G62</f>
        <v>3416.36331791373</v>
      </c>
      <c r="H62" s="3">
        <f>[8]Input!H62</f>
        <v>4140.2383474262479</v>
      </c>
      <c r="I62" s="3">
        <f>[8]Input!I62</f>
        <v>3998.5619914719732</v>
      </c>
      <c r="J62" s="3">
        <f>[8]Input!J62</f>
        <v>4101.0789059510917</v>
      </c>
      <c r="K62" s="3">
        <f>[8]Input!K62</f>
        <v>4007.6252746783862</v>
      </c>
      <c r="L62" s="3">
        <f>[8]Input!L62</f>
        <v>3900.1636513124499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[8]Input!A63</f>
        <v>61</v>
      </c>
      <c r="B63" s="38" t="str">
        <f>[8]Input!B63</f>
        <v>COM_FT_HET</v>
      </c>
      <c r="C63" s="38" t="str">
        <f>[8]Input!C63</f>
        <v>HET</v>
      </c>
      <c r="D63" s="3">
        <f>[8]Input!D63</f>
        <v>517.22799999999995</v>
      </c>
      <c r="E63" s="3">
        <f>[8]Input!E63</f>
        <v>379.37099999999998</v>
      </c>
      <c r="F63" s="3">
        <f>[8]Input!F63</f>
        <v>384.23200000000003</v>
      </c>
      <c r="G63" s="3">
        <f>[8]Input!G63</f>
        <v>241.93917690762319</v>
      </c>
      <c r="H63" s="3">
        <f>[8]Input!H63</f>
        <v>388.60611756531961</v>
      </c>
      <c r="I63" s="3">
        <f>[8]Input!I63</f>
        <v>0</v>
      </c>
      <c r="J63" s="3">
        <f>[8]Input!J63</f>
        <v>0</v>
      </c>
      <c r="K63" s="3">
        <f>[8]Input!K63</f>
        <v>0</v>
      </c>
      <c r="L63" s="3">
        <f>[8]Input!L63</f>
        <v>0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[8]Input!A64</f>
        <v>62</v>
      </c>
      <c r="B64" s="38" t="str">
        <f>[8]Input!B64</f>
        <v>RES_FT_NGA</v>
      </c>
      <c r="C64" s="38" t="str">
        <f>[8]Input!C64</f>
        <v>PRI_GAS_NGA</v>
      </c>
      <c r="D64" s="3">
        <f>[8]Input!D64</f>
        <v>5882.6330645161279</v>
      </c>
      <c r="E64" s="3">
        <f>[8]Input!E64</f>
        <v>5202.961189331324</v>
      </c>
      <c r="F64" s="3">
        <f>[8]Input!F64</f>
        <v>5199.1689346872918</v>
      </c>
      <c r="G64" s="3">
        <f>[8]Input!G64</f>
        <v>5329.5375190392597</v>
      </c>
      <c r="H64" s="3">
        <f>[8]Input!H64</f>
        <v>4952.6910423914014</v>
      </c>
      <c r="I64" s="3">
        <f>[8]Input!I64</f>
        <v>5491.5178982823363</v>
      </c>
      <c r="J64" s="3">
        <f>[8]Input!J64</f>
        <v>5519.8643585100599</v>
      </c>
      <c r="K64" s="3">
        <f>[8]Input!K64</f>
        <v>5606.9435388118163</v>
      </c>
      <c r="L64" s="3">
        <f>[8]Input!L64</f>
        <v>5571.0313886934282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[8]Input!A65</f>
        <v>63</v>
      </c>
      <c r="B65" s="38" t="str">
        <f>[8]Input!B65</f>
        <v>RES_FT_NGA</v>
      </c>
      <c r="C65" s="38" t="str">
        <f>[8]Input!C65</f>
        <v>PRI_GAS_COG</v>
      </c>
      <c r="D65" s="3">
        <f>[8]Input!D65</f>
        <v>0</v>
      </c>
      <c r="E65" s="3">
        <f>[8]Input!E65</f>
        <v>79.034957720351585</v>
      </c>
      <c r="F65" s="3">
        <f>[8]Input!F65</f>
        <v>71.642855553686772</v>
      </c>
      <c r="G65" s="3">
        <f>[8]Input!G65</f>
        <v>14.38087499837399</v>
      </c>
      <c r="H65" s="3">
        <f>[8]Input!H65</f>
        <v>77.959785418594635</v>
      </c>
      <c r="I65" s="3">
        <f>[8]Input!I65</f>
        <v>69.476484204789301</v>
      </c>
      <c r="J65" s="3">
        <f>[8]Input!J65</f>
        <v>96.875019029424877</v>
      </c>
      <c r="K65" s="3">
        <f>[8]Input!K65</f>
        <v>66.422636573774639</v>
      </c>
      <c r="L65" s="3">
        <f>[8]Input!L65</f>
        <v>44.12390432985913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[8]Input!A66</f>
        <v>64</v>
      </c>
      <c r="B66" s="38" t="str">
        <f>[8]Input!B66</f>
        <v>RES_FT_DST</v>
      </c>
      <c r="C66" s="38" t="str">
        <f>[8]Input!C66</f>
        <v>PRI_OIL_DST_kt</v>
      </c>
      <c r="D66" s="3">
        <f>[8]Input!D66</f>
        <v>42118.262188357417</v>
      </c>
      <c r="E66" s="3">
        <f>[8]Input!E66</f>
        <v>27891.886127309281</v>
      </c>
      <c r="F66" s="3">
        <f>[8]Input!F66</f>
        <v>26774.975720332539</v>
      </c>
      <c r="G66" s="3">
        <f>[8]Input!G66</f>
        <v>25035.616916755789</v>
      </c>
      <c r="H66" s="3">
        <f>[8]Input!H66</f>
        <v>22720.75571816101</v>
      </c>
      <c r="I66" s="3">
        <f>[8]Input!I66</f>
        <v>11105.493228725451</v>
      </c>
      <c r="J66" s="3">
        <f>[8]Input!J66</f>
        <v>6446.1951519749364</v>
      </c>
      <c r="K66" s="3">
        <f>[8]Input!K66</f>
        <v>1523.320514179429</v>
      </c>
      <c r="L66" s="3">
        <f>[8]Input!L66</f>
        <v>0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[8]Input!A67</f>
        <v>65</v>
      </c>
      <c r="B67" s="38" t="str">
        <f>[8]Input!B67</f>
        <v>RES_FT_HFO</v>
      </c>
      <c r="C67" s="38" t="str">
        <f>[8]Input!C67</f>
        <v>PRI_OIL_HFO</v>
      </c>
      <c r="D67" s="3">
        <f>[8]Input!D67</f>
        <v>15.380062941176471</v>
      </c>
      <c r="E67" s="3">
        <f>[8]Input!E67</f>
        <v>11.53504720588235</v>
      </c>
      <c r="F67" s="3">
        <f>[8]Input!F67</f>
        <v>15.323537205882349</v>
      </c>
      <c r="G67" s="3">
        <f>[8]Input!G67</f>
        <v>3.845015735294115</v>
      </c>
      <c r="H67" s="3">
        <f>[8]Input!H67</f>
        <v>0</v>
      </c>
      <c r="I67" s="3">
        <f>[8]Input!I67</f>
        <v>0</v>
      </c>
      <c r="J67" s="3">
        <f>[8]Input!J67</f>
        <v>0</v>
      </c>
      <c r="K67" s="3">
        <f>[8]Input!K67</f>
        <v>0</v>
      </c>
      <c r="L67" s="3">
        <f>[8]Input!L67</f>
        <v>0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[8]Input!A68</f>
        <v>66</v>
      </c>
      <c r="B68" s="38" t="str">
        <f>[8]Input!B68</f>
        <v>RES_FT_KER</v>
      </c>
      <c r="C68" s="38" t="str">
        <f>[8]Input!C68</f>
        <v>PRI_OIL_KER</v>
      </c>
      <c r="D68" s="3">
        <f>[8]Input!D68</f>
        <v>46.973977245168619</v>
      </c>
      <c r="E68" s="3">
        <f>[8]Input!E68</f>
        <v>33.614128598901097</v>
      </c>
      <c r="F68" s="3">
        <f>[8]Input!F68</f>
        <v>26.811957527472529</v>
      </c>
      <c r="G68" s="3">
        <f>[8]Input!G68</f>
        <v>11.20470953296703</v>
      </c>
      <c r="H68" s="3">
        <f>[8]Input!H68</f>
        <v>0</v>
      </c>
      <c r="I68" s="3">
        <f>[8]Input!I68</f>
        <v>0</v>
      </c>
      <c r="J68" s="3">
        <f>[8]Input!J68</f>
        <v>0</v>
      </c>
      <c r="K68" s="3">
        <f>[8]Input!K68</f>
        <v>0</v>
      </c>
      <c r="L68" s="3">
        <f>[8]Input!L68</f>
        <v>0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[8]Input!A69</f>
        <v>67</v>
      </c>
      <c r="B69" s="38" t="str">
        <f>[8]Input!B69</f>
        <v>RES_FT_COA</v>
      </c>
      <c r="C69" s="38" t="str">
        <f>[8]Input!C69</f>
        <v>PRI_COA_BCO</v>
      </c>
      <c r="D69" s="3">
        <f>[8]Input!D69</f>
        <v>63.329929999999997</v>
      </c>
      <c r="E69" s="3">
        <f>[8]Input!E69</f>
        <v>0</v>
      </c>
      <c r="F69" s="3">
        <f>[8]Input!F69</f>
        <v>0</v>
      </c>
      <c r="G69" s="3">
        <f>[8]Input!G69</f>
        <v>34.698128781896173</v>
      </c>
      <c r="H69" s="3">
        <f>[8]Input!H69</f>
        <v>0</v>
      </c>
      <c r="I69" s="3">
        <f>[8]Input!I69</f>
        <v>109.11892</v>
      </c>
      <c r="J69" s="3">
        <f>[8]Input!J69</f>
        <v>95.263548383281218</v>
      </c>
      <c r="K69" s="3">
        <f>[8]Input!K69</f>
        <v>14.74183353351019</v>
      </c>
      <c r="L69" s="3">
        <f>[8]Input!L69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[8]Input!A70</f>
        <v>68</v>
      </c>
      <c r="B70" s="38" t="str">
        <f>[8]Input!B70</f>
        <v>RES_FT_COA</v>
      </c>
      <c r="C70" s="38" t="str">
        <f>[8]Input!C70</f>
        <v>PRI_COA_HCO</v>
      </c>
      <c r="D70" s="3">
        <f>[8]Input!D70</f>
        <v>559.28979000000004</v>
      </c>
      <c r="E70" s="3">
        <f>[8]Input!E70</f>
        <v>458.37410625000001</v>
      </c>
      <c r="F70" s="3">
        <f>[8]Input!F70</f>
        <v>336.08656999999999</v>
      </c>
      <c r="G70" s="3">
        <f>[8]Input!G70</f>
        <v>163.28531191480559</v>
      </c>
      <c r="H70" s="3">
        <f>[8]Input!H70</f>
        <v>0</v>
      </c>
      <c r="I70" s="3">
        <f>[8]Input!I70</f>
        <v>513.50080000000003</v>
      </c>
      <c r="J70" s="3">
        <f>[8]Input!J70</f>
        <v>527.35617161671883</v>
      </c>
      <c r="K70" s="3">
        <f>[8]Input!K70</f>
        <v>69.373334275342131</v>
      </c>
      <c r="L70" s="3">
        <f>[8]Input!L70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[8]Input!A71</f>
        <v>69</v>
      </c>
      <c r="B71" s="38" t="str">
        <f>[8]Input!B71</f>
        <v>RES_FT_COA</v>
      </c>
      <c r="C71" s="38" t="str">
        <f>[8]Input!C71</f>
        <v>PRI_COA_OVC</v>
      </c>
      <c r="D71" s="3">
        <f>[8]Input!D71</f>
        <v>19.25628</v>
      </c>
      <c r="E71" s="3">
        <f>[8]Input!E71</f>
        <v>14.17651875</v>
      </c>
      <c r="F71" s="3">
        <f>[8]Input!F71</f>
        <v>10.39443</v>
      </c>
      <c r="G71" s="3">
        <f>[8]Input!G71</f>
        <v>6.123199196805202</v>
      </c>
      <c r="H71" s="3">
        <f>[8]Input!H71</f>
        <v>0</v>
      </c>
      <c r="I71" s="3">
        <f>[8]Input!I71</f>
        <v>19.25628</v>
      </c>
      <c r="J71" s="3">
        <f>[8]Input!J71</f>
        <v>19.25628</v>
      </c>
      <c r="K71" s="3">
        <f>[8]Input!K71</f>
        <v>2.601500035325329</v>
      </c>
      <c r="L71" s="3">
        <f>[8]Input!L71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[8]Input!A72</f>
        <v>70</v>
      </c>
      <c r="B72" s="38" t="str">
        <f>[8]Input!B72</f>
        <v>RES_FT_LPG</v>
      </c>
      <c r="C72" s="38" t="str">
        <f>[8]Input!C72</f>
        <v>PRI_OIL_LPG</v>
      </c>
      <c r="D72" s="3">
        <f>[8]Input!D72</f>
        <v>126.86068571428569</v>
      </c>
      <c r="E72" s="3">
        <f>[8]Input!E72</f>
        <v>263.66372072091752</v>
      </c>
      <c r="F72" s="3">
        <f>[8]Input!F72</f>
        <v>231.94854929234609</v>
      </c>
      <c r="G72" s="3">
        <f>[8]Input!G72</f>
        <v>397.267</v>
      </c>
      <c r="H72" s="3">
        <f>[8]Input!H72</f>
        <v>397.267</v>
      </c>
      <c r="I72" s="3">
        <f>[8]Input!I72</f>
        <v>397.267</v>
      </c>
      <c r="J72" s="3">
        <f>[8]Input!J72</f>
        <v>397.267</v>
      </c>
      <c r="K72" s="3">
        <f>[8]Input!K72</f>
        <v>397.267</v>
      </c>
      <c r="L72" s="3">
        <f>[8]Input!L72</f>
        <v>397.267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[8]Input!A73</f>
        <v>71</v>
      </c>
      <c r="B73" s="38" t="str">
        <f>[8]Input!B73</f>
        <v>RES_FT_BIO</v>
      </c>
      <c r="C73" s="38" t="str">
        <f>[8]Input!C73</f>
        <v>RNW_POT_BIO_MUN</v>
      </c>
      <c r="D73" s="3">
        <f>[8]Input!D73</f>
        <v>85.650327301726236</v>
      </c>
      <c r="E73" s="3">
        <f>[8]Input!E73</f>
        <v>41.419835694113793</v>
      </c>
      <c r="F73" s="3">
        <f>[8]Input!F73</f>
        <v>8.6947368421052111</v>
      </c>
      <c r="G73" s="3">
        <f>[8]Input!G73</f>
        <v>0</v>
      </c>
      <c r="H73" s="3">
        <f>[8]Input!H73</f>
        <v>0</v>
      </c>
      <c r="I73" s="3">
        <f>[8]Input!I73</f>
        <v>59.090681288891567</v>
      </c>
      <c r="J73" s="3">
        <f>[8]Input!J73</f>
        <v>0</v>
      </c>
      <c r="K73" s="3">
        <f>[8]Input!K73</f>
        <v>0</v>
      </c>
      <c r="L73" s="3">
        <f>[8]Input!L73</f>
        <v>235.42448373906149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[8]Input!A74</f>
        <v>72</v>
      </c>
      <c r="B74" s="38" t="str">
        <f>[8]Input!B74</f>
        <v>RES_FT_BIO</v>
      </c>
      <c r="C74" s="38" t="str">
        <f>[8]Input!C74</f>
        <v>RNW_POT_BIO_GAS</v>
      </c>
      <c r="D74" s="3">
        <f>[8]Input!D74</f>
        <v>1130.686465483155</v>
      </c>
      <c r="E74" s="3">
        <f>[8]Input!E74</f>
        <v>991.51460380497497</v>
      </c>
      <c r="F74" s="3">
        <f>[8]Input!F74</f>
        <v>754.99450493763061</v>
      </c>
      <c r="G74" s="3">
        <f>[8]Input!G74</f>
        <v>0</v>
      </c>
      <c r="H74" s="3">
        <f>[8]Input!H74</f>
        <v>0</v>
      </c>
      <c r="I74" s="3">
        <f>[8]Input!I74</f>
        <v>0</v>
      </c>
      <c r="J74" s="3">
        <f>[8]Input!J74</f>
        <v>0</v>
      </c>
      <c r="K74" s="3">
        <f>[8]Input!K74</f>
        <v>0</v>
      </c>
      <c r="L74" s="3">
        <f>[8]Input!L74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[8]Input!A75</f>
        <v>73</v>
      </c>
      <c r="B75" s="38" t="str">
        <f>[8]Input!B75</f>
        <v>RES_FT_BIO</v>
      </c>
      <c r="C75" s="38" t="str">
        <f>[8]Input!C75</f>
        <v>RNW_POT_BIO_WOD</v>
      </c>
      <c r="D75" s="3">
        <f>[8]Input!D75</f>
        <v>147.31520721511839</v>
      </c>
      <c r="E75" s="3">
        <f>[8]Input!E75</f>
        <v>171.40056050091141</v>
      </c>
      <c r="F75" s="3">
        <f>[8]Input!F75</f>
        <v>404.89375822026432</v>
      </c>
      <c r="G75" s="3">
        <f>[8]Input!G75</f>
        <v>1183.323613570501</v>
      </c>
      <c r="H75" s="3">
        <f>[8]Input!H75</f>
        <v>1363.652</v>
      </c>
      <c r="I75" s="3">
        <f>[8]Input!I75</f>
        <v>1304.561318711108</v>
      </c>
      <c r="J75" s="3">
        <f>[8]Input!J75</f>
        <v>1363.652</v>
      </c>
      <c r="K75" s="3">
        <f>[8]Input!K75</f>
        <v>1363.652</v>
      </c>
      <c r="L75" s="3">
        <f>[8]Input!L75</f>
        <v>1128.227516260938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[8]Input!A76</f>
        <v>74</v>
      </c>
      <c r="B76" s="38" t="str">
        <f>[8]Input!B76</f>
        <v>RES_FT_BIO_PLT</v>
      </c>
      <c r="C76" s="38" t="str">
        <f>[8]Input!C76</f>
        <v>RNW_POT_BIO_WOD</v>
      </c>
      <c r="D76" s="3">
        <f>[8]Input!D76</f>
        <v>523.97</v>
      </c>
      <c r="E76" s="3">
        <f>[8]Input!E76</f>
        <v>523.97</v>
      </c>
      <c r="F76" s="3">
        <f>[8]Input!F76</f>
        <v>523.97</v>
      </c>
      <c r="G76" s="3">
        <f>[8]Input!G76</f>
        <v>523.97</v>
      </c>
      <c r="H76" s="3">
        <f>[8]Input!H76</f>
        <v>523.97</v>
      </c>
      <c r="I76" s="3">
        <f>[8]Input!I76</f>
        <v>523.97</v>
      </c>
      <c r="J76" s="3">
        <f>[8]Input!J76</f>
        <v>523.97</v>
      </c>
      <c r="K76" s="3">
        <f>[8]Input!K76</f>
        <v>523.97</v>
      </c>
      <c r="L76" s="3">
        <f>[8]Input!L76</f>
        <v>523.97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[8]Input!A77</f>
        <v>75</v>
      </c>
      <c r="B77" s="38" t="str">
        <f>[8]Input!B77</f>
        <v>RES_FT_GEO</v>
      </c>
      <c r="C77" s="38" t="str">
        <f>[8]Input!C77</f>
        <v>RNW_POT_GEO</v>
      </c>
      <c r="D77" s="3">
        <f>[8]Input!D77</f>
        <v>43.613904556245487</v>
      </c>
      <c r="E77" s="3">
        <f>[8]Input!E77</f>
        <v>43.613904556245487</v>
      </c>
      <c r="F77" s="3">
        <f>[8]Input!F77</f>
        <v>34.259012077325963</v>
      </c>
      <c r="G77" s="3">
        <f>[8]Input!G77</f>
        <v>16.214791405136491</v>
      </c>
      <c r="H77" s="3">
        <f>[8]Input!H77</f>
        <v>1.7453236465486119</v>
      </c>
      <c r="I77" s="3">
        <f>[8]Input!I77</f>
        <v>2.3656327428811532</v>
      </c>
      <c r="J77" s="3">
        <f>[8]Input!J77</f>
        <v>2.973990608839467</v>
      </c>
      <c r="K77" s="3">
        <f>[8]Input!K77</f>
        <v>3.5615444451114802</v>
      </c>
      <c r="L77" s="3">
        <f>[8]Input!L77</f>
        <v>3.666583356548057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[8]Input!A78</f>
        <v>76</v>
      </c>
      <c r="B78" s="38" t="str">
        <f>[8]Input!B78</f>
        <v>RES_FT_SOL</v>
      </c>
      <c r="C78" s="38" t="str">
        <f>[8]Input!C78</f>
        <v>RNW_POT_SOL_TH</v>
      </c>
      <c r="D78" s="3">
        <f>[8]Input!D78</f>
        <v>82.605095443754522</v>
      </c>
      <c r="E78" s="3">
        <f>[8]Input!E78</f>
        <v>111.9570954437545</v>
      </c>
      <c r="F78" s="3">
        <f>[8]Input!F78</f>
        <v>134.81398792267399</v>
      </c>
      <c r="G78" s="3">
        <f>[8]Input!G78</f>
        <v>134.81398792267399</v>
      </c>
      <c r="H78" s="3">
        <f>[8]Input!H78</f>
        <v>134.81398792267399</v>
      </c>
      <c r="I78" s="3">
        <f>[8]Input!I78</f>
        <v>134.8139879226741</v>
      </c>
      <c r="J78" s="3">
        <f>[8]Input!J78</f>
        <v>134.81398792267399</v>
      </c>
      <c r="K78" s="3">
        <f>[8]Input!K78</f>
        <v>134.8139879226741</v>
      </c>
      <c r="L78" s="3">
        <f>[8]Input!L78</f>
        <v>134.81398792267399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[8]Input!A79</f>
        <v>77</v>
      </c>
      <c r="B79" s="38" t="str">
        <f>[8]Input!B79</f>
        <v>RES_FT_ELC</v>
      </c>
      <c r="C79" s="38" t="str">
        <f>[8]Input!C79</f>
        <v>ELC</v>
      </c>
      <c r="D79" s="3">
        <f>[8]Input!D79</f>
        <v>3307.7469999999998</v>
      </c>
      <c r="E79" s="3">
        <f>[8]Input!E79</f>
        <v>3150.42</v>
      </c>
      <c r="F79" s="3">
        <f>[8]Input!F79</f>
        <v>3264.4140000000011</v>
      </c>
      <c r="G79" s="3">
        <f>[8]Input!G79</f>
        <v>2978.331736797114</v>
      </c>
      <c r="H79" s="3">
        <f>[8]Input!H79</f>
        <v>3112.9203822478789</v>
      </c>
      <c r="I79" s="3">
        <f>[8]Input!I79</f>
        <v>2975.1459335641439</v>
      </c>
      <c r="J79" s="3">
        <f>[8]Input!J79</f>
        <v>3000.7729511788489</v>
      </c>
      <c r="K79" s="3">
        <f>[8]Input!K79</f>
        <v>3152.967176826171</v>
      </c>
      <c r="L79" s="3">
        <f>[8]Input!L79</f>
        <v>3265.867600040604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[8]Input!A80</f>
        <v>78</v>
      </c>
      <c r="B80" s="38" t="str">
        <f>[8]Input!B80</f>
        <v>RES_FT_HET</v>
      </c>
      <c r="C80" s="38" t="str">
        <f>[8]Input!C80</f>
        <v>HET</v>
      </c>
      <c r="D80" s="3">
        <f>[8]Input!D80</f>
        <v>949.69099999999992</v>
      </c>
      <c r="E80" s="3">
        <f>[8]Input!E80</f>
        <v>866.5870000000001</v>
      </c>
      <c r="F80" s="3">
        <f>[8]Input!F80</f>
        <v>847.41300000000001</v>
      </c>
      <c r="G80" s="3">
        <f>[8]Input!G80</f>
        <v>829.32143653038008</v>
      </c>
      <c r="H80" s="3">
        <f>[8]Input!H80</f>
        <v>753.06573329378534</v>
      </c>
      <c r="I80" s="3">
        <f>[8]Input!I80</f>
        <v>156.6162523934594</v>
      </c>
      <c r="J80" s="3">
        <f>[8]Input!J80</f>
        <v>0</v>
      </c>
      <c r="K80" s="3">
        <f>[8]Input!K80</f>
        <v>0</v>
      </c>
      <c r="L80" s="3">
        <f>[8]Input!L80</f>
        <v>0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[8]Input!A81</f>
        <v>79</v>
      </c>
      <c r="B81" s="38" t="str">
        <f>[8]Input!B81</f>
        <v>TRA_FT_GSL</v>
      </c>
      <c r="C81" s="38" t="str">
        <f>[8]Input!C81</f>
        <v>PRI_OIL_GSL_kt</v>
      </c>
      <c r="D81" s="3">
        <f>[8]Input!D81</f>
        <v>79217.141867487226</v>
      </c>
      <c r="E81" s="3">
        <f>[8]Input!E81</f>
        <v>70720.613816237645</v>
      </c>
      <c r="F81" s="3">
        <f>[8]Input!F81</f>
        <v>63040.755722717571</v>
      </c>
      <c r="G81" s="3">
        <f>[8]Input!G81</f>
        <v>72853.01097550038</v>
      </c>
      <c r="H81" s="3">
        <f>[8]Input!H81</f>
        <v>61074.416645288067</v>
      </c>
      <c r="I81" s="3">
        <f>[8]Input!I81</f>
        <v>60971.640507183183</v>
      </c>
      <c r="J81" s="3">
        <f>[8]Input!J81</f>
        <v>55390.078487478313</v>
      </c>
      <c r="K81" s="3">
        <f>[8]Input!K81</f>
        <v>59028.275925872062</v>
      </c>
      <c r="L81" s="3">
        <f>[8]Input!L81</f>
        <v>52872.392654848918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[8]Input!A82</f>
        <v>80</v>
      </c>
      <c r="B82" s="38" t="str">
        <f>[8]Input!B82</f>
        <v>TRA_FT_GSL</v>
      </c>
      <c r="C82" s="38" t="str">
        <f>[8]Input!C82</f>
        <v>RNW_BIO_ETH</v>
      </c>
      <c r="D82" s="3">
        <f>[8]Input!D82</f>
        <v>344.42235594559662</v>
      </c>
      <c r="E82" s="3">
        <f>[8]Input!E82</f>
        <v>307.48092963581593</v>
      </c>
      <c r="F82" s="3">
        <f>[8]Input!F82</f>
        <v>274.09024227268497</v>
      </c>
      <c r="G82" s="3">
        <f>[8]Input!G82</f>
        <v>316.75222163261037</v>
      </c>
      <c r="H82" s="3">
        <f>[8]Input!H82</f>
        <v>3716.3537109073109</v>
      </c>
      <c r="I82" s="3">
        <f>[8]Input!I82</f>
        <v>265.09408916166592</v>
      </c>
      <c r="J82" s="3">
        <f>[8]Input!J82</f>
        <v>240.82642820642741</v>
      </c>
      <c r="K82" s="3">
        <f>[8]Input!K82</f>
        <v>256.64467793857409</v>
      </c>
      <c r="L82" s="3">
        <f>[8]Input!L82</f>
        <v>229.8799680645605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[8]Input!A83</f>
        <v>81</v>
      </c>
      <c r="B83" s="38" t="str">
        <f>[8]Input!B83</f>
        <v>TRA_FT_GSL</v>
      </c>
      <c r="C83" s="38" t="str">
        <f>[8]Input!C83</f>
        <v>RNW_BIO_ETBE</v>
      </c>
      <c r="D83" s="3">
        <f>[8]Input!D83</f>
        <v>6544.0247629663354</v>
      </c>
      <c r="E83" s="3">
        <f>[8]Input!E83</f>
        <v>5842.1376630805034</v>
      </c>
      <c r="F83" s="3">
        <f>[8]Input!F83</f>
        <v>5207.714603181018</v>
      </c>
      <c r="G83" s="3">
        <f>[8]Input!G83</f>
        <v>6018.2922110195977</v>
      </c>
      <c r="H83" s="3">
        <f>[8]Input!H83</f>
        <v>5329.1109816784083</v>
      </c>
      <c r="I83" s="3">
        <f>[8]Input!I83</f>
        <v>5036.7876940716542</v>
      </c>
      <c r="J83" s="3">
        <f>[8]Input!J83</f>
        <v>4575.7021359221217</v>
      </c>
      <c r="K83" s="3">
        <f>[8]Input!K83</f>
        <v>4876.248880832909</v>
      </c>
      <c r="L83" s="3">
        <f>[8]Input!L83</f>
        <v>4367.71939322665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[8]Input!A84</f>
        <v>82</v>
      </c>
      <c r="B84" s="38" t="str">
        <f>[8]Input!B84</f>
        <v>TRA_FT_DST</v>
      </c>
      <c r="C84" s="38" t="str">
        <f>[8]Input!C84</f>
        <v>PRI_OIL_DST_kt</v>
      </c>
      <c r="D84" s="3">
        <f>[8]Input!D84</f>
        <v>205539.0254968779</v>
      </c>
      <c r="E84" s="3">
        <f>[8]Input!E84</f>
        <v>219100.3696534287</v>
      </c>
      <c r="F84" s="3">
        <f>[8]Input!F84</f>
        <v>211333.83330262141</v>
      </c>
      <c r="G84" s="3">
        <f>[8]Input!G84</f>
        <v>210507.34872319619</v>
      </c>
      <c r="H84" s="3">
        <f>[8]Input!H84</f>
        <v>188726.79968133161</v>
      </c>
      <c r="I84" s="3">
        <f>[8]Input!I84</f>
        <v>149360.42820772331</v>
      </c>
      <c r="J84" s="3">
        <f>[8]Input!J84</f>
        <v>148982.27623716011</v>
      </c>
      <c r="K84" s="3">
        <f>[8]Input!K84</f>
        <v>128331.019439511</v>
      </c>
      <c r="L84" s="3">
        <f>[8]Input!L84</f>
        <v>53016.306271925852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[8]Input!A85</f>
        <v>83</v>
      </c>
      <c r="B85" s="38" t="str">
        <f>[8]Input!B85</f>
        <v>TRA_FT_DST</v>
      </c>
      <c r="C85" s="38" t="str">
        <f>[8]Input!C85</f>
        <v>SYN_DST_kt</v>
      </c>
      <c r="D85" s="3">
        <f>[8]Input!D85</f>
        <v>0</v>
      </c>
      <c r="E85" s="3">
        <f>[8]Input!E85</f>
        <v>0</v>
      </c>
      <c r="F85" s="3">
        <f>[8]Input!F85</f>
        <v>0</v>
      </c>
      <c r="G85" s="3">
        <f>[8]Input!G85</f>
        <v>0</v>
      </c>
      <c r="H85" s="3">
        <f>[8]Input!H85</f>
        <v>0</v>
      </c>
      <c r="I85" s="3">
        <f>[8]Input!I85</f>
        <v>21094.826797656959</v>
      </c>
      <c r="J85" s="3">
        <f>[8]Input!J85</f>
        <v>9548.4000694020524</v>
      </c>
      <c r="K85" s="3">
        <f>[8]Input!K85</f>
        <v>0</v>
      </c>
      <c r="L85" s="3">
        <f>[8]Input!L85</f>
        <v>0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[8]Input!A86</f>
        <v>84</v>
      </c>
      <c r="B86" s="38" t="str">
        <f>[8]Input!B86</f>
        <v>TRA_FT_DST</v>
      </c>
      <c r="C86" s="38" t="str">
        <f>[8]Input!C86</f>
        <v>RNW_BIO_EMHV</v>
      </c>
      <c r="D86" s="3">
        <f>[8]Input!D86</f>
        <v>5592.2731215019803</v>
      </c>
      <c r="E86" s="3">
        <f>[8]Input!E86</f>
        <v>0</v>
      </c>
      <c r="F86" s="3">
        <f>[8]Input!F86</f>
        <v>0</v>
      </c>
      <c r="G86" s="3">
        <f>[8]Input!G86</f>
        <v>9597.4</v>
      </c>
      <c r="H86" s="3">
        <f>[8]Input!H86</f>
        <v>12181.8</v>
      </c>
      <c r="I86" s="3">
        <f>[8]Input!I86</f>
        <v>14426.4</v>
      </c>
      <c r="J86" s="3">
        <f>[8]Input!J86</f>
        <v>0</v>
      </c>
      <c r="K86" s="3">
        <f>[8]Input!K86</f>
        <v>18915.650000000001</v>
      </c>
      <c r="L86" s="3">
        <f>[8]Input!L86</f>
        <v>0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[8]Input!A87</f>
        <v>85</v>
      </c>
      <c r="B87" s="38" t="str">
        <f>[8]Input!B87</f>
        <v>TRA_FT_JTK</v>
      </c>
      <c r="C87" s="38" t="str">
        <f>[8]Input!C87</f>
        <v>PRI_OIL_KER_kt</v>
      </c>
      <c r="D87" s="3">
        <f>[8]Input!D87</f>
        <v>7440.4384913022022</v>
      </c>
      <c r="E87" s="3">
        <f>[8]Input!E87</f>
        <v>8087.0435070270587</v>
      </c>
      <c r="F87" s="3">
        <f>[8]Input!F87</f>
        <v>4769.2845258499256</v>
      </c>
      <c r="G87" s="3">
        <f>[8]Input!G87</f>
        <v>8428.673142576763</v>
      </c>
      <c r="H87" s="3">
        <f>[8]Input!H87</f>
        <v>8880.1153930794371</v>
      </c>
      <c r="I87" s="3">
        <f>[8]Input!I87</f>
        <v>9277.0914233656385</v>
      </c>
      <c r="J87" s="3">
        <f>[8]Input!J87</f>
        <v>9679.9333629306147</v>
      </c>
      <c r="K87" s="3">
        <f>[8]Input!K87</f>
        <v>10042.64657414973</v>
      </c>
      <c r="L87" s="3">
        <f>[8]Input!L87</f>
        <v>10345.592470990059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[8]Input!A88</f>
        <v>86</v>
      </c>
      <c r="B88" s="38" t="str">
        <f>[8]Input!B88</f>
        <v>TRA_FT_COA</v>
      </c>
      <c r="C88" s="38" t="str">
        <f>[8]Input!C88</f>
        <v>PRI_COA_BCO</v>
      </c>
      <c r="D88" s="3">
        <f>[8]Input!D88</f>
        <v>0.29099999999999998</v>
      </c>
      <c r="E88" s="3">
        <f>[8]Input!E88</f>
        <v>0</v>
      </c>
      <c r="F88" s="3">
        <f>[8]Input!F88</f>
        <v>0.36899999999999999</v>
      </c>
      <c r="G88" s="3">
        <f>[8]Input!G88</f>
        <v>0.105</v>
      </c>
      <c r="H88" s="3">
        <f>[8]Input!H88</f>
        <v>6.9378530162781782E-2</v>
      </c>
      <c r="I88" s="3">
        <f>[8]Input!I88</f>
        <v>0</v>
      </c>
      <c r="J88" s="3">
        <f>[8]Input!J88</f>
        <v>0</v>
      </c>
      <c r="K88" s="3">
        <f>[8]Input!K88</f>
        <v>0</v>
      </c>
      <c r="L88" s="3">
        <f>[8]Input!L88</f>
        <v>0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[8]Input!A89</f>
        <v>87</v>
      </c>
      <c r="B89" s="38" t="str">
        <f>[8]Input!B89</f>
        <v>TRA_FT_COA</v>
      </c>
      <c r="C89" s="38" t="str">
        <f>[8]Input!C89</f>
        <v>PRI_COA_HCO</v>
      </c>
      <c r="D89" s="3">
        <f>[8]Input!D89</f>
        <v>0.29100000000000009</v>
      </c>
      <c r="E89" s="3">
        <f>[8]Input!E89</f>
        <v>0.439</v>
      </c>
      <c r="F89" s="3">
        <f>[8]Input!F89</f>
        <v>0</v>
      </c>
      <c r="G89" s="3">
        <f>[8]Input!G89</f>
        <v>3.3757060325563547E-2</v>
      </c>
      <c r="H89" s="3">
        <f>[8]Input!H89</f>
        <v>0</v>
      </c>
      <c r="I89" s="3">
        <f>[8]Input!I89</f>
        <v>0</v>
      </c>
      <c r="J89" s="3">
        <f>[8]Input!J89</f>
        <v>0</v>
      </c>
      <c r="K89" s="3">
        <f>[8]Input!K89</f>
        <v>0</v>
      </c>
      <c r="L89" s="3">
        <f>[8]Input!L89</f>
        <v>0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[8]Input!A90</f>
        <v>88</v>
      </c>
      <c r="B90" s="38" t="str">
        <f>[8]Input!B90</f>
        <v>TRA_FT_ELC</v>
      </c>
      <c r="C90" s="38" t="str">
        <f>[8]Input!C90</f>
        <v>ELC</v>
      </c>
      <c r="D90" s="3">
        <f>[8]Input!D90</f>
        <v>225.29599999999999</v>
      </c>
      <c r="E90" s="3">
        <f>[8]Input!E90</f>
        <v>231.63399999999999</v>
      </c>
      <c r="F90" s="3">
        <f>[8]Input!F90</f>
        <v>225.51300000000009</v>
      </c>
      <c r="G90" s="3">
        <f>[8]Input!G90</f>
        <v>227.64539200910869</v>
      </c>
      <c r="H90" s="3">
        <f>[8]Input!H90</f>
        <v>404.40303658667489</v>
      </c>
      <c r="I90" s="3">
        <f>[8]Input!I90</f>
        <v>537.24815339501356</v>
      </c>
      <c r="J90" s="3">
        <f>[8]Input!J90</f>
        <v>831.33760129630662</v>
      </c>
      <c r="K90" s="3">
        <f>[8]Input!K90</f>
        <v>935.55038221474092</v>
      </c>
      <c r="L90" s="3">
        <f>[8]Input!L90</f>
        <v>1743.415357717957</v>
      </c>
      <c r="R90" s="38"/>
      <c r="S90" s="38"/>
      <c r="T90" s="38"/>
      <c r="U90" s="38"/>
      <c r="V90" s="38"/>
      <c r="W90" s="38"/>
      <c r="X90" s="38"/>
    </row>
    <row r="91" spans="1:29">
      <c r="A91" s="38">
        <f>[8]Input!A91</f>
        <v>89</v>
      </c>
      <c r="B91" s="38" t="str">
        <f>[8]Input!B91</f>
        <v>TRA_FT_HFO</v>
      </c>
      <c r="C91" s="38" t="str">
        <f>[8]Input!C91</f>
        <v>PRI_OIL_HFO</v>
      </c>
      <c r="D91" s="3">
        <f>[8]Input!D91</f>
        <v>66.912345640312438</v>
      </c>
      <c r="E91" s="3">
        <f>[8]Input!E91</f>
        <v>102.5820087418905</v>
      </c>
      <c r="F91" s="3">
        <f>[8]Input!F91</f>
        <v>102.5820087418905</v>
      </c>
      <c r="G91" s="3">
        <f>[8]Input!G91</f>
        <v>102.5820087418905</v>
      </c>
      <c r="H91" s="3">
        <f>[8]Input!H91</f>
        <v>6.639764936336924</v>
      </c>
      <c r="I91" s="3">
        <f>[8]Input!I91</f>
        <v>0</v>
      </c>
      <c r="J91" s="3">
        <f>[8]Input!J91</f>
        <v>0</v>
      </c>
      <c r="K91" s="3">
        <f>[8]Input!K91</f>
        <v>0</v>
      </c>
      <c r="L91" s="3">
        <f>[8]Input!L91</f>
        <v>0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[8]Input!A92</f>
        <v>90</v>
      </c>
      <c r="B92" s="38" t="str">
        <f>[8]Input!B92</f>
        <v>TRA_FT_LPG</v>
      </c>
      <c r="C92" s="38" t="str">
        <f>[8]Input!C92</f>
        <v>PRI_OIL_LPG</v>
      </c>
      <c r="D92" s="3">
        <f>[8]Input!D92</f>
        <v>229.15654743684149</v>
      </c>
      <c r="E92" s="3">
        <f>[8]Input!E92</f>
        <v>284.06691109139081</v>
      </c>
      <c r="F92" s="3">
        <f>[8]Input!F92</f>
        <v>252.4097255083492</v>
      </c>
      <c r="G92" s="3">
        <f>[8]Input!G92</f>
        <v>205.76536830199049</v>
      </c>
      <c r="H92" s="3">
        <f>[8]Input!H92</f>
        <v>149.20894398350589</v>
      </c>
      <c r="I92" s="3">
        <f>[8]Input!I92</f>
        <v>41.159486258037752</v>
      </c>
      <c r="J92" s="3">
        <f>[8]Input!J92</f>
        <v>0</v>
      </c>
      <c r="K92" s="3">
        <f>[8]Input!K92</f>
        <v>0</v>
      </c>
      <c r="L92" s="3">
        <f>[8]Input!L92</f>
        <v>0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[8]Input!A93</f>
        <v>91</v>
      </c>
      <c r="B93" s="38" t="str">
        <f>[8]Input!B93</f>
        <v>TRA_FT_NGA</v>
      </c>
      <c r="C93" s="52" t="str">
        <f>[8]Input!C93</f>
        <v>PRI_GAS_NGA</v>
      </c>
      <c r="D93" s="54">
        <f>[8]Input!D93</f>
        <v>9.8625654020267248</v>
      </c>
      <c r="E93" s="54">
        <f>[8]Input!E93</f>
        <v>4.5419709088280964</v>
      </c>
      <c r="F93" s="54">
        <f>[8]Input!F93</f>
        <v>0</v>
      </c>
      <c r="G93" s="54">
        <f>[8]Input!G93</f>
        <v>17.52352150537634</v>
      </c>
      <c r="H93" s="54">
        <f>[8]Input!H93</f>
        <v>18.005418346774199</v>
      </c>
      <c r="I93" s="54">
        <f>[8]Input!I93</f>
        <v>18.005418346774199</v>
      </c>
      <c r="J93" s="54">
        <f>[8]Input!J93</f>
        <v>7.009408602150538</v>
      </c>
      <c r="K93" s="54">
        <f>[8]Input!K93</f>
        <v>0</v>
      </c>
      <c r="L93" s="54">
        <f>[8]Input!L93</f>
        <v>0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[8]Input!A94</f>
        <v>92</v>
      </c>
      <c r="B94" s="38" t="str">
        <f>[8]Input!B94</f>
        <v>TRA_FT_NGA</v>
      </c>
      <c r="C94" s="38" t="str">
        <f>[8]Input!C94</f>
        <v>RNW_POT_BIO_GAS</v>
      </c>
      <c r="D94" s="3">
        <f>[8]Input!D94</f>
        <v>0.51908238958035402</v>
      </c>
      <c r="E94" s="3">
        <f>[8]Input!E94</f>
        <v>0.64885298697544236</v>
      </c>
      <c r="F94" s="3">
        <f>[8]Input!F94</f>
        <v>0</v>
      </c>
      <c r="G94" s="3">
        <f>[8]Input!G94</f>
        <v>8.7617607526881738</v>
      </c>
      <c r="H94" s="3">
        <f>[8]Input!H94</f>
        <v>8.2798639112903238</v>
      </c>
      <c r="I94" s="3">
        <f>[8]Input!I94</f>
        <v>8.2798639112903238</v>
      </c>
      <c r="J94" s="3">
        <f>[8]Input!J94</f>
        <v>19.27587365591398</v>
      </c>
      <c r="K94" s="3">
        <f>[8]Input!K94</f>
        <v>0</v>
      </c>
      <c r="L94" s="3">
        <f>[8]Input!L94</f>
        <v>0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[8]Input!A95</f>
        <v>93</v>
      </c>
      <c r="B95" s="38" t="str">
        <f>[8]Input!B95</f>
        <v>TRA_FT_AMM_ELCSYS_CU</v>
      </c>
      <c r="C95" s="38" t="str">
        <f>[8]Input!C95</f>
        <v>ELC</v>
      </c>
      <c r="D95" s="3">
        <f>[8]Input!D95</f>
        <v>0</v>
      </c>
      <c r="E95" s="3">
        <f>[8]Input!E95</f>
        <v>0</v>
      </c>
      <c r="F95" s="3">
        <f>[8]Input!F95</f>
        <v>1.7002200368097641E-2</v>
      </c>
      <c r="G95" s="3">
        <f>[8]Input!G95</f>
        <v>0</v>
      </c>
      <c r="H95" s="3">
        <f>[8]Input!H95</f>
        <v>2.077142229953807E-3</v>
      </c>
      <c r="I95" s="3">
        <f>[8]Input!I95</f>
        <v>1.2895591344296549E-2</v>
      </c>
      <c r="J95" s="3">
        <f>[8]Input!J95</f>
        <v>8.0229618631965816E-2</v>
      </c>
      <c r="K95" s="3">
        <f>[8]Input!K95</f>
        <v>0.49937961111806117</v>
      </c>
      <c r="L95" s="3">
        <f>[8]Input!L95</f>
        <v>2.9426181591012281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[8]Input!A96</f>
        <v>94</v>
      </c>
      <c r="B96" s="38" t="str">
        <f>[8]Input!B96</f>
        <v>TRA_FT_AMM_ELCSYS_CU</v>
      </c>
      <c r="C96" s="38" t="str">
        <f>[8]Input!C96</f>
        <v>HH2_WE_CU</v>
      </c>
      <c r="D96" s="3">
        <f>[8]Input!D96</f>
        <v>0</v>
      </c>
      <c r="E96" s="3">
        <f>[8]Input!E96</f>
        <v>0</v>
      </c>
      <c r="F96" s="3">
        <f>[8]Input!F96</f>
        <v>0</v>
      </c>
      <c r="G96" s="3">
        <f>[8]Input!G96</f>
        <v>0</v>
      </c>
      <c r="H96" s="3">
        <f>[8]Input!H96</f>
        <v>1.6805968951444442E-2</v>
      </c>
      <c r="I96" s="3">
        <f>[8]Input!I96</f>
        <v>0.10433705724021761</v>
      </c>
      <c r="J96" s="3">
        <f>[8]Input!J96</f>
        <v>0.6491305507495414</v>
      </c>
      <c r="K96" s="3">
        <f>[8]Input!K96</f>
        <v>4.0404350354097671</v>
      </c>
      <c r="L96" s="3">
        <f>[8]Input!L96</f>
        <v>23.808456014546291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[8]Input!A97</f>
        <v>95</v>
      </c>
      <c r="B97" s="38" t="str">
        <f>[8]Input!B97</f>
        <v>TRA_FT_MTH</v>
      </c>
      <c r="C97" s="38" t="str">
        <f>[8]Input!C97</f>
        <v>SYN_MTH</v>
      </c>
      <c r="D97" s="3">
        <f>[8]Input!D97</f>
        <v>0</v>
      </c>
      <c r="E97" s="3">
        <f>[8]Input!E97</f>
        <v>0</v>
      </c>
      <c r="F97" s="3">
        <f>[8]Input!F97</f>
        <v>0</v>
      </c>
      <c r="G97" s="3">
        <f>[8]Input!G97</f>
        <v>0</v>
      </c>
      <c r="H97" s="3">
        <f>[8]Input!H97</f>
        <v>0</v>
      </c>
      <c r="I97" s="3">
        <f>[8]Input!I97</f>
        <v>0</v>
      </c>
      <c r="J97" s="3">
        <f>[8]Input!J97</f>
        <v>0.60548661005878512</v>
      </c>
      <c r="K97" s="3">
        <f>[8]Input!K97</f>
        <v>0.60548661005878512</v>
      </c>
      <c r="L97" s="3">
        <f>[8]Input!L97</f>
        <v>0.60548661005878512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[8]Input!A98</f>
        <v>96</v>
      </c>
      <c r="B98" s="38" t="str">
        <f>[8]Input!B98</f>
        <v>HH2_DEL_TRA_LH2_C_1_NEW</v>
      </c>
      <c r="C98" s="38" t="str">
        <f>[8]Input!C98</f>
        <v>HH2_CU</v>
      </c>
      <c r="D98" s="3">
        <f>[8]Input!D98</f>
        <v>0</v>
      </c>
      <c r="E98" s="3">
        <f>[8]Input!E98</f>
        <v>0</v>
      </c>
      <c r="F98" s="3">
        <f>[8]Input!F98</f>
        <v>0</v>
      </c>
      <c r="G98" s="3">
        <f>[8]Input!G98</f>
        <v>0</v>
      </c>
      <c r="H98" s="3">
        <f>[8]Input!H98</f>
        <v>8.7160307052143587E-3</v>
      </c>
      <c r="I98" s="3">
        <f>[8]Input!I98</f>
        <v>5.4111339885541697E-2</v>
      </c>
      <c r="J98" s="3">
        <f>[8]Input!J98</f>
        <v>0.35071139596980372</v>
      </c>
      <c r="K98" s="3">
        <f>[8]Input!K98</f>
        <v>2.1830454336864902</v>
      </c>
      <c r="L98" s="3">
        <f>[8]Input!L98</f>
        <v>2.1516328769816839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[8]Input!A99</f>
        <v>97</v>
      </c>
      <c r="B99" s="38" t="str">
        <f>[8]Input!B99</f>
        <v>HH2_DEL_TRA_LH2_C_2_NEW</v>
      </c>
      <c r="C99" s="38" t="str">
        <f>[8]Input!C99</f>
        <v>HH2_CT</v>
      </c>
      <c r="D99" s="3">
        <f>[8]Input!D99</f>
        <v>0</v>
      </c>
      <c r="E99" s="3">
        <f>[8]Input!E99</f>
        <v>0</v>
      </c>
      <c r="F99" s="3">
        <f>[8]Input!F99</f>
        <v>0</v>
      </c>
      <c r="G99" s="3">
        <f>[8]Input!G99</f>
        <v>0</v>
      </c>
      <c r="H99" s="3">
        <f>[8]Input!H99</f>
        <v>0</v>
      </c>
      <c r="I99" s="3">
        <f>[8]Input!I99</f>
        <v>0</v>
      </c>
      <c r="J99" s="3">
        <f>[8]Input!J99</f>
        <v>0</v>
      </c>
      <c r="K99" s="3">
        <f>[8]Input!K99</f>
        <v>0</v>
      </c>
      <c r="L99" s="3">
        <f>[8]Input!L99</f>
        <v>10.740223296755159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[8]Input!A100</f>
        <v>98</v>
      </c>
      <c r="B100" s="38" t="str">
        <f>[8]Input!B100</f>
        <v>HH2_DEL_TRA_GH2_C_4_NEW</v>
      </c>
      <c r="C100" s="38" t="str">
        <f>[8]Input!C100</f>
        <v>HH2_CU</v>
      </c>
      <c r="D100" s="3">
        <f>[8]Input!D100</f>
        <v>0</v>
      </c>
      <c r="E100" s="3">
        <f>[8]Input!E100</f>
        <v>0</v>
      </c>
      <c r="F100" s="3">
        <f>[8]Input!F100</f>
        <v>0</v>
      </c>
      <c r="G100" s="3">
        <f>[8]Input!G100</f>
        <v>0</v>
      </c>
      <c r="H100" s="3">
        <f>[8]Input!H100</f>
        <v>0</v>
      </c>
      <c r="I100" s="3">
        <f>[8]Input!I100</f>
        <v>7.6031382228490836</v>
      </c>
      <c r="J100" s="3">
        <f>[8]Input!J100</f>
        <v>45.351649253802869</v>
      </c>
      <c r="K100" s="3">
        <f>[8]Input!K100</f>
        <v>45.351649253802897</v>
      </c>
      <c r="L100" s="3">
        <f>[8]Input!L100</f>
        <v>557.03403599264027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[8]Input!A101</f>
        <v>99</v>
      </c>
      <c r="B101" s="38" t="str">
        <f>[8]Input!B101</f>
        <v>TRA_FT_DST_INT</v>
      </c>
      <c r="C101" s="38" t="str">
        <f>[8]Input!C101</f>
        <v>PRI_OIL_DST_kt</v>
      </c>
      <c r="D101" s="3">
        <f>[8]Input!D101</f>
        <v>3516.0007950705631</v>
      </c>
      <c r="E101" s="3">
        <f>[8]Input!E101</f>
        <v>3878.6634593995268</v>
      </c>
      <c r="F101" s="3">
        <f>[8]Input!F101</f>
        <v>2109.6004770423378</v>
      </c>
      <c r="G101" s="3">
        <f>[8]Input!G101</f>
        <v>3990.8362626663788</v>
      </c>
      <c r="H101" s="3">
        <f>[8]Input!H101</f>
        <v>7402.4883720930238</v>
      </c>
      <c r="I101" s="3">
        <f>[8]Input!I101</f>
        <v>34536.373049373993</v>
      </c>
      <c r="J101" s="3">
        <f>[8]Input!J101</f>
        <v>16022.50220507258</v>
      </c>
      <c r="K101" s="3">
        <f>[8]Input!K101</f>
        <v>30615.054794755739</v>
      </c>
      <c r="L101" s="3">
        <f>[8]Input!L101</f>
        <v>21654.543409294591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[8]Input!A102</f>
        <v>100</v>
      </c>
      <c r="B102" s="38" t="str">
        <f>[8]Input!B102</f>
        <v>TRA_FT_DST_INT</v>
      </c>
      <c r="C102" s="38" t="str">
        <f>[8]Input!C102</f>
        <v>SYN_DST_kt</v>
      </c>
      <c r="D102" s="3">
        <f>[8]Input!D102</f>
        <v>0</v>
      </c>
      <c r="E102" s="3">
        <f>[8]Input!E102</f>
        <v>0</v>
      </c>
      <c r="F102" s="3">
        <f>[8]Input!F102</f>
        <v>0</v>
      </c>
      <c r="G102" s="3">
        <f>[8]Input!G102</f>
        <v>0</v>
      </c>
      <c r="H102" s="3">
        <f>[8]Input!H102</f>
        <v>0</v>
      </c>
      <c r="I102" s="3">
        <f>[8]Input!I102</f>
        <v>0</v>
      </c>
      <c r="J102" s="3">
        <f>[8]Input!J102</f>
        <v>16418.730520147339</v>
      </c>
      <c r="K102" s="3">
        <f>[8]Input!K102</f>
        <v>16744.95185295698</v>
      </c>
      <c r="L102" s="3">
        <f>[8]Input!L102</f>
        <v>0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[8]Input!A103</f>
        <v>101</v>
      </c>
      <c r="B103" s="38" t="str">
        <f>[8]Input!B103</f>
        <v>TRA_FT_DST_INT</v>
      </c>
      <c r="C103" s="38" t="str">
        <f>[8]Input!C103</f>
        <v>RNW_BIO_EMHV</v>
      </c>
      <c r="D103" s="3">
        <f>[8]Input!D103</f>
        <v>0</v>
      </c>
      <c r="E103" s="3">
        <f>[8]Input!E103</f>
        <v>0</v>
      </c>
      <c r="F103" s="3">
        <f>[8]Input!F103</f>
        <v>0</v>
      </c>
      <c r="G103" s="3">
        <f>[8]Input!G103</f>
        <v>0</v>
      </c>
      <c r="H103" s="3">
        <f>[8]Input!H103</f>
        <v>0</v>
      </c>
      <c r="I103" s="3">
        <f>[8]Input!I103</f>
        <v>0</v>
      </c>
      <c r="J103" s="3">
        <f>[8]Input!J103</f>
        <v>16671</v>
      </c>
      <c r="K103" s="3">
        <f>[8]Input!K103</f>
        <v>0</v>
      </c>
      <c r="L103" s="3">
        <f>[8]Input!L103</f>
        <v>21160.3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[8]Input!A104</f>
        <v>102</v>
      </c>
      <c r="B104" s="38" t="str">
        <f>[8]Input!B104</f>
        <v>TRA_FT_HFO_INT</v>
      </c>
      <c r="C104" s="38" t="str">
        <f>[8]Input!C104</f>
        <v>PRI_OIL_HFO</v>
      </c>
      <c r="D104" s="3">
        <f>[8]Input!D104</f>
        <v>1811.4704259711821</v>
      </c>
      <c r="E104" s="3">
        <f>[8]Input!E104</f>
        <v>1857.8</v>
      </c>
      <c r="F104" s="3">
        <f>[8]Input!F104</f>
        <v>1772.368108473762</v>
      </c>
      <c r="G104" s="3">
        <f>[8]Input!G104</f>
        <v>1857.8</v>
      </c>
      <c r="H104" s="3">
        <f>[8]Input!H104</f>
        <v>1741.698567082206</v>
      </c>
      <c r="I104" s="3">
        <f>[8]Input!I104</f>
        <v>595.82905527395053</v>
      </c>
      <c r="J104" s="3">
        <f>[8]Input!J104</f>
        <v>26.280930643823801</v>
      </c>
      <c r="K104" s="3">
        <f>[8]Input!K104</f>
        <v>0</v>
      </c>
      <c r="L104" s="3">
        <f>[8]Input!L104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[8]Input!A105</f>
        <v>103</v>
      </c>
      <c r="B105" s="38" t="str">
        <f>[8]Input!B105</f>
        <v>TRA_FT_AMM_INT_ELCSYS_CU</v>
      </c>
      <c r="C105" s="38" t="str">
        <f>[8]Input!C105</f>
        <v>ELC</v>
      </c>
      <c r="D105" s="3">
        <f>[8]Input!D105</f>
        <v>0</v>
      </c>
      <c r="E105" s="3">
        <f>[8]Input!E105</f>
        <v>0</v>
      </c>
      <c r="F105" s="3">
        <f>[8]Input!F105</f>
        <v>0.1558802970586208</v>
      </c>
      <c r="G105" s="3">
        <f>[8]Input!G105</f>
        <v>0</v>
      </c>
      <c r="H105" s="3">
        <f>[8]Input!H105</f>
        <v>1.9048834284256001E-2</v>
      </c>
      <c r="I105" s="3">
        <f>[8]Input!I105</f>
        <v>0.1183032866074846</v>
      </c>
      <c r="J105" s="3">
        <f>[8]Input!J105</f>
        <v>7.0061560630158599</v>
      </c>
      <c r="K105" s="3">
        <f>[8]Input!K105</f>
        <v>4.5784040297246884</v>
      </c>
      <c r="L105" s="3">
        <f>[8]Input!L105</f>
        <v>26.935720058088311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[8]Input!A106</f>
        <v>104</v>
      </c>
      <c r="B106" s="38" t="str">
        <f>[8]Input!B106</f>
        <v>TRA_FT_AMM_INT_ELCSYS_CU</v>
      </c>
      <c r="C106" s="38" t="str">
        <f>[8]Input!C106</f>
        <v>HH2_WE_CU</v>
      </c>
      <c r="D106" s="3">
        <f>[8]Input!D106</f>
        <v>0</v>
      </c>
      <c r="E106" s="3">
        <f>[8]Input!E106</f>
        <v>0</v>
      </c>
      <c r="F106" s="3">
        <f>[8]Input!F106</f>
        <v>0</v>
      </c>
      <c r="G106" s="3">
        <f>[8]Input!G106</f>
        <v>0</v>
      </c>
      <c r="H106" s="3">
        <f>[8]Input!H106</f>
        <v>0.15412238648170759</v>
      </c>
      <c r="I106" s="3">
        <f>[8]Input!I106</f>
        <v>0.95718113709692088</v>
      </c>
      <c r="J106" s="3">
        <f>[8]Input!J106</f>
        <v>56.686171782582882</v>
      </c>
      <c r="K106" s="3">
        <f>[8]Input!K106</f>
        <v>37.043450785954278</v>
      </c>
      <c r="L106" s="3">
        <f>[8]Input!L106</f>
        <v>217.93446228816899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[8]Input!A107</f>
        <v>105</v>
      </c>
      <c r="B107" s="38" t="str">
        <f>[8]Input!B107</f>
        <v>TRA_FT_MTH_INT</v>
      </c>
      <c r="C107" s="38" t="str">
        <f>[8]Input!C107</f>
        <v>SYN_MTH</v>
      </c>
      <c r="D107" s="3">
        <f>[8]Input!D107</f>
        <v>0</v>
      </c>
      <c r="E107" s="3">
        <f>[8]Input!E107</f>
        <v>0</v>
      </c>
      <c r="F107" s="3">
        <f>[8]Input!F107</f>
        <v>0</v>
      </c>
      <c r="G107" s="3">
        <f>[8]Input!G107</f>
        <v>0</v>
      </c>
      <c r="H107" s="3">
        <f>[8]Input!H107</f>
        <v>0</v>
      </c>
      <c r="I107" s="3">
        <f>[8]Input!I107</f>
        <v>0.89258698940998482</v>
      </c>
      <c r="J107" s="3">
        <f>[8]Input!J107</f>
        <v>5.5471507816439729</v>
      </c>
      <c r="K107" s="3">
        <f>[8]Input!K107</f>
        <v>34.543620776601117</v>
      </c>
      <c r="L107" s="3">
        <f>[8]Input!L107</f>
        <v>34.543620776601117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9.2994036105311082</v>
      </c>
      <c r="Q107" s="3">
        <f t="shared" si="69"/>
        <v>8.3019851001670304</v>
      </c>
      <c r="R107" s="3">
        <f t="shared" si="69"/>
        <v>7.4004365413624944</v>
      </c>
      <c r="S107" s="3">
        <f t="shared" si="69"/>
        <v>8.5523099840804804</v>
      </c>
      <c r="T107" s="3">
        <f t="shared" si="69"/>
        <v>100.34155019449739</v>
      </c>
      <c r="U107" s="3">
        <f t="shared" si="69"/>
        <v>7.15754040736498</v>
      </c>
      <c r="V107" s="3">
        <f t="shared" si="69"/>
        <v>6.5023135615735397</v>
      </c>
      <c r="W107" s="3">
        <f t="shared" si="69"/>
        <v>6.9294063043415006</v>
      </c>
      <c r="X107" s="3">
        <f t="shared" si="69"/>
        <v>6.2067591377431333</v>
      </c>
      <c r="Y107" s="3"/>
    </row>
    <row r="108" spans="1:29">
      <c r="A108" s="38">
        <f>[8]Input!A108</f>
        <v>106</v>
      </c>
      <c r="B108" s="38" t="str">
        <f>[8]Input!B108</f>
        <v>HH2_DEL_TRA_LH2_INT_C_1_NEW</v>
      </c>
      <c r="C108" s="38" t="str">
        <f>[8]Input!C108</f>
        <v>HH2_CU</v>
      </c>
      <c r="D108" s="3">
        <f>[8]Input!D108</f>
        <v>0</v>
      </c>
      <c r="E108" s="3">
        <f>[8]Input!E108</f>
        <v>0</v>
      </c>
      <c r="F108" s="3">
        <f>[8]Input!F108</f>
        <v>0</v>
      </c>
      <c r="G108" s="3">
        <f>[8]Input!G108</f>
        <v>0</v>
      </c>
      <c r="H108" s="3">
        <f>[8]Input!H108</f>
        <v>0</v>
      </c>
      <c r="I108" s="3">
        <f>[8]Input!I108</f>
        <v>0</v>
      </c>
      <c r="J108" s="3">
        <f>[8]Input!J108</f>
        <v>0</v>
      </c>
      <c r="K108" s="3">
        <f>[8]Input!K108</f>
        <v>0</v>
      </c>
      <c r="L108" s="3">
        <f>[8]Input!L108</f>
        <v>169.33968471787151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235.58489146678806</v>
      </c>
      <c r="Q108" s="3">
        <f t="shared" si="70"/>
        <v>210.31695587089811</v>
      </c>
      <c r="R108" s="3">
        <f t="shared" si="70"/>
        <v>187.47772571451662</v>
      </c>
      <c r="S108" s="3">
        <f t="shared" si="70"/>
        <v>216.6585195967055</v>
      </c>
      <c r="T108" s="3">
        <f t="shared" si="70"/>
        <v>191.84799534042267</v>
      </c>
      <c r="U108" s="3">
        <f t="shared" si="70"/>
        <v>181.32435698657955</v>
      </c>
      <c r="V108" s="3">
        <f t="shared" si="70"/>
        <v>164.72527689319637</v>
      </c>
      <c r="W108" s="3">
        <f t="shared" si="70"/>
        <v>175.54495970998471</v>
      </c>
      <c r="X108" s="3">
        <f t="shared" si="70"/>
        <v>157.23789815615939</v>
      </c>
      <c r="Y108" s="3"/>
    </row>
    <row r="109" spans="1:29">
      <c r="A109" s="38">
        <f>[8]Input!A109</f>
        <v>107</v>
      </c>
      <c r="B109" s="38" t="str">
        <f>[8]Input!B109</f>
        <v>HH2_DEL_TRA_LH2_INT_C_2_NEW</v>
      </c>
      <c r="C109" s="38" t="str">
        <f>[8]Input!C109</f>
        <v>HH2_CT</v>
      </c>
      <c r="D109" s="3">
        <f>[8]Input!D109</f>
        <v>0</v>
      </c>
      <c r="E109" s="3">
        <f>[8]Input!E109</f>
        <v>0</v>
      </c>
      <c r="F109" s="3">
        <f>[8]Input!F109</f>
        <v>0</v>
      </c>
      <c r="G109" s="3">
        <f>[8]Input!G109</f>
        <v>0</v>
      </c>
      <c r="H109" s="3">
        <f>[8]Input!H109</f>
        <v>0</v>
      </c>
      <c r="I109" s="3">
        <f>[8]Input!I109</f>
        <v>0.89369383171150729</v>
      </c>
      <c r="J109" s="3">
        <f>[8]Input!J109</f>
        <v>5.5540245744341163</v>
      </c>
      <c r="K109" s="3">
        <f>[8]Input!K109</f>
        <v>34.586425758976112</v>
      </c>
      <c r="L109" s="3">
        <f>[8]Input!L109</f>
        <v>34.139579236396607</v>
      </c>
      <c r="O109" s="2" t="s">
        <v>70</v>
      </c>
      <c r="P109" s="3">
        <f t="shared" ref="P109:X109" si="71">SUMIFS(D:D,$B:$B,"*TRA*",$C:$C,"*BIO_EMHV*")*0.0385</f>
        <v>215.30251517782625</v>
      </c>
      <c r="Q109" s="3">
        <f t="shared" si="71"/>
        <v>0</v>
      </c>
      <c r="R109" s="3">
        <f t="shared" si="71"/>
        <v>0</v>
      </c>
      <c r="S109" s="3">
        <f t="shared" si="71"/>
        <v>369.49989999999997</v>
      </c>
      <c r="T109" s="3">
        <f t="shared" si="71"/>
        <v>468.99929999999995</v>
      </c>
      <c r="U109" s="3">
        <f t="shared" si="71"/>
        <v>555.41639999999995</v>
      </c>
      <c r="V109" s="3">
        <f t="shared" si="71"/>
        <v>641.83349999999996</v>
      </c>
      <c r="W109" s="3">
        <f t="shared" si="71"/>
        <v>728.25252499999999</v>
      </c>
      <c r="X109" s="3">
        <f t="shared" si="71"/>
        <v>814.67154999999991</v>
      </c>
      <c r="Y109" s="3"/>
    </row>
    <row r="110" spans="1:29">
      <c r="A110" s="38">
        <f>[8]Input!A110</f>
        <v>108</v>
      </c>
      <c r="B110" s="38" t="str">
        <f>[8]Input!B110</f>
        <v>IND_FT_NGA</v>
      </c>
      <c r="C110" s="38" t="str">
        <f>[8]Input!C110</f>
        <v>PRI_GAS_NGA</v>
      </c>
      <c r="D110" s="3">
        <f>[8]Input!D110</f>
        <v>3415.8014112903229</v>
      </c>
      <c r="E110" s="3">
        <f>[8]Input!E110</f>
        <v>3283.178823951414</v>
      </c>
      <c r="F110" s="3">
        <f>[8]Input!F110</f>
        <v>3281.917735241736</v>
      </c>
      <c r="G110" s="3">
        <f>[8]Input!G110</f>
        <v>3062.584497361961</v>
      </c>
      <c r="H110" s="3">
        <f>[8]Input!H110</f>
        <v>3153.6956818810199</v>
      </c>
      <c r="I110" s="3">
        <f>[8]Input!I110</f>
        <v>1522.4267606665251</v>
      </c>
      <c r="J110" s="3">
        <f>[8]Input!J110</f>
        <v>993.12811366299525</v>
      </c>
      <c r="K110" s="3">
        <f>[8]Input!K110</f>
        <v>1021.013698234676</v>
      </c>
      <c r="L110" s="3">
        <f>[8]Input!L110</f>
        <v>1055.546664222305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0</v>
      </c>
      <c r="X110" s="3">
        <f t="shared" si="72"/>
        <v>0</v>
      </c>
      <c r="Y110" s="3"/>
    </row>
    <row r="111" spans="1:29">
      <c r="A111" s="38">
        <f>[8]Input!A111</f>
        <v>109</v>
      </c>
      <c r="B111" s="38" t="str">
        <f>[8]Input!B111</f>
        <v>IND_FT_LPG</v>
      </c>
      <c r="C111" s="38" t="str">
        <f>[8]Input!C111</f>
        <v>PRI_OIL_LPG</v>
      </c>
      <c r="D111" s="3">
        <f>[8]Input!D111</f>
        <v>198.398</v>
      </c>
      <c r="E111" s="3">
        <f>[8]Input!E111</f>
        <v>148.8680986132027</v>
      </c>
      <c r="F111" s="3">
        <f>[8]Input!F111</f>
        <v>114.7239463730707</v>
      </c>
      <c r="G111" s="3">
        <f>[8]Input!G111</f>
        <v>198.398</v>
      </c>
      <c r="H111" s="3">
        <f>[8]Input!H111</f>
        <v>198.398</v>
      </c>
      <c r="I111" s="3">
        <f>[8]Input!I111</f>
        <v>198.398</v>
      </c>
      <c r="J111" s="3">
        <f>[8]Input!J111</f>
        <v>184.2237000790301</v>
      </c>
      <c r="K111" s="3">
        <f>[8]Input!K111</f>
        <v>158.3618411799352</v>
      </c>
      <c r="L111" s="3">
        <f>[8]Input!L111</f>
        <v>75.136497004495766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0</v>
      </c>
      <c r="U111" s="3">
        <f t="shared" si="73"/>
        <v>0</v>
      </c>
      <c r="V111" s="3">
        <f t="shared" si="73"/>
        <v>0</v>
      </c>
      <c r="W111" s="3">
        <f t="shared" si="73"/>
        <v>0</v>
      </c>
      <c r="X111" s="3">
        <f t="shared" si="73"/>
        <v>0</v>
      </c>
      <c r="Y111" s="3"/>
    </row>
    <row r="112" spans="1:29">
      <c r="A112" s="38">
        <f>[8]Input!A112</f>
        <v>110</v>
      </c>
      <c r="B112" s="38" t="str">
        <f>[8]Input!B112</f>
        <v>IND_FT_COA</v>
      </c>
      <c r="C112" s="38" t="str">
        <f>[8]Input!C112</f>
        <v>PRI_COA_BCO</v>
      </c>
      <c r="D112" s="3">
        <f>[8]Input!D112</f>
        <v>0</v>
      </c>
      <c r="E112" s="3">
        <f>[8]Input!E112</f>
        <v>0</v>
      </c>
      <c r="F112" s="3">
        <f>[8]Input!F112</f>
        <v>546.76105515408528</v>
      </c>
      <c r="G112" s="3">
        <f>[8]Input!G112</f>
        <v>710.471</v>
      </c>
      <c r="H112" s="3">
        <f>[8]Input!H112</f>
        <v>710.471</v>
      </c>
      <c r="I112" s="3">
        <f>[8]Input!I112</f>
        <v>898.65919191031799</v>
      </c>
      <c r="J112" s="3">
        <f>[8]Input!J112</f>
        <v>877.42945096389076</v>
      </c>
      <c r="K112" s="3">
        <f>[8]Input!K112</f>
        <v>856.64584173895662</v>
      </c>
      <c r="L112" s="3">
        <f>[8]Input!L112</f>
        <v>125.48427123374501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0</v>
      </c>
      <c r="U112" s="3">
        <f t="shared" si="74"/>
        <v>0</v>
      </c>
      <c r="V112" s="3">
        <f t="shared" si="74"/>
        <v>0</v>
      </c>
      <c r="W112" s="3">
        <f t="shared" si="74"/>
        <v>0</v>
      </c>
      <c r="X112" s="3">
        <f t="shared" si="74"/>
        <v>0</v>
      </c>
      <c r="Y112" s="3"/>
    </row>
    <row r="113" spans="1:25">
      <c r="A113" s="38">
        <f>[8]Input!A113</f>
        <v>111</v>
      </c>
      <c r="B113" s="38" t="str">
        <f>[8]Input!B113</f>
        <v>IND_FT_COA</v>
      </c>
      <c r="C113" s="38" t="str">
        <f>[8]Input!C113</f>
        <v>PRI_COA_HCO</v>
      </c>
      <c r="D113" s="3">
        <f>[8]Input!D113</f>
        <v>630.62068353084794</v>
      </c>
      <c r="E113" s="3">
        <f>[8]Input!E113</f>
        <v>600.04117545190547</v>
      </c>
      <c r="F113" s="3">
        <f>[8]Input!F113</f>
        <v>0</v>
      </c>
      <c r="G113" s="3">
        <f>[8]Input!G113</f>
        <v>137.24684002683011</v>
      </c>
      <c r="H113" s="3">
        <f>[8]Input!H113</f>
        <v>158.47658097325709</v>
      </c>
      <c r="I113" s="3">
        <f>[8]Input!I113</f>
        <v>0</v>
      </c>
      <c r="J113" s="3">
        <f>[8]Input!J113</f>
        <v>21.229740946427029</v>
      </c>
      <c r="K113" s="3">
        <f>[8]Input!K113</f>
        <v>0</v>
      </c>
      <c r="L113" s="3">
        <f>[8]Input!L113</f>
        <v>708.60191373264411</v>
      </c>
      <c r="N113" s="38"/>
      <c r="O113" s="2" t="s">
        <v>141</v>
      </c>
      <c r="P113" s="3">
        <f t="shared" ref="P113:X113" si="75">SUMIFS(D:D,$B:$B,"*TRA*",$C:$C,"*BIO_GAS*")</f>
        <v>0.51908238958035402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8.7617607526881738</v>
      </c>
      <c r="T113" s="3">
        <f t="shared" si="75"/>
        <v>8.2798639112903238</v>
      </c>
      <c r="U113" s="3">
        <f t="shared" si="75"/>
        <v>8.2798639112903238</v>
      </c>
      <c r="V113" s="3">
        <f t="shared" si="75"/>
        <v>19.27587365591398</v>
      </c>
      <c r="W113" s="3">
        <f t="shared" si="75"/>
        <v>0</v>
      </c>
      <c r="X113" s="3">
        <f t="shared" si="75"/>
        <v>0</v>
      </c>
      <c r="Y113" s="3"/>
    </row>
    <row r="114" spans="1:25">
      <c r="A114" s="38">
        <f>[8]Input!A114</f>
        <v>112</v>
      </c>
      <c r="B114" s="38" t="str">
        <f>[8]Input!B114</f>
        <v>IND_FT_COK</v>
      </c>
      <c r="C114" s="38" t="str">
        <f>[8]Input!C114</f>
        <v>PRI_COA_OVC</v>
      </c>
      <c r="D114" s="3">
        <f>[8]Input!D114</f>
        <v>335.65495643239069</v>
      </c>
      <c r="E114" s="3">
        <f>[8]Input!E114</f>
        <v>316.99228249983798</v>
      </c>
      <c r="F114" s="3">
        <f>[8]Input!F114</f>
        <v>264.24978259552557</v>
      </c>
      <c r="G114" s="3">
        <f>[8]Input!G114</f>
        <v>337.68099999999998</v>
      </c>
      <c r="H114" s="3">
        <f>[8]Input!H114</f>
        <v>337.68099999999998</v>
      </c>
      <c r="I114" s="3">
        <f>[8]Input!I114</f>
        <v>342.60310521210113</v>
      </c>
      <c r="J114" s="3">
        <f>[8]Input!J114</f>
        <v>379.30102745176458</v>
      </c>
      <c r="K114" s="3">
        <f>[8]Input!K114</f>
        <v>269.38932444132757</v>
      </c>
      <c r="L114" s="3">
        <f>[8]Input!L114</f>
        <v>113.9370284446839</v>
      </c>
      <c r="N114" s="2" t="s">
        <v>226</v>
      </c>
      <c r="O114" s="3"/>
      <c r="P114" s="14" cm="1">
        <f t="array" ref="P114:X114">'Primary energy supply'!P14:X14*1000</f>
        <v>5713.4920000000038</v>
      </c>
      <c r="Q114" s="14">
        <v>6309.2429999999995</v>
      </c>
      <c r="R114" s="14">
        <v>7059.6340000000027</v>
      </c>
      <c r="S114" s="14">
        <v>7430.2846331853034</v>
      </c>
      <c r="T114" s="14">
        <v>7148.6665024246531</v>
      </c>
      <c r="U114" s="14">
        <v>6915.3078503422585</v>
      </c>
      <c r="V114" s="14">
        <v>6247.2633068582409</v>
      </c>
      <c r="W114" s="14">
        <v>6951.2171043844783</v>
      </c>
      <c r="X114" s="14">
        <v>6850.5984606470956</v>
      </c>
    </row>
    <row r="115" spans="1:25">
      <c r="A115" s="38">
        <f>[8]Input!A115</f>
        <v>113</v>
      </c>
      <c r="B115" s="38" t="str">
        <f>[8]Input!B115</f>
        <v>IND_FT_COG</v>
      </c>
      <c r="C115" s="38" t="str">
        <f>[8]Input!C115</f>
        <v>PRI_GAS_COG</v>
      </c>
      <c r="D115" s="3">
        <f>[8]Input!D115</f>
        <v>122.6882252370705</v>
      </c>
      <c r="E115" s="3">
        <f>[8]Input!E115</f>
        <v>63.393518518518533</v>
      </c>
      <c r="F115" s="3">
        <f>[8]Input!F115</f>
        <v>50.714814814814822</v>
      </c>
      <c r="G115" s="3">
        <f>[8]Input!G115</f>
        <v>104.3764037476459</v>
      </c>
      <c r="H115" s="3">
        <f>[8]Input!H115</f>
        <v>25.357407407407411</v>
      </c>
      <c r="I115" s="3">
        <f>[8]Input!I115</f>
        <v>19.516387743251741</v>
      </c>
      <c r="J115" s="3">
        <f>[8]Input!J115</f>
        <v>0</v>
      </c>
      <c r="K115" s="3">
        <f>[8]Input!K115</f>
        <v>0</v>
      </c>
      <c r="L115" s="3">
        <f>[8]Input!L115</f>
        <v>0</v>
      </c>
      <c r="O115" s="3"/>
      <c r="P115" s="38"/>
      <c r="Q115" s="38"/>
      <c r="T115" s="38"/>
      <c r="U115" s="38"/>
    </row>
    <row r="116" spans="1:25">
      <c r="A116" s="38">
        <f>[8]Input!A116</f>
        <v>114</v>
      </c>
      <c r="B116" s="38" t="str">
        <f>[8]Input!B116</f>
        <v>IND_FT_BFG</v>
      </c>
      <c r="C116" s="38" t="str">
        <f>[8]Input!C116</f>
        <v>PRI_GAS_BFG</v>
      </c>
      <c r="D116" s="3">
        <f>[8]Input!D116</f>
        <v>175.228921231177</v>
      </c>
      <c r="E116" s="3">
        <f>[8]Input!E116</f>
        <v>153.21896112288411</v>
      </c>
      <c r="F116" s="3">
        <f>[8]Input!F116</f>
        <v>128.89946190225979</v>
      </c>
      <c r="G116" s="3">
        <f>[8]Input!G116</f>
        <v>108.466491586301</v>
      </c>
      <c r="H116" s="3">
        <f>[8]Input!H116</f>
        <v>81.801671488149054</v>
      </c>
      <c r="I116" s="3">
        <f>[8]Input!I116</f>
        <v>59.483261576823239</v>
      </c>
      <c r="J116" s="3">
        <f>[8]Input!J116</f>
        <v>36.314833492766468</v>
      </c>
      <c r="K116" s="3">
        <f>[8]Input!K116</f>
        <v>35.137751334894062</v>
      </c>
      <c r="L116" s="3">
        <f>[8]Input!L116</f>
        <v>34.02555865048727</v>
      </c>
      <c r="O116" s="3"/>
      <c r="P116" s="3"/>
      <c r="Q116" s="3"/>
      <c r="S116" s="3"/>
      <c r="T116" s="3"/>
      <c r="U116" s="3"/>
    </row>
    <row r="117" spans="1:25">
      <c r="A117" s="38">
        <f>[8]Input!A117</f>
        <v>115</v>
      </c>
      <c r="B117" s="38" t="str">
        <f>[8]Input!B117</f>
        <v>IND_FT_HFO</v>
      </c>
      <c r="C117" s="38" t="str">
        <f>[8]Input!C117</f>
        <v>PRI_OIL_CRD</v>
      </c>
      <c r="D117" s="3">
        <f>[8]Input!D117</f>
        <v>26.677610667332711</v>
      </c>
      <c r="E117" s="3">
        <f>[8]Input!E117</f>
        <v>296.0204633242451</v>
      </c>
      <c r="F117" s="3">
        <f>[8]Input!F117</f>
        <v>330.3231452641059</v>
      </c>
      <c r="G117" s="3">
        <f>[8]Input!G117</f>
        <v>360.93964687976398</v>
      </c>
      <c r="H117" s="3">
        <f>[8]Input!H117</f>
        <v>322.96763191358099</v>
      </c>
      <c r="I117" s="3">
        <f>[8]Input!I117</f>
        <v>0</v>
      </c>
      <c r="J117" s="3">
        <f>[8]Input!J117</f>
        <v>0</v>
      </c>
      <c r="K117" s="3">
        <f>[8]Input!K117</f>
        <v>0</v>
      </c>
      <c r="L117" s="3">
        <f>[8]Input!L117</f>
        <v>0</v>
      </c>
      <c r="O117" s="3"/>
      <c r="P117" s="38"/>
      <c r="S117" s="3"/>
      <c r="T117" s="3"/>
      <c r="U117" s="3"/>
    </row>
    <row r="118" spans="1:25">
      <c r="A118" s="38">
        <f>[8]Input!A118</f>
        <v>116</v>
      </c>
      <c r="B118" s="38" t="str">
        <f>[8]Input!B118</f>
        <v>IND_FT_HFO</v>
      </c>
      <c r="C118" s="38" t="str">
        <f>[8]Input!C118</f>
        <v>PRI_OIL_HFO</v>
      </c>
      <c r="D118" s="3">
        <f>[8]Input!D118</f>
        <v>306.79252267432639</v>
      </c>
      <c r="E118" s="3">
        <f>[8]Input!E118</f>
        <v>0</v>
      </c>
      <c r="F118" s="3">
        <f>[8]Input!F118</f>
        <v>0</v>
      </c>
      <c r="G118" s="3">
        <f>[8]Input!G118</f>
        <v>0</v>
      </c>
      <c r="H118" s="3">
        <f>[8]Input!H118</f>
        <v>0</v>
      </c>
      <c r="I118" s="3">
        <f>[8]Input!I118</f>
        <v>157.44816719493619</v>
      </c>
      <c r="J118" s="3">
        <f>[8]Input!J118</f>
        <v>128.8180652912221</v>
      </c>
      <c r="K118" s="3">
        <f>[8]Input!K118</f>
        <v>129.8581775249346</v>
      </c>
      <c r="L118" s="3">
        <f>[8]Input!L118</f>
        <v>127.4755889142268</v>
      </c>
      <c r="O118" s="3"/>
      <c r="P118" s="38"/>
    </row>
    <row r="119" spans="1:25">
      <c r="A119" s="38">
        <f>[8]Input!A119</f>
        <v>117</v>
      </c>
      <c r="B119" s="38" t="str">
        <f>[8]Input!B119</f>
        <v>IND_FT_OIL</v>
      </c>
      <c r="C119" s="38" t="str">
        <f>[8]Input!C119</f>
        <v>PRI_OIL_DST</v>
      </c>
      <c r="D119" s="3">
        <f>[8]Input!D119</f>
        <v>407.00747344824782</v>
      </c>
      <c r="E119" s="3">
        <f>[8]Input!E119</f>
        <v>360.36962231586392</v>
      </c>
      <c r="F119" s="3">
        <f>[8]Input!F119</f>
        <v>357.54204276999502</v>
      </c>
      <c r="G119" s="3">
        <f>[8]Input!G119</f>
        <v>440.83439799312112</v>
      </c>
      <c r="H119" s="3">
        <f>[8]Input!H119</f>
        <v>128.37782343681931</v>
      </c>
      <c r="I119" s="3">
        <f>[8]Input!I119</f>
        <v>45.02213167484755</v>
      </c>
      <c r="J119" s="3">
        <f>[8]Input!J119</f>
        <v>0</v>
      </c>
      <c r="K119" s="3">
        <f>[8]Input!K119</f>
        <v>0</v>
      </c>
      <c r="L119" s="3">
        <f>[8]Input!L119</f>
        <v>0</v>
      </c>
      <c r="O119" s="3"/>
      <c r="P119" s="38"/>
      <c r="Q119" s="38"/>
    </row>
    <row r="120" spans="1:25">
      <c r="A120" s="38">
        <f>[8]Input!A120</f>
        <v>118</v>
      </c>
      <c r="B120" s="38" t="str">
        <f>[8]Input!B120</f>
        <v>IND_FT_OIL</v>
      </c>
      <c r="C120" s="38" t="str">
        <f>[8]Input!C120</f>
        <v>PRI_OIL_KER</v>
      </c>
      <c r="D120" s="3">
        <f>[8]Input!D120</f>
        <v>52.887976775760997</v>
      </c>
      <c r="E120" s="3">
        <f>[8]Input!E120</f>
        <v>46.827691035394757</v>
      </c>
      <c r="F120" s="3">
        <f>[8]Input!F120</f>
        <v>0</v>
      </c>
      <c r="G120" s="3">
        <f>[8]Input!G120</f>
        <v>0</v>
      </c>
      <c r="H120" s="3">
        <f>[8]Input!H120</f>
        <v>16.681864062411549</v>
      </c>
      <c r="I120" s="3">
        <f>[8]Input!I120</f>
        <v>0</v>
      </c>
      <c r="J120" s="3">
        <f>[8]Input!J120</f>
        <v>0</v>
      </c>
      <c r="K120" s="3">
        <f>[8]Input!K120</f>
        <v>0</v>
      </c>
      <c r="L120" s="3">
        <f>[8]Input!L120</f>
        <v>0</v>
      </c>
      <c r="O120" s="3"/>
    </row>
    <row r="121" spans="1:25">
      <c r="A121" s="38">
        <f>[8]Input!A121</f>
        <v>119</v>
      </c>
      <c r="B121" s="38" t="str">
        <f>[8]Input!B121</f>
        <v>IND_FT_OIL</v>
      </c>
      <c r="C121" s="38" t="str">
        <f>[8]Input!C121</f>
        <v>PRI_OIL_GSL</v>
      </c>
      <c r="D121" s="3">
        <f>[8]Input!D121</f>
        <v>0</v>
      </c>
      <c r="E121" s="3">
        <f>[8]Input!E121</f>
        <v>0</v>
      </c>
      <c r="F121" s="3">
        <f>[8]Input!F121</f>
        <v>46.460265444688602</v>
      </c>
      <c r="G121" s="3">
        <f>[8]Input!G121</f>
        <v>57.283565840914022</v>
      </c>
      <c r="H121" s="3">
        <f>[8]Input!H121</f>
        <v>0</v>
      </c>
      <c r="I121" s="3">
        <f>[8]Input!I121</f>
        <v>5.8503334944717142</v>
      </c>
      <c r="J121" s="3">
        <f>[8]Input!J121</f>
        <v>0</v>
      </c>
      <c r="K121" s="3">
        <f>[8]Input!K121</f>
        <v>0</v>
      </c>
      <c r="L121" s="3">
        <f>[8]Input!L121</f>
        <v>0</v>
      </c>
      <c r="O121" s="3"/>
      <c r="P121" s="13"/>
      <c r="Q121" s="13"/>
    </row>
    <row r="122" spans="1:25">
      <c r="A122" s="38">
        <f>[8]Input!A122</f>
        <v>120</v>
      </c>
      <c r="B122" s="38" t="str">
        <f>[8]Input!B122</f>
        <v>IND_FT_ETH</v>
      </c>
      <c r="C122" s="38" t="str">
        <f>[8]Input!C122</f>
        <v>PRI_GAS_RFG</v>
      </c>
      <c r="D122" s="3">
        <f>[8]Input!D122</f>
        <v>116.919</v>
      </c>
      <c r="E122" s="3">
        <f>[8]Input!E122</f>
        <v>128.49285971851069</v>
      </c>
      <c r="F122" s="3">
        <f>[8]Input!F122</f>
        <v>137.58660664019769</v>
      </c>
      <c r="G122" s="3">
        <f>[8]Input!G122</f>
        <v>117.17190782075249</v>
      </c>
      <c r="H122" s="3">
        <f>[8]Input!H122</f>
        <v>206.9412050995312</v>
      </c>
      <c r="I122" s="3">
        <f>[8]Input!I122</f>
        <v>211.53273010976011</v>
      </c>
      <c r="J122" s="3">
        <f>[8]Input!J122</f>
        <v>228.40387469151011</v>
      </c>
      <c r="K122" s="3">
        <f>[8]Input!K122</f>
        <v>210.74957512652381</v>
      </c>
      <c r="L122" s="3">
        <f>[8]Input!L122</f>
        <v>44.708337774140091</v>
      </c>
      <c r="O122" s="3"/>
      <c r="P122" s="13"/>
      <c r="Q122" s="13"/>
    </row>
    <row r="123" spans="1:25">
      <c r="A123" s="38">
        <f>[8]Input!A123</f>
        <v>121</v>
      </c>
      <c r="B123" s="38" t="str">
        <f>[8]Input!B123</f>
        <v>IND_FT_ETH</v>
      </c>
      <c r="C123" s="38" t="str">
        <f>[8]Input!C123</f>
        <v>PRI_GAS_ETH</v>
      </c>
      <c r="D123" s="3">
        <f>[8]Input!D123</f>
        <v>0</v>
      </c>
      <c r="E123" s="3">
        <f>[8]Input!E123</f>
        <v>9.0937469216869893</v>
      </c>
      <c r="F123" s="3">
        <f>[8]Input!F123</f>
        <v>0</v>
      </c>
      <c r="G123" s="3">
        <f>[8]Input!G123</f>
        <v>60.538106921686968</v>
      </c>
      <c r="H123" s="3">
        <f>[8]Input!H123</f>
        <v>17.654299564986381</v>
      </c>
      <c r="I123" s="3">
        <f>[8]Input!I123</f>
        <v>37.500760147464398</v>
      </c>
      <c r="J123" s="3">
        <f>[8]Input!J123</f>
        <v>20.629615565714381</v>
      </c>
      <c r="K123" s="3">
        <f>[8]Input!K123</f>
        <v>38.283915130700763</v>
      </c>
      <c r="L123" s="3">
        <f>[8]Input!L123</f>
        <v>35.127979679681488</v>
      </c>
      <c r="O123" s="3"/>
    </row>
    <row r="124" spans="1:25">
      <c r="A124" s="38">
        <f>[8]Input!A124</f>
        <v>122</v>
      </c>
      <c r="B124" s="38" t="str">
        <f>[8]Input!B124</f>
        <v>IND_FT_NAP</v>
      </c>
      <c r="C124" s="38" t="str">
        <f>[8]Input!C124</f>
        <v>PRI_OIL_NAP</v>
      </c>
      <c r="D124" s="3">
        <f>[8]Input!D124</f>
        <v>0</v>
      </c>
      <c r="E124" s="3">
        <f>[8]Input!E124</f>
        <v>0</v>
      </c>
      <c r="F124" s="3">
        <f>[8]Input!F124</f>
        <v>119.99776430120809</v>
      </c>
      <c r="G124" s="3">
        <f>[8]Input!G124</f>
        <v>119.99776430120809</v>
      </c>
      <c r="H124" s="3">
        <f>[8]Input!H124</f>
        <v>119.99776430120809</v>
      </c>
      <c r="I124" s="3">
        <f>[8]Input!I124</f>
        <v>84.60734845723745</v>
      </c>
      <c r="J124" s="3">
        <f>[8]Input!J124</f>
        <v>84.469798256434487</v>
      </c>
      <c r="K124" s="3">
        <f>[8]Input!K124</f>
        <v>3.57198307660894</v>
      </c>
      <c r="L124" s="3">
        <f>[8]Input!L124</f>
        <v>0</v>
      </c>
    </row>
    <row r="125" spans="1:25">
      <c r="A125" s="38">
        <f>[8]Input!A125</f>
        <v>123</v>
      </c>
      <c r="B125" s="38" t="str">
        <f>[8]Input!B125</f>
        <v>IND_FT_NAP</v>
      </c>
      <c r="C125" s="38" t="str">
        <f>[8]Input!C125</f>
        <v>RNW_BIO_NAP</v>
      </c>
      <c r="D125" s="3">
        <f>[8]Input!D125</f>
        <v>84.172000000000011</v>
      </c>
      <c r="E125" s="3">
        <f>[8]Input!E125</f>
        <v>84.172000000000011</v>
      </c>
      <c r="F125" s="3">
        <f>[8]Input!F125</f>
        <v>0</v>
      </c>
      <c r="G125" s="3">
        <f>[8]Input!G125</f>
        <v>0</v>
      </c>
      <c r="H125" s="3">
        <f>[8]Input!H125</f>
        <v>0</v>
      </c>
      <c r="I125" s="3">
        <f>[8]Input!I125</f>
        <v>0</v>
      </c>
      <c r="J125" s="3">
        <f>[8]Input!J125</f>
        <v>0</v>
      </c>
      <c r="K125" s="3">
        <f>[8]Input!K125</f>
        <v>0</v>
      </c>
      <c r="L125" s="3">
        <f>[8]Input!L125</f>
        <v>0</v>
      </c>
    </row>
    <row r="126" spans="1:25">
      <c r="A126" s="38">
        <f>[8]Input!A126</f>
        <v>124</v>
      </c>
      <c r="B126" s="38" t="str">
        <f>[8]Input!B126</f>
        <v>IND_FT_PTC</v>
      </c>
      <c r="C126" s="38" t="str">
        <f>[8]Input!C126</f>
        <v>PRI_OIL_PTC</v>
      </c>
      <c r="D126" s="3">
        <f>[8]Input!D126</f>
        <v>394.46399999999988</v>
      </c>
      <c r="E126" s="3">
        <f>[8]Input!E126</f>
        <v>396.83984228692771</v>
      </c>
      <c r="F126" s="3">
        <f>[8]Input!F126</f>
        <v>317.84928475926012</v>
      </c>
      <c r="G126" s="3">
        <f>[8]Input!G126</f>
        <v>76.268902062955789</v>
      </c>
      <c r="H126" s="3">
        <f>[8]Input!H126</f>
        <v>39.667508853895427</v>
      </c>
      <c r="I126" s="3">
        <f>[8]Input!I126</f>
        <v>3.0661156448350431</v>
      </c>
      <c r="J126" s="3">
        <f>[8]Input!J126</f>
        <v>0</v>
      </c>
      <c r="K126" s="3">
        <f>[8]Input!K126</f>
        <v>0</v>
      </c>
      <c r="L126" s="3">
        <f>[8]Input!L126</f>
        <v>0</v>
      </c>
    </row>
    <row r="127" spans="1:25">
      <c r="A127" s="38">
        <f>[8]Input!A127</f>
        <v>125</v>
      </c>
      <c r="B127" s="38" t="str">
        <f>[8]Input!B127</f>
        <v>IND_FT_BIO</v>
      </c>
      <c r="C127" s="38" t="str">
        <f>[8]Input!C127</f>
        <v>RNW_POT_BIO_MUN</v>
      </c>
      <c r="D127" s="3">
        <f>[8]Input!D127</f>
        <v>0</v>
      </c>
      <c r="E127" s="3">
        <f>[8]Input!E127</f>
        <v>0</v>
      </c>
      <c r="F127" s="3">
        <f>[8]Input!F127</f>
        <v>0</v>
      </c>
      <c r="G127" s="3">
        <f>[8]Input!G127</f>
        <v>91.464466942840332</v>
      </c>
      <c r="H127" s="3">
        <f>[8]Input!H127</f>
        <v>0</v>
      </c>
      <c r="I127" s="3">
        <f>[8]Input!I127</f>
        <v>447.72723650118269</v>
      </c>
      <c r="J127" s="3">
        <f>[8]Input!J127</f>
        <v>598.93597170868338</v>
      </c>
      <c r="K127" s="3">
        <f>[8]Input!K127</f>
        <v>707.0999999999998</v>
      </c>
      <c r="L127" s="3">
        <f>[8]Input!L127</f>
        <v>447.72723650118269</v>
      </c>
    </row>
    <row r="128" spans="1:25">
      <c r="A128" s="38">
        <f>[8]Input!A128</f>
        <v>126</v>
      </c>
      <c r="B128" s="38" t="str">
        <f>[8]Input!B128</f>
        <v>IND_FT_BIO</v>
      </c>
      <c r="C128" s="38" t="str">
        <f>[8]Input!C128</f>
        <v>RNW_POT_BIO_WOD</v>
      </c>
      <c r="D128" s="3">
        <f>[8]Input!D128</f>
        <v>736.6623662003866</v>
      </c>
      <c r="E128" s="3">
        <f>[8]Input!E128</f>
        <v>867.78621436888079</v>
      </c>
      <c r="F128" s="3">
        <f>[8]Input!F128</f>
        <v>654.87803833841701</v>
      </c>
      <c r="G128" s="3">
        <f>[8]Input!G128</f>
        <v>742.01080464594475</v>
      </c>
      <c r="H128" s="3">
        <f>[8]Input!H128</f>
        <v>889.74446694284018</v>
      </c>
      <c r="I128" s="3">
        <f>[8]Input!I128</f>
        <v>889.74446694284029</v>
      </c>
      <c r="J128" s="3">
        <f>[8]Input!J128</f>
        <v>1020.300452337734</v>
      </c>
      <c r="K128" s="3">
        <f>[8]Input!K128</f>
        <v>912.1364240464178</v>
      </c>
      <c r="L128" s="3">
        <f>[8]Input!L128</f>
        <v>1206.645209052577</v>
      </c>
    </row>
    <row r="129" spans="1:12">
      <c r="A129" s="38">
        <f>[8]Input!A129</f>
        <v>127</v>
      </c>
      <c r="B129" s="38" t="str">
        <f>[8]Input!B129</f>
        <v>IND_FT_BIO</v>
      </c>
      <c r="C129" s="38" t="str">
        <f>[8]Input!C129</f>
        <v>RNW_POT_BIO_LIQ</v>
      </c>
      <c r="D129" s="3">
        <f>[8]Input!D129</f>
        <v>0</v>
      </c>
      <c r="E129" s="3">
        <f>[8]Input!E129</f>
        <v>21.958252573959459</v>
      </c>
      <c r="F129" s="3">
        <f>[8]Input!F129</f>
        <v>39.042832513520899</v>
      </c>
      <c r="G129" s="3">
        <f>[8]Input!G129</f>
        <v>56.269195354055228</v>
      </c>
      <c r="H129" s="3">
        <f>[8]Input!H129</f>
        <v>0</v>
      </c>
      <c r="I129" s="3">
        <f>[8]Input!I129</f>
        <v>0</v>
      </c>
      <c r="J129" s="3">
        <f>[8]Input!J129</f>
        <v>0</v>
      </c>
      <c r="K129" s="3">
        <f>[8]Input!K129</f>
        <v>0</v>
      </c>
      <c r="L129" s="3">
        <f>[8]Input!L129</f>
        <v>0</v>
      </c>
    </row>
    <row r="130" spans="1:12">
      <c r="A130" s="38">
        <f>[8]Input!A130</f>
        <v>128</v>
      </c>
      <c r="B130" s="38" t="str">
        <f>[8]Input!B130</f>
        <v>IND_FT_BGS</v>
      </c>
      <c r="C130" s="38" t="str">
        <f>[8]Input!C130</f>
        <v>RNW_POT_BIO_GAS</v>
      </c>
      <c r="D130" s="3">
        <f>[8]Input!D130</f>
        <v>10.711846233343779</v>
      </c>
      <c r="E130" s="3">
        <f>[8]Input!E130</f>
        <v>12.50262857793237</v>
      </c>
      <c r="F130" s="3">
        <f>[8]Input!F130</f>
        <v>16.285529388263619</v>
      </c>
      <c r="G130" s="3">
        <f>[8]Input!G130</f>
        <v>29.971703098902729</v>
      </c>
      <c r="H130" s="3">
        <f>[8]Input!H130</f>
        <v>33.633133665490789</v>
      </c>
      <c r="I130" s="3">
        <f>[8]Input!I130</f>
        <v>37.351326022633032</v>
      </c>
      <c r="J130" s="3">
        <f>[8]Input!J130</f>
        <v>36.681310286381382</v>
      </c>
      <c r="K130" s="3">
        <f>[8]Input!K130</f>
        <v>37.008289358172512</v>
      </c>
      <c r="L130" s="3">
        <f>[8]Input!L130</f>
        <v>37.030519429924148</v>
      </c>
    </row>
    <row r="131" spans="1:12">
      <c r="A131" s="38">
        <f>[8]Input!A131</f>
        <v>129</v>
      </c>
      <c r="B131" s="38" t="str">
        <f>[8]Input!B131</f>
        <v>IND_FT_GEO</v>
      </c>
      <c r="C131" s="38" t="str">
        <f>[8]Input!C131</f>
        <v>RNW_POT_GEO</v>
      </c>
      <c r="D131" s="3">
        <f>[8]Input!D131</f>
        <v>1.7911458333333341</v>
      </c>
      <c r="E131" s="3">
        <f>[8]Input!E131</f>
        <v>32.68817800854027</v>
      </c>
      <c r="F131" s="3">
        <f>[8]Input!F131</f>
        <v>31.364397646740411</v>
      </c>
      <c r="G131" s="3">
        <f>[8]Input!G131</f>
        <v>31.794049746077238</v>
      </c>
      <c r="H131" s="3">
        <f>[8]Input!H131</f>
        <v>0.3142361111111111</v>
      </c>
      <c r="I131" s="3">
        <f>[8]Input!I131</f>
        <v>0.15711805555555561</v>
      </c>
      <c r="J131" s="3">
        <f>[8]Input!J131</f>
        <v>0</v>
      </c>
      <c r="K131" s="3">
        <f>[8]Input!K131</f>
        <v>0</v>
      </c>
      <c r="L131" s="3">
        <f>[8]Input!L131</f>
        <v>0</v>
      </c>
    </row>
    <row r="132" spans="1:12">
      <c r="A132" s="38">
        <f>[8]Input!A132</f>
        <v>130</v>
      </c>
      <c r="B132" s="38" t="str">
        <f>[8]Input!B132</f>
        <v>IND_FT_ELC</v>
      </c>
      <c r="C132" s="38" t="str">
        <f>[8]Input!C132</f>
        <v>ELC</v>
      </c>
      <c r="D132" s="3">
        <f>[8]Input!D132</f>
        <v>4145.9369999999999</v>
      </c>
      <c r="E132" s="3">
        <f>[8]Input!E132</f>
        <v>4145.1289999999999</v>
      </c>
      <c r="F132" s="3">
        <f>[8]Input!F132</f>
        <v>4067.8670000000002</v>
      </c>
      <c r="G132" s="3">
        <f>[8]Input!G132</f>
        <v>4218.843974574721</v>
      </c>
      <c r="H132" s="3">
        <f>[8]Input!H132</f>
        <v>4316.0718623933144</v>
      </c>
      <c r="I132" s="3">
        <f>[8]Input!I132</f>
        <v>5515.7016891573767</v>
      </c>
      <c r="J132" s="3">
        <f>[8]Input!J132</f>
        <v>5934.547763620586</v>
      </c>
      <c r="K132" s="3">
        <f>[8]Input!K132</f>
        <v>6063.8336528799628</v>
      </c>
      <c r="L132" s="3">
        <f>[8]Input!L132</f>
        <v>6110.476307404022</v>
      </c>
    </row>
    <row r="133" spans="1:12">
      <c r="A133" s="38">
        <f>[8]Input!A133</f>
        <v>131</v>
      </c>
      <c r="B133" s="38" t="str">
        <f>[8]Input!B133</f>
        <v>IND_FT_HET</v>
      </c>
      <c r="C133" s="38" t="str">
        <f>[8]Input!C133</f>
        <v>HET</v>
      </c>
      <c r="D133" s="3">
        <f>[8]Input!D133</f>
        <v>1037.1865614954761</v>
      </c>
      <c r="E133" s="3">
        <f>[8]Input!E133</f>
        <v>1012.0430789473691</v>
      </c>
      <c r="F133" s="3">
        <f>[8]Input!F133</f>
        <v>967.35785450411481</v>
      </c>
      <c r="G133" s="3">
        <f>[8]Input!G133</f>
        <v>999.36232542606376</v>
      </c>
      <c r="H133" s="3">
        <f>[8]Input!H133</f>
        <v>856.74912623714999</v>
      </c>
      <c r="I133" s="3">
        <f>[8]Input!I133</f>
        <v>861.35164038439473</v>
      </c>
      <c r="J133" s="3">
        <f>[8]Input!J133</f>
        <v>777.97376024398523</v>
      </c>
      <c r="K133" s="3">
        <f>[8]Input!K133</f>
        <v>773.34846266220006</v>
      </c>
      <c r="L133" s="3">
        <f>[8]Input!L133</f>
        <v>749.23384082560665</v>
      </c>
    </row>
    <row r="134" spans="1:12">
      <c r="A134" s="38">
        <f>[8]Input!A134</f>
        <v>132</v>
      </c>
      <c r="B134" s="38" t="str">
        <f>[8]Input!B134</f>
        <v>HH2_DEL_IND_C_1_NEW</v>
      </c>
      <c r="C134" s="38" t="str">
        <f>[8]Input!C134</f>
        <v>HH2_CT</v>
      </c>
      <c r="D134" s="3">
        <f>[8]Input!D134</f>
        <v>0</v>
      </c>
      <c r="E134" s="3">
        <f>[8]Input!E134</f>
        <v>0</v>
      </c>
      <c r="F134" s="3">
        <f>[8]Input!F134</f>
        <v>0</v>
      </c>
      <c r="G134" s="3">
        <f>[8]Input!G134</f>
        <v>0</v>
      </c>
      <c r="H134" s="3">
        <f>[8]Input!H134</f>
        <v>0</v>
      </c>
      <c r="I134" s="3">
        <f>[8]Input!I134</f>
        <v>0</v>
      </c>
      <c r="J134" s="3">
        <f>[8]Input!J134</f>
        <v>0</v>
      </c>
      <c r="K134" s="3">
        <f>[8]Input!K134</f>
        <v>0</v>
      </c>
      <c r="L134" s="3">
        <f>[8]Input!L134</f>
        <v>79.397170742940943</v>
      </c>
    </row>
    <row r="135" spans="1:12">
      <c r="A135" s="38">
        <f>[8]Input!A135</f>
        <v>133</v>
      </c>
      <c r="B135" s="38" t="str">
        <f>[8]Input!B135</f>
        <v>HH2_WE_DEL_IND_C_1_NEW</v>
      </c>
      <c r="C135" s="38" t="str">
        <f>[8]Input!C135</f>
        <v>HH2_WE_CU</v>
      </c>
      <c r="D135" s="3">
        <f>[8]Input!D135</f>
        <v>0</v>
      </c>
      <c r="E135" s="3">
        <f>[8]Input!E135</f>
        <v>0</v>
      </c>
      <c r="F135" s="3">
        <f>[8]Input!F135</f>
        <v>0</v>
      </c>
      <c r="G135" s="3">
        <f>[8]Input!G135</f>
        <v>0</v>
      </c>
      <c r="H135" s="3">
        <f>[8]Input!H135</f>
        <v>168.67665693825461</v>
      </c>
      <c r="I135" s="3">
        <f>[8]Input!I135</f>
        <v>431.03470106794617</v>
      </c>
      <c r="J135" s="3">
        <f>[8]Input!J135</f>
        <v>680.19246976276202</v>
      </c>
      <c r="K135" s="3">
        <f>[8]Input!K135</f>
        <v>814.77941348399997</v>
      </c>
      <c r="L135" s="3">
        <f>[8]Input!L135</f>
        <v>824.03821197409854</v>
      </c>
    </row>
    <row r="136" spans="1:12">
      <c r="A136" s="38">
        <f>[8]Input!A136</f>
        <v>134</v>
      </c>
      <c r="B136" s="38" t="str">
        <f>[8]Input!B136</f>
        <v>HH2_WE_DEL_IND_D_1_NEW</v>
      </c>
      <c r="C136" s="38" t="str">
        <f>[8]Input!C136</f>
        <v>HH2_WE_DT</v>
      </c>
      <c r="D136" s="3">
        <f>[8]Input!D136</f>
        <v>0</v>
      </c>
      <c r="E136" s="3">
        <f>[8]Input!E136</f>
        <v>8.9999999999992392E-2</v>
      </c>
      <c r="F136" s="3">
        <f>[8]Input!F136</f>
        <v>0.09</v>
      </c>
      <c r="G136" s="3">
        <f>[8]Input!G136</f>
        <v>8.9999999999999983E-2</v>
      </c>
      <c r="H136" s="3">
        <f>[8]Input!H136</f>
        <v>0.09</v>
      </c>
      <c r="I136" s="3">
        <f>[8]Input!I136</f>
        <v>0</v>
      </c>
      <c r="J136" s="3">
        <f>[8]Input!J136</f>
        <v>0</v>
      </c>
      <c r="K136" s="3">
        <f>[8]Input!K136</f>
        <v>0</v>
      </c>
      <c r="L136" s="3">
        <f>[8]Input!L136</f>
        <v>0</v>
      </c>
    </row>
    <row r="137" spans="1:12">
      <c r="A137" s="38">
        <f>[8]Input!A137</f>
        <v>0</v>
      </c>
      <c r="B137" s="38">
        <f>[8]Input!B137</f>
        <v>0</v>
      </c>
      <c r="C137" s="38">
        <f>[8]Input!C137</f>
        <v>0</v>
      </c>
      <c r="D137" s="3">
        <f>[8]Input!D137</f>
        <v>0</v>
      </c>
      <c r="E137" s="3">
        <f>[8]Input!E137</f>
        <v>0</v>
      </c>
      <c r="F137" s="3">
        <f>[8]Input!F137</f>
        <v>0</v>
      </c>
      <c r="G137" s="3">
        <f>[8]Input!G137</f>
        <v>0</v>
      </c>
      <c r="H137" s="3">
        <f>[8]Input!H137</f>
        <v>0</v>
      </c>
      <c r="I137" s="3">
        <f>[8]Input!I137</f>
        <v>0</v>
      </c>
      <c r="J137" s="3">
        <f>[8]Input!J137</f>
        <v>0</v>
      </c>
      <c r="K137" s="3">
        <f>[8]Input!K137</f>
        <v>0</v>
      </c>
      <c r="L137" s="3">
        <f>[8]Input!L137</f>
        <v>0</v>
      </c>
    </row>
    <row r="138" spans="1:12">
      <c r="A138" s="38">
        <f>[8]Input!A138</f>
        <v>0</v>
      </c>
      <c r="B138" s="38">
        <f>[8]Input!B138</f>
        <v>0</v>
      </c>
      <c r="C138" s="38">
        <f>[8]Input!C138</f>
        <v>0</v>
      </c>
      <c r="D138" s="3">
        <f>[8]Input!D138</f>
        <v>0</v>
      </c>
      <c r="E138" s="3">
        <f>[8]Input!E138</f>
        <v>0</v>
      </c>
      <c r="F138" s="3">
        <f>[8]Input!F138</f>
        <v>0</v>
      </c>
      <c r="G138" s="3">
        <f>[8]Input!G138</f>
        <v>0</v>
      </c>
      <c r="H138" s="3">
        <f>[8]Input!H138</f>
        <v>0</v>
      </c>
      <c r="I138" s="3">
        <f>[8]Input!I138</f>
        <v>0</v>
      </c>
      <c r="J138" s="3">
        <f>[8]Input!J138</f>
        <v>0</v>
      </c>
      <c r="K138" s="3">
        <f>[8]Input!K138</f>
        <v>0</v>
      </c>
      <c r="L138" s="3">
        <f>[8]Input!L138</f>
        <v>0</v>
      </c>
    </row>
    <row r="139" spans="1:12">
      <c r="A139" s="38">
        <f>[8]Input!A139</f>
        <v>0</v>
      </c>
      <c r="B139" s="38">
        <f>[8]Input!B139</f>
        <v>0</v>
      </c>
      <c r="C139" s="38">
        <f>[8]Input!C139</f>
        <v>0</v>
      </c>
      <c r="D139" s="3">
        <f>[8]Input!D139</f>
        <v>0</v>
      </c>
      <c r="E139" s="3">
        <f>[8]Input!E139</f>
        <v>0</v>
      </c>
      <c r="F139" s="3">
        <f>[8]Input!F139</f>
        <v>0</v>
      </c>
      <c r="G139" s="3">
        <f>[8]Input!G139</f>
        <v>0</v>
      </c>
      <c r="H139" s="3">
        <f>[8]Input!H139</f>
        <v>0</v>
      </c>
      <c r="I139" s="3">
        <f>[8]Input!I139</f>
        <v>0</v>
      </c>
      <c r="J139" s="3">
        <f>[8]Input!J139</f>
        <v>0</v>
      </c>
      <c r="K139" s="3">
        <f>[8]Input!K139</f>
        <v>0</v>
      </c>
      <c r="L139" s="3">
        <f>[8]Input!L139</f>
        <v>0</v>
      </c>
    </row>
    <row r="140" spans="1:12">
      <c r="A140" s="38">
        <f>[8]Input!A140</f>
        <v>0</v>
      </c>
      <c r="B140" s="38">
        <f>[8]Input!B140</f>
        <v>0</v>
      </c>
      <c r="C140" s="38">
        <f>[8]Input!C140</f>
        <v>0</v>
      </c>
      <c r="D140" s="3">
        <f>[8]Input!D140</f>
        <v>0</v>
      </c>
      <c r="E140" s="3">
        <f>[8]Input!E140</f>
        <v>0</v>
      </c>
      <c r="F140" s="3">
        <f>[8]Input!F140</f>
        <v>0</v>
      </c>
      <c r="G140" s="3">
        <f>[8]Input!G140</f>
        <v>0</v>
      </c>
      <c r="H140" s="3">
        <f>[8]Input!H140</f>
        <v>0</v>
      </c>
      <c r="I140" s="3">
        <f>[8]Input!I140</f>
        <v>0</v>
      </c>
      <c r="J140" s="3">
        <f>[8]Input!J140</f>
        <v>0</v>
      </c>
      <c r="K140" s="3">
        <f>[8]Input!K140</f>
        <v>0</v>
      </c>
      <c r="L140" s="3">
        <f>[8]Input!L140</f>
        <v>0</v>
      </c>
    </row>
    <row r="141" spans="1:12">
      <c r="A141" s="38">
        <f>[8]Input!A141</f>
        <v>0</v>
      </c>
      <c r="B141" s="38">
        <f>[8]Input!B141</f>
        <v>0</v>
      </c>
      <c r="C141" s="38">
        <f>[8]Input!C141</f>
        <v>0</v>
      </c>
      <c r="D141" s="3">
        <f>[8]Input!D141</f>
        <v>0</v>
      </c>
      <c r="E141" s="3">
        <f>[8]Input!E141</f>
        <v>0</v>
      </c>
      <c r="F141" s="3">
        <f>[8]Input!F141</f>
        <v>0</v>
      </c>
      <c r="G141" s="3">
        <f>[8]Input!G141</f>
        <v>0</v>
      </c>
      <c r="H141" s="3">
        <f>[8]Input!H141</f>
        <v>0</v>
      </c>
      <c r="I141" s="3">
        <f>[8]Input!I141</f>
        <v>0</v>
      </c>
      <c r="J141" s="3">
        <f>[8]Input!J141</f>
        <v>0</v>
      </c>
      <c r="K141" s="3">
        <f>[8]Input!K141</f>
        <v>0</v>
      </c>
      <c r="L141" s="3">
        <f>[8]Input!L141</f>
        <v>0</v>
      </c>
    </row>
    <row r="142" spans="1:12">
      <c r="A142" s="38">
        <f>[8]Input!A142</f>
        <v>0</v>
      </c>
      <c r="B142" s="38">
        <f>[8]Input!B142</f>
        <v>0</v>
      </c>
      <c r="C142" s="52">
        <f>[8]Input!C142</f>
        <v>0</v>
      </c>
      <c r="D142" s="54">
        <f>[8]Input!D142</f>
        <v>0</v>
      </c>
      <c r="E142" s="54">
        <f>[8]Input!E142</f>
        <v>0</v>
      </c>
      <c r="F142" s="54">
        <f>[8]Input!F142</f>
        <v>0</v>
      </c>
      <c r="G142" s="54">
        <f>[8]Input!G142</f>
        <v>0</v>
      </c>
      <c r="H142" s="54">
        <f>[8]Input!H142</f>
        <v>0</v>
      </c>
      <c r="I142" s="54">
        <f>[8]Input!I142</f>
        <v>0</v>
      </c>
      <c r="J142" s="54">
        <f>[8]Input!J142</f>
        <v>0</v>
      </c>
      <c r="K142" s="54">
        <f>[8]Input!K142</f>
        <v>0</v>
      </c>
      <c r="L142" s="54">
        <f>[8]Input!L142</f>
        <v>0</v>
      </c>
    </row>
    <row r="143" spans="1:12">
      <c r="A143" s="38">
        <f>[8]Input!A143</f>
        <v>0</v>
      </c>
      <c r="B143" s="38">
        <f>[8]Input!B143</f>
        <v>0</v>
      </c>
      <c r="C143" s="38">
        <f>[8]Input!C143</f>
        <v>0</v>
      </c>
      <c r="D143" s="3">
        <f>[8]Input!D143</f>
        <v>0</v>
      </c>
      <c r="E143" s="3">
        <f>[8]Input!E143</f>
        <v>0</v>
      </c>
      <c r="F143" s="3">
        <f>[8]Input!F143</f>
        <v>0</v>
      </c>
      <c r="G143" s="3">
        <f>[8]Input!G143</f>
        <v>0</v>
      </c>
      <c r="H143" s="3">
        <f>[8]Input!H143</f>
        <v>0</v>
      </c>
      <c r="I143" s="3">
        <f>[8]Input!I143</f>
        <v>0</v>
      </c>
      <c r="J143" s="3">
        <f>[8]Input!J143</f>
        <v>0</v>
      </c>
      <c r="K143" s="3">
        <f>[8]Input!K143</f>
        <v>0</v>
      </c>
      <c r="L143" s="3">
        <f>[8]Input!L143</f>
        <v>0</v>
      </c>
    </row>
    <row r="144" spans="1:12">
      <c r="A144" s="38">
        <f>[8]Input!A144</f>
        <v>0</v>
      </c>
      <c r="B144" s="38">
        <f>[8]Input!B144</f>
        <v>0</v>
      </c>
      <c r="C144" s="38">
        <f>[8]Input!C144</f>
        <v>0</v>
      </c>
      <c r="D144" s="3">
        <f>[8]Input!D144</f>
        <v>0</v>
      </c>
      <c r="E144" s="3">
        <f>[8]Input!E144</f>
        <v>0</v>
      </c>
      <c r="F144" s="3">
        <f>[8]Input!F144</f>
        <v>0</v>
      </c>
      <c r="G144" s="3">
        <f>[8]Input!G144</f>
        <v>0</v>
      </c>
      <c r="H144" s="3">
        <f>[8]Input!H144</f>
        <v>0</v>
      </c>
      <c r="I144" s="3">
        <f>[8]Input!I144</f>
        <v>0</v>
      </c>
      <c r="J144" s="3">
        <f>[8]Input!J144</f>
        <v>0</v>
      </c>
      <c r="K144" s="3">
        <f>[8]Input!K144</f>
        <v>0</v>
      </c>
      <c r="L144" s="3">
        <f>[8]Input!L144</f>
        <v>0</v>
      </c>
    </row>
    <row r="145" spans="1:12">
      <c r="A145" s="38">
        <f>[8]Input!A145</f>
        <v>0</v>
      </c>
      <c r="B145" s="38">
        <f>[8]Input!B145</f>
        <v>0</v>
      </c>
      <c r="C145" s="38">
        <f>[8]Input!C145</f>
        <v>0</v>
      </c>
      <c r="D145" s="3">
        <f>[8]Input!D145</f>
        <v>0</v>
      </c>
      <c r="E145" s="3">
        <f>[8]Input!E145</f>
        <v>0</v>
      </c>
      <c r="F145" s="3">
        <f>[8]Input!F145</f>
        <v>0</v>
      </c>
      <c r="G145" s="3">
        <f>[8]Input!G145</f>
        <v>0</v>
      </c>
      <c r="H145" s="3">
        <f>[8]Input!H145</f>
        <v>0</v>
      </c>
      <c r="I145" s="3">
        <f>[8]Input!I145</f>
        <v>0</v>
      </c>
      <c r="J145" s="3">
        <f>[8]Input!J145</f>
        <v>0</v>
      </c>
      <c r="K145" s="3">
        <f>[8]Input!K145</f>
        <v>0</v>
      </c>
      <c r="L145" s="3">
        <f>[8]Input!L145</f>
        <v>0</v>
      </c>
    </row>
    <row r="146" spans="1:12">
      <c r="A146" s="38">
        <f>[8]Input!A146</f>
        <v>0</v>
      </c>
      <c r="B146" s="38">
        <f>[8]Input!B146</f>
        <v>0</v>
      </c>
      <c r="C146" s="38">
        <f>[8]Input!C146</f>
        <v>0</v>
      </c>
      <c r="D146" s="3">
        <f>[8]Input!D146</f>
        <v>0</v>
      </c>
      <c r="E146" s="3">
        <f>[8]Input!E146</f>
        <v>0</v>
      </c>
      <c r="F146" s="3">
        <f>[8]Input!F146</f>
        <v>0</v>
      </c>
      <c r="G146" s="3">
        <f>[8]Input!G146</f>
        <v>0</v>
      </c>
      <c r="H146" s="3">
        <f>[8]Input!H146</f>
        <v>0</v>
      </c>
      <c r="I146" s="3">
        <f>[8]Input!I146</f>
        <v>0</v>
      </c>
      <c r="J146" s="3">
        <f>[8]Input!J146</f>
        <v>0</v>
      </c>
      <c r="K146" s="3">
        <f>[8]Input!K146</f>
        <v>0</v>
      </c>
      <c r="L146" s="3">
        <f>[8]Input!L146</f>
        <v>0</v>
      </c>
    </row>
    <row r="147" spans="1:12">
      <c r="A147" s="38">
        <f>[8]Input!A147</f>
        <v>0</v>
      </c>
      <c r="B147" s="38">
        <f>[8]Input!B147</f>
        <v>0</v>
      </c>
      <c r="C147" s="38">
        <f>[8]Input!C147</f>
        <v>0</v>
      </c>
      <c r="D147" s="3">
        <f>[8]Input!D147</f>
        <v>0</v>
      </c>
      <c r="E147" s="3">
        <f>[8]Input!E147</f>
        <v>0</v>
      </c>
      <c r="F147" s="3">
        <f>[8]Input!F147</f>
        <v>0</v>
      </c>
      <c r="G147" s="3">
        <f>[8]Input!G147</f>
        <v>0</v>
      </c>
      <c r="H147" s="3">
        <f>[8]Input!H147</f>
        <v>0</v>
      </c>
      <c r="I147" s="3">
        <f>[8]Input!I147</f>
        <v>0</v>
      </c>
      <c r="J147" s="3">
        <f>[8]Input!J147</f>
        <v>0</v>
      </c>
      <c r="K147" s="3">
        <f>[8]Input!K147</f>
        <v>0</v>
      </c>
      <c r="L147" s="3">
        <f>[8]Input!L147</f>
        <v>0</v>
      </c>
    </row>
    <row r="148" spans="1:12">
      <c r="A148" s="38">
        <f>[8]Input!A148</f>
        <v>0</v>
      </c>
      <c r="B148" s="38">
        <f>[8]Input!B148</f>
        <v>0</v>
      </c>
      <c r="C148" s="38">
        <f>[8]Input!C148</f>
        <v>0</v>
      </c>
      <c r="D148" s="3">
        <f>[8]Input!D148</f>
        <v>0</v>
      </c>
      <c r="E148" s="3">
        <f>[8]Input!E148</f>
        <v>0</v>
      </c>
      <c r="F148" s="3">
        <f>[8]Input!F148</f>
        <v>0</v>
      </c>
      <c r="G148" s="3">
        <f>[8]Input!G148</f>
        <v>0</v>
      </c>
      <c r="H148" s="3">
        <f>[8]Input!H148</f>
        <v>0</v>
      </c>
      <c r="I148" s="3">
        <f>[8]Input!I148</f>
        <v>0</v>
      </c>
      <c r="J148" s="3">
        <f>[8]Input!J148</f>
        <v>0</v>
      </c>
      <c r="K148" s="3">
        <f>[8]Input!K148</f>
        <v>0</v>
      </c>
      <c r="L148" s="3">
        <f>[8]Input!L148</f>
        <v>0</v>
      </c>
    </row>
    <row r="149" spans="1:12">
      <c r="A149" s="38">
        <f>[8]Input!A149</f>
        <v>0</v>
      </c>
      <c r="B149" s="38">
        <f>[8]Input!B149</f>
        <v>0</v>
      </c>
      <c r="C149" s="38">
        <f>[8]Input!C149</f>
        <v>0</v>
      </c>
      <c r="D149" s="3">
        <f>[8]Input!D149</f>
        <v>0</v>
      </c>
      <c r="E149" s="3">
        <f>[8]Input!E149</f>
        <v>0</v>
      </c>
      <c r="F149" s="3">
        <f>[8]Input!F149</f>
        <v>0</v>
      </c>
      <c r="G149" s="3">
        <f>[8]Input!G149</f>
        <v>0</v>
      </c>
      <c r="H149" s="3">
        <f>[8]Input!H149</f>
        <v>0</v>
      </c>
      <c r="I149" s="3">
        <f>[8]Input!I149</f>
        <v>0</v>
      </c>
      <c r="J149" s="3">
        <f>[8]Input!J149</f>
        <v>0</v>
      </c>
      <c r="K149" s="3">
        <f>[8]Input!K149</f>
        <v>0</v>
      </c>
      <c r="L149" s="3">
        <f>[8]Input!L149</f>
        <v>0</v>
      </c>
    </row>
    <row r="150" spans="1:12">
      <c r="A150" s="38">
        <f>[8]Input!A150</f>
        <v>0</v>
      </c>
      <c r="B150" s="38">
        <f>[8]Input!B150</f>
        <v>0</v>
      </c>
      <c r="C150" s="38">
        <f>[8]Input!C150</f>
        <v>0</v>
      </c>
      <c r="D150" s="3">
        <f>[8]Input!D150</f>
        <v>0</v>
      </c>
      <c r="E150" s="3">
        <f>[8]Input!E150</f>
        <v>0</v>
      </c>
      <c r="F150" s="3">
        <f>[8]Input!F150</f>
        <v>0</v>
      </c>
      <c r="G150" s="3">
        <f>[8]Input!G150</f>
        <v>0</v>
      </c>
      <c r="H150" s="3">
        <f>[8]Input!H150</f>
        <v>0</v>
      </c>
      <c r="I150" s="3">
        <f>[8]Input!I150</f>
        <v>0</v>
      </c>
      <c r="J150" s="3">
        <f>[8]Input!J150</f>
        <v>0</v>
      </c>
      <c r="K150" s="3">
        <f>[8]Input!K150</f>
        <v>0</v>
      </c>
      <c r="L150" s="3">
        <f>[8]Input!L150</f>
        <v>0</v>
      </c>
    </row>
    <row r="151" spans="1:12">
      <c r="A151" s="38">
        <f>[8]Input!A151</f>
        <v>0</v>
      </c>
      <c r="B151" s="38">
        <f>[8]Input!B151</f>
        <v>0</v>
      </c>
      <c r="C151" s="38">
        <f>[8]Input!C151</f>
        <v>0</v>
      </c>
      <c r="D151" s="3">
        <f>[8]Input!D151</f>
        <v>0</v>
      </c>
      <c r="E151" s="3">
        <f>[8]Input!E151</f>
        <v>0</v>
      </c>
      <c r="F151" s="3">
        <f>[8]Input!F151</f>
        <v>0</v>
      </c>
      <c r="G151" s="3">
        <f>[8]Input!G151</f>
        <v>0</v>
      </c>
      <c r="H151" s="3">
        <f>[8]Input!H151</f>
        <v>0</v>
      </c>
      <c r="I151" s="3">
        <f>[8]Input!I151</f>
        <v>0</v>
      </c>
      <c r="J151" s="3">
        <f>[8]Input!J151</f>
        <v>0</v>
      </c>
      <c r="K151" s="3">
        <f>[8]Input!K151</f>
        <v>0</v>
      </c>
      <c r="L151" s="3">
        <f>[8]Input!L151</f>
        <v>0</v>
      </c>
    </row>
    <row r="152" spans="1:12">
      <c r="A152" s="38">
        <f>[8]Input!A152</f>
        <v>0</v>
      </c>
      <c r="B152" s="38">
        <f>[8]Input!B152</f>
        <v>0</v>
      </c>
      <c r="C152" s="38">
        <f>[8]Input!C152</f>
        <v>0</v>
      </c>
      <c r="D152" s="3">
        <f>[8]Input!D152</f>
        <v>0</v>
      </c>
      <c r="E152" s="3">
        <f>[8]Input!E152</f>
        <v>0</v>
      </c>
      <c r="F152" s="3">
        <f>[8]Input!F152</f>
        <v>0</v>
      </c>
      <c r="G152" s="3">
        <f>[8]Input!G152</f>
        <v>0</v>
      </c>
      <c r="H152" s="3">
        <f>[8]Input!H152</f>
        <v>0</v>
      </c>
      <c r="I152" s="3">
        <f>[8]Input!I152</f>
        <v>0</v>
      </c>
      <c r="J152" s="3">
        <f>[8]Input!J152</f>
        <v>0</v>
      </c>
      <c r="K152" s="3">
        <f>[8]Input!K152</f>
        <v>0</v>
      </c>
      <c r="L152" s="3">
        <f>[8]Input!L152</f>
        <v>0</v>
      </c>
    </row>
    <row r="153" spans="1:12">
      <c r="A153" s="38">
        <f>[8]Input!A153</f>
        <v>0</v>
      </c>
      <c r="B153" s="38">
        <f>[8]Input!B153</f>
        <v>0</v>
      </c>
      <c r="C153" s="38">
        <f>[8]Input!C153</f>
        <v>0</v>
      </c>
      <c r="D153" s="3">
        <f>[8]Input!D153</f>
        <v>0</v>
      </c>
      <c r="E153" s="3">
        <f>[8]Input!E153</f>
        <v>0</v>
      </c>
      <c r="F153" s="3">
        <f>[8]Input!F153</f>
        <v>0</v>
      </c>
      <c r="G153" s="3">
        <f>[8]Input!G153</f>
        <v>0</v>
      </c>
      <c r="H153" s="3">
        <f>[8]Input!H153</f>
        <v>0</v>
      </c>
      <c r="I153" s="3">
        <f>[8]Input!I153</f>
        <v>0</v>
      </c>
      <c r="J153" s="3">
        <f>[8]Input!J153</f>
        <v>0</v>
      </c>
      <c r="K153" s="3">
        <f>[8]Input!K153</f>
        <v>0</v>
      </c>
      <c r="L153" s="3">
        <f>[8]Input!L153</f>
        <v>0</v>
      </c>
    </row>
    <row r="154" spans="1:12">
      <c r="A154" s="38">
        <f>[8]Input!A154</f>
        <v>0</v>
      </c>
      <c r="B154" s="38">
        <f>[8]Input!B154</f>
        <v>0</v>
      </c>
      <c r="C154" s="38">
        <f>[8]Input!C154</f>
        <v>0</v>
      </c>
      <c r="D154" s="3">
        <f>[8]Input!D154</f>
        <v>0</v>
      </c>
      <c r="E154" s="3">
        <f>[8]Input!E154</f>
        <v>0</v>
      </c>
      <c r="F154" s="3">
        <f>[8]Input!F154</f>
        <v>0</v>
      </c>
      <c r="G154" s="3">
        <f>[8]Input!G154</f>
        <v>0</v>
      </c>
      <c r="H154" s="3">
        <f>[8]Input!H154</f>
        <v>0</v>
      </c>
      <c r="I154" s="3">
        <f>[8]Input!I154</f>
        <v>0</v>
      </c>
      <c r="J154" s="3">
        <f>[8]Input!J154</f>
        <v>0</v>
      </c>
      <c r="K154" s="3">
        <f>[8]Input!K154</f>
        <v>0</v>
      </c>
      <c r="L154" s="3">
        <f>[8]Input!L154</f>
        <v>0</v>
      </c>
    </row>
    <row r="155" spans="1:12">
      <c r="A155" s="38">
        <f>[8]Input!A155</f>
        <v>0</v>
      </c>
      <c r="B155" s="38">
        <f>[8]Input!B155</f>
        <v>0</v>
      </c>
      <c r="C155" s="38">
        <f>[8]Input!C155</f>
        <v>0</v>
      </c>
      <c r="D155" s="3">
        <f>[8]Input!D155</f>
        <v>0</v>
      </c>
      <c r="E155" s="3">
        <f>[8]Input!E155</f>
        <v>0</v>
      </c>
      <c r="F155" s="3">
        <f>[8]Input!F155</f>
        <v>0</v>
      </c>
      <c r="G155" s="3">
        <f>[8]Input!G155</f>
        <v>0</v>
      </c>
      <c r="H155" s="3">
        <f>[8]Input!H155</f>
        <v>0</v>
      </c>
      <c r="I155" s="3">
        <f>[8]Input!I155</f>
        <v>0</v>
      </c>
      <c r="J155" s="3">
        <f>[8]Input!J155</f>
        <v>0</v>
      </c>
      <c r="K155" s="3">
        <f>[8]Input!K155</f>
        <v>0</v>
      </c>
      <c r="L155" s="3">
        <f>[8]Input!L155</f>
        <v>0</v>
      </c>
    </row>
    <row r="156" spans="1:12">
      <c r="A156" s="38">
        <f>[8]Input!A156</f>
        <v>0</v>
      </c>
      <c r="B156" s="38">
        <f>[8]Input!B156</f>
        <v>0</v>
      </c>
      <c r="C156" s="38">
        <f>[8]Input!C156</f>
        <v>0</v>
      </c>
      <c r="D156" s="3">
        <f>[8]Input!D156</f>
        <v>0</v>
      </c>
      <c r="E156" s="3">
        <f>[8]Input!E156</f>
        <v>0</v>
      </c>
      <c r="F156" s="3">
        <f>[8]Input!F156</f>
        <v>0</v>
      </c>
      <c r="G156" s="3">
        <f>[8]Input!G156</f>
        <v>0</v>
      </c>
      <c r="H156" s="3">
        <f>[8]Input!H156</f>
        <v>0</v>
      </c>
      <c r="I156" s="3">
        <f>[8]Input!I156</f>
        <v>0</v>
      </c>
      <c r="J156" s="3">
        <f>[8]Input!J156</f>
        <v>0</v>
      </c>
      <c r="K156" s="3">
        <f>[8]Input!K156</f>
        <v>0</v>
      </c>
      <c r="L156" s="3">
        <f>[8]Input!L156</f>
        <v>0</v>
      </c>
    </row>
    <row r="157" spans="1:12">
      <c r="A157" s="38">
        <f>[8]Input!A157</f>
        <v>0</v>
      </c>
      <c r="B157" s="38">
        <f>[8]Input!B157</f>
        <v>0</v>
      </c>
      <c r="C157" s="38">
        <f>[8]Input!C157</f>
        <v>0</v>
      </c>
      <c r="D157" s="3">
        <f>[8]Input!D157</f>
        <v>0</v>
      </c>
      <c r="E157" s="3">
        <f>[8]Input!E157</f>
        <v>0</v>
      </c>
      <c r="F157" s="3">
        <f>[8]Input!F157</f>
        <v>0</v>
      </c>
      <c r="G157" s="3">
        <f>[8]Input!G157</f>
        <v>0</v>
      </c>
      <c r="H157" s="3">
        <f>[8]Input!H157</f>
        <v>0</v>
      </c>
      <c r="I157" s="3">
        <f>[8]Input!I157</f>
        <v>0</v>
      </c>
      <c r="J157" s="3">
        <f>[8]Input!J157</f>
        <v>0</v>
      </c>
      <c r="K157" s="3">
        <f>[8]Input!K157</f>
        <v>0</v>
      </c>
      <c r="L157" s="3">
        <f>[8]Input!L157</f>
        <v>0</v>
      </c>
    </row>
    <row r="158" spans="1:12">
      <c r="A158" s="38">
        <f>[8]Input!A158</f>
        <v>0</v>
      </c>
      <c r="B158" s="38">
        <f>[8]Input!B158</f>
        <v>0</v>
      </c>
      <c r="C158" s="38">
        <f>[8]Input!C158</f>
        <v>0</v>
      </c>
      <c r="D158" s="3">
        <f>[8]Input!D158</f>
        <v>0</v>
      </c>
      <c r="E158" s="3">
        <f>[8]Input!E158</f>
        <v>0</v>
      </c>
      <c r="F158" s="3">
        <f>[8]Input!F158</f>
        <v>0</v>
      </c>
      <c r="G158" s="3">
        <f>[8]Input!G158</f>
        <v>0</v>
      </c>
      <c r="H158" s="3">
        <f>[8]Input!H158</f>
        <v>0</v>
      </c>
      <c r="I158" s="3">
        <f>[8]Input!I158</f>
        <v>0</v>
      </c>
      <c r="J158" s="3">
        <f>[8]Input!J158</f>
        <v>0</v>
      </c>
      <c r="K158" s="3">
        <f>[8]Input!K158</f>
        <v>0</v>
      </c>
      <c r="L158" s="3">
        <f>[8]Input!L158</f>
        <v>0</v>
      </c>
    </row>
    <row r="159" spans="1:12">
      <c r="A159" s="38">
        <f>[8]Input!A159</f>
        <v>0</v>
      </c>
      <c r="B159" s="38">
        <f>[8]Input!B159</f>
        <v>0</v>
      </c>
      <c r="C159" s="38">
        <f>[8]Input!C159</f>
        <v>0</v>
      </c>
      <c r="D159" s="3">
        <f>[8]Input!D159</f>
        <v>0</v>
      </c>
      <c r="E159" s="3">
        <f>[8]Input!E159</f>
        <v>0</v>
      </c>
      <c r="F159" s="3">
        <f>[8]Input!F159</f>
        <v>0</v>
      </c>
      <c r="G159" s="3">
        <f>[8]Input!G159</f>
        <v>0</v>
      </c>
      <c r="H159" s="3">
        <f>[8]Input!H159</f>
        <v>0</v>
      </c>
      <c r="I159" s="3">
        <f>[8]Input!I159</f>
        <v>0</v>
      </c>
      <c r="J159" s="3">
        <f>[8]Input!J159</f>
        <v>0</v>
      </c>
      <c r="K159" s="3">
        <f>[8]Input!K159</f>
        <v>0</v>
      </c>
      <c r="L159" s="3">
        <f>[8]Input!L159</f>
        <v>0</v>
      </c>
    </row>
    <row r="160" spans="1:12">
      <c r="A160" s="38">
        <f>[8]Input!A160</f>
        <v>0</v>
      </c>
      <c r="B160" s="38">
        <f>[8]Input!B160</f>
        <v>0</v>
      </c>
      <c r="C160" s="38">
        <f>[8]Input!C160</f>
        <v>0</v>
      </c>
      <c r="D160" s="3">
        <f>[8]Input!D160</f>
        <v>0</v>
      </c>
      <c r="E160" s="3">
        <f>[8]Input!E160</f>
        <v>0</v>
      </c>
      <c r="F160" s="3">
        <f>[8]Input!F160</f>
        <v>0</v>
      </c>
      <c r="G160" s="3">
        <f>[8]Input!G160</f>
        <v>0</v>
      </c>
      <c r="H160" s="3">
        <f>[8]Input!H160</f>
        <v>0</v>
      </c>
      <c r="I160" s="3">
        <f>[8]Input!I160</f>
        <v>0</v>
      </c>
      <c r="J160" s="3">
        <f>[8]Input!J160</f>
        <v>0</v>
      </c>
      <c r="K160" s="3">
        <f>[8]Input!K160</f>
        <v>0</v>
      </c>
      <c r="L160" s="3">
        <f>[8]Input!L160</f>
        <v>0</v>
      </c>
    </row>
    <row r="161" spans="1:12">
      <c r="A161" s="38">
        <f>[8]Input!A161</f>
        <v>0</v>
      </c>
      <c r="B161" s="38">
        <f>[8]Input!B161</f>
        <v>0</v>
      </c>
      <c r="C161" s="38">
        <f>[8]Input!C161</f>
        <v>0</v>
      </c>
      <c r="D161" s="3">
        <f>[8]Input!D161</f>
        <v>0</v>
      </c>
      <c r="E161" s="3">
        <f>[8]Input!E161</f>
        <v>0</v>
      </c>
      <c r="F161" s="3">
        <f>[8]Input!F161</f>
        <v>0</v>
      </c>
      <c r="G161" s="3">
        <f>[8]Input!G161</f>
        <v>0</v>
      </c>
      <c r="H161" s="3">
        <f>[8]Input!H161</f>
        <v>0</v>
      </c>
      <c r="I161" s="3">
        <f>[8]Input!I161</f>
        <v>0</v>
      </c>
      <c r="J161" s="3">
        <f>[8]Input!J161</f>
        <v>0</v>
      </c>
      <c r="K161" s="3">
        <f>[8]Input!K161</f>
        <v>0</v>
      </c>
      <c r="L161" s="3">
        <f>[8]Input!L161</f>
        <v>0</v>
      </c>
    </row>
    <row r="162" spans="1:12">
      <c r="A162" s="38">
        <f>[8]Input!A162</f>
        <v>0</v>
      </c>
      <c r="B162" s="38">
        <f>[8]Input!B162</f>
        <v>0</v>
      </c>
      <c r="C162" s="38">
        <f>[8]Input!C162</f>
        <v>0</v>
      </c>
      <c r="D162" s="3">
        <f>[8]Input!D162</f>
        <v>0</v>
      </c>
      <c r="E162" s="3">
        <f>[8]Input!E162</f>
        <v>0</v>
      </c>
      <c r="F162" s="3">
        <f>[8]Input!F162</f>
        <v>0</v>
      </c>
      <c r="G162" s="3">
        <f>[8]Input!G162</f>
        <v>0</v>
      </c>
      <c r="H162" s="3">
        <f>[8]Input!H162</f>
        <v>0</v>
      </c>
      <c r="I162" s="3">
        <f>[8]Input!I162</f>
        <v>0</v>
      </c>
      <c r="J162" s="3">
        <f>[8]Input!J162</f>
        <v>0</v>
      </c>
      <c r="K162" s="3">
        <f>[8]Input!K162</f>
        <v>0</v>
      </c>
      <c r="L162" s="3">
        <f>[8]Input!L162</f>
        <v>0</v>
      </c>
    </row>
    <row r="163" spans="1:12">
      <c r="A163" s="38">
        <f>[8]Input!A163</f>
        <v>0</v>
      </c>
      <c r="B163" s="38">
        <f>[8]Input!B163</f>
        <v>0</v>
      </c>
      <c r="C163" s="38">
        <f>[8]Input!C163</f>
        <v>0</v>
      </c>
      <c r="D163" s="3">
        <f>[8]Input!D163</f>
        <v>0</v>
      </c>
      <c r="E163" s="3">
        <f>[8]Input!E163</f>
        <v>0</v>
      </c>
      <c r="F163" s="3">
        <f>[8]Input!F163</f>
        <v>0</v>
      </c>
      <c r="G163" s="3">
        <f>[8]Input!G163</f>
        <v>0</v>
      </c>
      <c r="H163" s="3">
        <f>[8]Input!H163</f>
        <v>0</v>
      </c>
      <c r="I163" s="3">
        <f>[8]Input!I163</f>
        <v>0</v>
      </c>
      <c r="J163" s="3">
        <f>[8]Input!J163</f>
        <v>0</v>
      </c>
      <c r="K163" s="3">
        <f>[8]Input!K163</f>
        <v>0</v>
      </c>
      <c r="L163" s="3">
        <f>[8]Input!L163</f>
        <v>0</v>
      </c>
    </row>
    <row r="164" spans="1:12">
      <c r="A164" s="38">
        <f>[8]Input!A164</f>
        <v>0</v>
      </c>
      <c r="B164" s="38">
        <f>[8]Input!B164</f>
        <v>0</v>
      </c>
      <c r="C164" s="38">
        <f>[8]Input!C164</f>
        <v>0</v>
      </c>
      <c r="D164" s="3">
        <f>[8]Input!D164</f>
        <v>0</v>
      </c>
      <c r="E164" s="3">
        <f>[8]Input!E164</f>
        <v>0</v>
      </c>
      <c r="F164" s="3">
        <f>[8]Input!F164</f>
        <v>0</v>
      </c>
      <c r="G164" s="3">
        <f>[8]Input!G164</f>
        <v>0</v>
      </c>
      <c r="H164" s="3">
        <f>[8]Input!H164</f>
        <v>0</v>
      </c>
      <c r="I164" s="3">
        <f>[8]Input!I164</f>
        <v>0</v>
      </c>
      <c r="J164" s="3">
        <f>[8]Input!J164</f>
        <v>0</v>
      </c>
      <c r="K164" s="3">
        <f>[8]Input!K164</f>
        <v>0</v>
      </c>
      <c r="L164" s="3">
        <f>[8]Input!L164</f>
        <v>0</v>
      </c>
    </row>
    <row r="165" spans="1:12">
      <c r="A165" s="38">
        <f>[8]Input!A165</f>
        <v>0</v>
      </c>
      <c r="B165" s="38">
        <f>[8]Input!B165</f>
        <v>0</v>
      </c>
      <c r="C165" s="38">
        <f>[8]Input!C165</f>
        <v>0</v>
      </c>
      <c r="D165" s="3">
        <f>[8]Input!D165</f>
        <v>0</v>
      </c>
      <c r="E165" s="3">
        <f>[8]Input!E165</f>
        <v>0</v>
      </c>
      <c r="F165" s="3">
        <f>[8]Input!F165</f>
        <v>0</v>
      </c>
      <c r="G165" s="3">
        <f>[8]Input!G165</f>
        <v>0</v>
      </c>
      <c r="H165" s="3">
        <f>[8]Input!H165</f>
        <v>0</v>
      </c>
      <c r="I165" s="3">
        <f>[8]Input!I165</f>
        <v>0</v>
      </c>
      <c r="J165" s="3">
        <f>[8]Input!J165</f>
        <v>0</v>
      </c>
      <c r="K165" s="3">
        <f>[8]Input!K165</f>
        <v>0</v>
      </c>
      <c r="L165" s="3">
        <f>[8]Input!L165</f>
        <v>0</v>
      </c>
    </row>
    <row r="166" spans="1:12">
      <c r="A166" s="38">
        <f>[8]Input!A166</f>
        <v>0</v>
      </c>
      <c r="B166" s="38">
        <f>[8]Input!B166</f>
        <v>0</v>
      </c>
      <c r="C166" s="38">
        <f>[8]Input!C166</f>
        <v>0</v>
      </c>
      <c r="D166" s="3">
        <f>[8]Input!D166</f>
        <v>0</v>
      </c>
      <c r="E166" s="3">
        <f>[8]Input!E166</f>
        <v>0</v>
      </c>
      <c r="F166" s="3">
        <f>[8]Input!F166</f>
        <v>0</v>
      </c>
      <c r="G166" s="3">
        <f>[8]Input!G166</f>
        <v>0</v>
      </c>
      <c r="H166" s="3">
        <f>[8]Input!H166</f>
        <v>0</v>
      </c>
      <c r="I166" s="3">
        <f>[8]Input!I166</f>
        <v>0</v>
      </c>
      <c r="J166" s="3">
        <f>[8]Input!J166</f>
        <v>0</v>
      </c>
      <c r="K166" s="3">
        <f>[8]Input!K166</f>
        <v>0</v>
      </c>
      <c r="L166" s="3">
        <f>[8]Input!L166</f>
        <v>0</v>
      </c>
    </row>
    <row r="167" spans="1:12">
      <c r="A167" s="38">
        <f>[8]Input!A167</f>
        <v>0</v>
      </c>
      <c r="B167" s="38">
        <f>[8]Input!B167</f>
        <v>0</v>
      </c>
      <c r="C167" s="38">
        <f>[8]Input!C167</f>
        <v>0</v>
      </c>
      <c r="D167" s="3">
        <f>[8]Input!D167</f>
        <v>0</v>
      </c>
      <c r="E167" s="3">
        <f>[8]Input!E167</f>
        <v>0</v>
      </c>
      <c r="F167" s="3">
        <f>[8]Input!F167</f>
        <v>0</v>
      </c>
      <c r="G167" s="3">
        <f>[8]Input!G167</f>
        <v>0</v>
      </c>
      <c r="H167" s="3">
        <f>[8]Input!H167</f>
        <v>0</v>
      </c>
      <c r="I167" s="3">
        <f>[8]Input!I167</f>
        <v>0</v>
      </c>
      <c r="J167" s="3">
        <f>[8]Input!J167</f>
        <v>0</v>
      </c>
      <c r="K167" s="3">
        <f>[8]Input!K167</f>
        <v>0</v>
      </c>
      <c r="L167" s="3">
        <f>[8]Input!L167</f>
        <v>0</v>
      </c>
    </row>
    <row r="168" spans="1:12">
      <c r="A168" s="38">
        <f>[8]Input!A168</f>
        <v>0</v>
      </c>
      <c r="B168" s="38">
        <f>[8]Input!B168</f>
        <v>0</v>
      </c>
      <c r="C168" s="38">
        <f>[8]Input!C168</f>
        <v>0</v>
      </c>
      <c r="D168" s="3">
        <f>[8]Input!D168</f>
        <v>0</v>
      </c>
      <c r="E168" s="3">
        <f>[8]Input!E168</f>
        <v>0</v>
      </c>
      <c r="F168" s="3">
        <f>[8]Input!F168</f>
        <v>0</v>
      </c>
      <c r="G168" s="3">
        <f>[8]Input!G168</f>
        <v>0</v>
      </c>
      <c r="H168" s="3">
        <f>[8]Input!H168</f>
        <v>0</v>
      </c>
      <c r="I168" s="3">
        <f>[8]Input!I168</f>
        <v>0</v>
      </c>
      <c r="J168" s="3">
        <f>[8]Input!J168</f>
        <v>0</v>
      </c>
      <c r="K168" s="3">
        <f>[8]Input!K168</f>
        <v>0</v>
      </c>
      <c r="L168" s="3">
        <f>[8]Input!L168</f>
        <v>0</v>
      </c>
    </row>
    <row r="169" spans="1:12">
      <c r="A169" s="38">
        <f>[8]Input!A169</f>
        <v>0</v>
      </c>
      <c r="B169" s="38">
        <f>[8]Input!B169</f>
        <v>0</v>
      </c>
      <c r="C169" s="38">
        <f>[8]Input!C169</f>
        <v>0</v>
      </c>
      <c r="D169" s="3">
        <f>[8]Input!D169</f>
        <v>0</v>
      </c>
      <c r="E169" s="3">
        <f>[8]Input!E169</f>
        <v>0</v>
      </c>
      <c r="F169" s="3">
        <f>[8]Input!F169</f>
        <v>0</v>
      </c>
      <c r="G169" s="3">
        <f>[8]Input!G169</f>
        <v>0</v>
      </c>
      <c r="H169" s="3">
        <f>[8]Input!H169</f>
        <v>0</v>
      </c>
      <c r="I169" s="3">
        <f>[8]Input!I169</f>
        <v>0</v>
      </c>
      <c r="J169" s="3">
        <f>[8]Input!J169</f>
        <v>0</v>
      </c>
      <c r="K169" s="3">
        <f>[8]Input!K169</f>
        <v>0</v>
      </c>
      <c r="L169" s="3">
        <f>[8]Input!L169</f>
        <v>0</v>
      </c>
    </row>
    <row r="170" spans="1:12">
      <c r="A170" s="38">
        <f>[8]Input!A170</f>
        <v>0</v>
      </c>
      <c r="B170" s="38">
        <f>[8]Input!B170</f>
        <v>0</v>
      </c>
      <c r="C170" s="38">
        <f>[8]Input!C170</f>
        <v>0</v>
      </c>
      <c r="D170" s="3">
        <f>[8]Input!D170</f>
        <v>0</v>
      </c>
      <c r="E170" s="3">
        <f>[8]Input!E170</f>
        <v>0</v>
      </c>
      <c r="F170" s="3">
        <f>[8]Input!F170</f>
        <v>0</v>
      </c>
      <c r="G170" s="3">
        <f>[8]Input!G170</f>
        <v>0</v>
      </c>
      <c r="H170" s="3">
        <f>[8]Input!H170</f>
        <v>0</v>
      </c>
      <c r="I170" s="3">
        <f>[8]Input!I170</f>
        <v>0</v>
      </c>
      <c r="J170" s="3">
        <f>[8]Input!J170</f>
        <v>0</v>
      </c>
      <c r="K170" s="3">
        <f>[8]Input!K170</f>
        <v>0</v>
      </c>
      <c r="L170" s="3">
        <f>[8]Input!L170</f>
        <v>0</v>
      </c>
    </row>
    <row r="171" spans="1:12">
      <c r="A171" s="38">
        <f>[8]Input!A171</f>
        <v>0</v>
      </c>
      <c r="B171" s="38">
        <f>[8]Input!B171</f>
        <v>0</v>
      </c>
      <c r="C171" s="38">
        <f>[8]Input!C171</f>
        <v>0</v>
      </c>
      <c r="D171" s="3">
        <f>[8]Input!D171</f>
        <v>0</v>
      </c>
      <c r="E171" s="3">
        <f>[8]Input!E171</f>
        <v>0</v>
      </c>
      <c r="F171" s="3">
        <f>[8]Input!F171</f>
        <v>0</v>
      </c>
      <c r="G171" s="3">
        <f>[8]Input!G171</f>
        <v>0</v>
      </c>
      <c r="H171" s="3">
        <f>[8]Input!H171</f>
        <v>0</v>
      </c>
      <c r="I171" s="3">
        <f>[8]Input!I171</f>
        <v>0</v>
      </c>
      <c r="J171" s="3">
        <f>[8]Input!J171</f>
        <v>0</v>
      </c>
      <c r="K171" s="3">
        <f>[8]Input!K171</f>
        <v>0</v>
      </c>
      <c r="L171" s="3">
        <f>[8]Input!L171</f>
        <v>0</v>
      </c>
    </row>
    <row r="172" spans="1:12">
      <c r="A172" s="38">
        <f>[8]Input!A172</f>
        <v>0</v>
      </c>
      <c r="B172" s="38">
        <f>[8]Input!B172</f>
        <v>0</v>
      </c>
      <c r="C172" s="38">
        <f>[8]Input!C172</f>
        <v>0</v>
      </c>
      <c r="D172" s="3">
        <f>[8]Input!D172</f>
        <v>0</v>
      </c>
      <c r="E172" s="3">
        <f>[8]Input!E172</f>
        <v>0</v>
      </c>
      <c r="F172" s="3">
        <f>[8]Input!F172</f>
        <v>0</v>
      </c>
      <c r="G172" s="3">
        <f>[8]Input!G172</f>
        <v>0</v>
      </c>
      <c r="H172" s="3">
        <f>[8]Input!H172</f>
        <v>0</v>
      </c>
      <c r="I172" s="3">
        <f>[8]Input!I172</f>
        <v>0</v>
      </c>
      <c r="J172" s="3">
        <f>[8]Input!J172</f>
        <v>0</v>
      </c>
      <c r="K172" s="3">
        <f>[8]Input!K172</f>
        <v>0</v>
      </c>
      <c r="L172" s="3">
        <f>[8]Input!L172</f>
        <v>0</v>
      </c>
    </row>
    <row r="173" spans="1:12">
      <c r="A173" s="38">
        <f>[8]Input!A173</f>
        <v>0</v>
      </c>
      <c r="B173" s="38">
        <f>[8]Input!B173</f>
        <v>0</v>
      </c>
      <c r="C173" s="38">
        <f>[8]Input!C173</f>
        <v>0</v>
      </c>
      <c r="D173" s="3">
        <f>[8]Input!D173</f>
        <v>0</v>
      </c>
      <c r="E173" s="3">
        <f>[8]Input!E173</f>
        <v>0</v>
      </c>
      <c r="F173" s="3">
        <f>[8]Input!F173</f>
        <v>0</v>
      </c>
      <c r="G173" s="3">
        <f>[8]Input!G173</f>
        <v>0</v>
      </c>
      <c r="H173" s="3">
        <f>[8]Input!H173</f>
        <v>0</v>
      </c>
      <c r="I173" s="3">
        <f>[8]Input!I173</f>
        <v>0</v>
      </c>
      <c r="J173" s="3">
        <f>[8]Input!J173</f>
        <v>0</v>
      </c>
      <c r="K173" s="3">
        <f>[8]Input!K173</f>
        <v>0</v>
      </c>
      <c r="L173" s="3">
        <f>[8]Input!L173</f>
        <v>0</v>
      </c>
    </row>
    <row r="174" spans="1:12">
      <c r="A174" s="38">
        <f>[8]Input!A174</f>
        <v>0</v>
      </c>
      <c r="B174" s="38">
        <f>[8]Input!B174</f>
        <v>0</v>
      </c>
      <c r="C174" s="38">
        <f>[8]Input!C174</f>
        <v>0</v>
      </c>
      <c r="D174" s="3">
        <f>[8]Input!D174</f>
        <v>0</v>
      </c>
      <c r="E174" s="3">
        <f>[8]Input!E174</f>
        <v>0</v>
      </c>
      <c r="F174" s="3">
        <f>[8]Input!F174</f>
        <v>0</v>
      </c>
      <c r="G174" s="3">
        <f>[8]Input!G174</f>
        <v>0</v>
      </c>
      <c r="H174" s="3">
        <f>[8]Input!H174</f>
        <v>0</v>
      </c>
      <c r="I174" s="3">
        <f>[8]Input!I174</f>
        <v>0</v>
      </c>
      <c r="J174" s="3">
        <f>[8]Input!J174</f>
        <v>0</v>
      </c>
      <c r="K174" s="3">
        <f>[8]Input!K174</f>
        <v>0</v>
      </c>
      <c r="L174" s="3">
        <f>[8]Input!L174</f>
        <v>0</v>
      </c>
    </row>
    <row r="175" spans="1:12">
      <c r="A175" s="38">
        <f>[8]Input!A175</f>
        <v>0</v>
      </c>
      <c r="B175" s="38">
        <f>[8]Input!B175</f>
        <v>0</v>
      </c>
      <c r="C175" s="38">
        <f>[8]Input!C175</f>
        <v>0</v>
      </c>
      <c r="D175" s="3">
        <f>[8]Input!D175</f>
        <v>0</v>
      </c>
      <c r="E175" s="3">
        <f>[8]Input!E175</f>
        <v>0</v>
      </c>
      <c r="F175" s="3">
        <f>[8]Input!F175</f>
        <v>0</v>
      </c>
      <c r="G175" s="3">
        <f>[8]Input!G175</f>
        <v>0</v>
      </c>
      <c r="H175" s="3">
        <f>[8]Input!H175</f>
        <v>0</v>
      </c>
      <c r="I175" s="3">
        <f>[8]Input!I175</f>
        <v>0</v>
      </c>
      <c r="J175" s="3">
        <f>[8]Input!J175</f>
        <v>0</v>
      </c>
      <c r="K175" s="3">
        <f>[8]Input!K175</f>
        <v>0</v>
      </c>
      <c r="L175" s="3">
        <f>[8]Input!L175</f>
        <v>0</v>
      </c>
    </row>
    <row r="176" spans="1:12">
      <c r="A176" s="38">
        <f>[8]Input!A176</f>
        <v>0</v>
      </c>
      <c r="B176" s="38">
        <f>[8]Input!B176</f>
        <v>0</v>
      </c>
      <c r="C176" s="38">
        <f>[8]Input!C176</f>
        <v>0</v>
      </c>
      <c r="D176" s="3">
        <f>[8]Input!D176</f>
        <v>0</v>
      </c>
      <c r="E176" s="3">
        <f>[8]Input!E176</f>
        <v>0</v>
      </c>
      <c r="F176" s="3">
        <f>[8]Input!F176</f>
        <v>0</v>
      </c>
      <c r="G176" s="3">
        <f>[8]Input!G176</f>
        <v>0</v>
      </c>
      <c r="H176" s="3">
        <f>[8]Input!H176</f>
        <v>0</v>
      </c>
      <c r="I176" s="3">
        <f>[8]Input!I176</f>
        <v>0</v>
      </c>
      <c r="J176" s="3">
        <f>[8]Input!J176</f>
        <v>0</v>
      </c>
      <c r="K176" s="3">
        <f>[8]Input!K176</f>
        <v>0</v>
      </c>
      <c r="L176" s="3">
        <f>[8]Input!L176</f>
        <v>0</v>
      </c>
    </row>
    <row r="177" spans="1:12">
      <c r="A177" s="38">
        <f>[8]Input!A177</f>
        <v>0</v>
      </c>
      <c r="B177" s="38">
        <f>[8]Input!B177</f>
        <v>0</v>
      </c>
      <c r="C177" s="38">
        <f>[8]Input!C177</f>
        <v>0</v>
      </c>
      <c r="D177" s="3">
        <f>[8]Input!D177</f>
        <v>0</v>
      </c>
      <c r="E177" s="3">
        <f>[8]Input!E177</f>
        <v>0</v>
      </c>
      <c r="F177" s="3">
        <f>[8]Input!F177</f>
        <v>0</v>
      </c>
      <c r="G177" s="3">
        <f>[8]Input!G177</f>
        <v>0</v>
      </c>
      <c r="H177" s="3">
        <f>[8]Input!H177</f>
        <v>0</v>
      </c>
      <c r="I177" s="3">
        <f>[8]Input!I177</f>
        <v>0</v>
      </c>
      <c r="J177" s="3">
        <f>[8]Input!J177</f>
        <v>0</v>
      </c>
      <c r="K177" s="3">
        <f>[8]Input!K177</f>
        <v>0</v>
      </c>
      <c r="L177" s="3">
        <f>[8]Input!L177</f>
        <v>0</v>
      </c>
    </row>
    <row r="178" spans="1:12">
      <c r="A178" s="38">
        <f>[8]Input!A178</f>
        <v>0</v>
      </c>
      <c r="B178" s="38">
        <f>[8]Input!B178</f>
        <v>0</v>
      </c>
      <c r="C178" s="38">
        <f>[8]Input!C178</f>
        <v>0</v>
      </c>
      <c r="D178" s="3">
        <f>[8]Input!D178</f>
        <v>0</v>
      </c>
      <c r="E178" s="3">
        <f>[8]Input!E178</f>
        <v>0</v>
      </c>
      <c r="F178" s="3">
        <f>[8]Input!F178</f>
        <v>0</v>
      </c>
      <c r="G178" s="3">
        <f>[8]Input!G178</f>
        <v>0</v>
      </c>
      <c r="H178" s="3">
        <f>[8]Input!H178</f>
        <v>0</v>
      </c>
      <c r="I178" s="3">
        <f>[8]Input!I178</f>
        <v>0</v>
      </c>
      <c r="J178" s="3">
        <f>[8]Input!J178</f>
        <v>0</v>
      </c>
      <c r="K178" s="3">
        <f>[8]Input!K178</f>
        <v>0</v>
      </c>
      <c r="L178" s="3">
        <f>[8]Input!L178</f>
        <v>0</v>
      </c>
    </row>
    <row r="179" spans="1:12">
      <c r="A179" s="38">
        <f>[8]Input!A179</f>
        <v>0</v>
      </c>
      <c r="B179" s="38">
        <f>[8]Input!B179</f>
        <v>0</v>
      </c>
      <c r="C179" s="38">
        <f>[8]Input!C179</f>
        <v>0</v>
      </c>
      <c r="D179" s="3">
        <f>[8]Input!D179</f>
        <v>0</v>
      </c>
      <c r="E179" s="3">
        <f>[8]Input!E179</f>
        <v>0</v>
      </c>
      <c r="F179" s="3">
        <f>[8]Input!F179</f>
        <v>0</v>
      </c>
      <c r="G179" s="3">
        <f>[8]Input!G179</f>
        <v>0</v>
      </c>
      <c r="H179" s="3">
        <f>[8]Input!H179</f>
        <v>0</v>
      </c>
      <c r="I179" s="3">
        <f>[8]Input!I179</f>
        <v>0</v>
      </c>
      <c r="J179" s="3">
        <f>[8]Input!J179</f>
        <v>0</v>
      </c>
      <c r="K179" s="3">
        <f>[8]Input!K179</f>
        <v>0</v>
      </c>
      <c r="L179" s="3">
        <f>[8]Input!L179</f>
        <v>0</v>
      </c>
    </row>
    <row r="180" spans="1:12">
      <c r="A180" s="38">
        <f>[8]Input!A180</f>
        <v>0</v>
      </c>
      <c r="B180" s="38">
        <f>[8]Input!B180</f>
        <v>0</v>
      </c>
      <c r="C180" s="38">
        <f>[8]Input!C180</f>
        <v>0</v>
      </c>
      <c r="D180" s="3">
        <f>[8]Input!D180</f>
        <v>0</v>
      </c>
      <c r="E180" s="3">
        <f>[8]Input!E180</f>
        <v>0</v>
      </c>
      <c r="F180" s="3">
        <f>[8]Input!F180</f>
        <v>0</v>
      </c>
      <c r="G180" s="3">
        <f>[8]Input!G180</f>
        <v>0</v>
      </c>
      <c r="H180" s="3">
        <f>[8]Input!H180</f>
        <v>0</v>
      </c>
      <c r="I180" s="3">
        <f>[8]Input!I180</f>
        <v>0</v>
      </c>
      <c r="J180" s="3">
        <f>[8]Input!J180</f>
        <v>0</v>
      </c>
      <c r="K180" s="3">
        <f>[8]Input!K180</f>
        <v>0</v>
      </c>
      <c r="L180" s="3">
        <f>[8]Input!L180</f>
        <v>0</v>
      </c>
    </row>
    <row r="181" spans="1:12">
      <c r="A181" s="38">
        <f>[8]Input!A181</f>
        <v>0</v>
      </c>
      <c r="B181" s="38">
        <f>[8]Input!B181</f>
        <v>0</v>
      </c>
      <c r="C181" s="38">
        <f>[8]Input!C181</f>
        <v>0</v>
      </c>
      <c r="D181" s="3">
        <f>[8]Input!D181</f>
        <v>0</v>
      </c>
      <c r="E181" s="3">
        <f>[8]Input!E181</f>
        <v>0</v>
      </c>
      <c r="F181" s="3">
        <f>[8]Input!F181</f>
        <v>0</v>
      </c>
      <c r="G181" s="3">
        <f>[8]Input!G181</f>
        <v>0</v>
      </c>
      <c r="H181" s="3">
        <f>[8]Input!H181</f>
        <v>0</v>
      </c>
      <c r="I181" s="3">
        <f>[8]Input!I181</f>
        <v>0</v>
      </c>
      <c r="J181" s="3">
        <f>[8]Input!J181</f>
        <v>0</v>
      </c>
      <c r="K181" s="3">
        <f>[8]Input!K181</f>
        <v>0</v>
      </c>
      <c r="L181" s="3">
        <f>[8]Input!L181</f>
        <v>0</v>
      </c>
    </row>
    <row r="182" spans="1:12">
      <c r="A182" s="38">
        <f>[8]Input!A182</f>
        <v>0</v>
      </c>
      <c r="B182" s="38">
        <f>[8]Input!B182</f>
        <v>0</v>
      </c>
      <c r="C182" s="38">
        <f>[8]Input!C182</f>
        <v>0</v>
      </c>
      <c r="D182" s="3">
        <f>[8]Input!D182</f>
        <v>0</v>
      </c>
      <c r="E182" s="3">
        <f>[8]Input!E182</f>
        <v>0</v>
      </c>
      <c r="F182" s="3">
        <f>[8]Input!F182</f>
        <v>0</v>
      </c>
      <c r="G182" s="3">
        <f>[8]Input!G182</f>
        <v>0</v>
      </c>
      <c r="H182" s="3">
        <f>[8]Input!H182</f>
        <v>0</v>
      </c>
      <c r="I182" s="3">
        <f>[8]Input!I182</f>
        <v>0</v>
      </c>
      <c r="J182" s="3">
        <f>[8]Input!J182</f>
        <v>0</v>
      </c>
      <c r="K182" s="3">
        <f>[8]Input!K182</f>
        <v>0</v>
      </c>
      <c r="L182" s="3">
        <f>[8]Input!L182</f>
        <v>0</v>
      </c>
    </row>
    <row r="183" spans="1:12">
      <c r="A183" s="38">
        <f>[8]Input!A183</f>
        <v>0</v>
      </c>
      <c r="B183" s="38">
        <f>[8]Input!B183</f>
        <v>0</v>
      </c>
      <c r="C183" s="38">
        <f>[8]Input!C183</f>
        <v>0</v>
      </c>
      <c r="D183" s="3">
        <f>[8]Input!D183</f>
        <v>0</v>
      </c>
      <c r="E183" s="3">
        <f>[8]Input!E183</f>
        <v>0</v>
      </c>
      <c r="F183" s="3">
        <f>[8]Input!F183</f>
        <v>0</v>
      </c>
      <c r="G183" s="3">
        <f>[8]Input!G183</f>
        <v>0</v>
      </c>
      <c r="H183" s="3">
        <f>[8]Input!H183</f>
        <v>0</v>
      </c>
      <c r="I183" s="3">
        <f>[8]Input!I183</f>
        <v>0</v>
      </c>
      <c r="J183" s="3">
        <f>[8]Input!J183</f>
        <v>0</v>
      </c>
      <c r="K183" s="3">
        <f>[8]Input!K183</f>
        <v>0</v>
      </c>
      <c r="L183" s="3">
        <f>[8]Input!L183</f>
        <v>0</v>
      </c>
    </row>
    <row r="184" spans="1:12">
      <c r="A184" s="38">
        <f>[8]Input!A184</f>
        <v>0</v>
      </c>
      <c r="B184" s="38">
        <f>[8]Input!B184</f>
        <v>0</v>
      </c>
      <c r="C184" s="38">
        <f>[8]Input!C184</f>
        <v>0</v>
      </c>
      <c r="D184" s="3">
        <f>[8]Input!D184</f>
        <v>0</v>
      </c>
      <c r="E184" s="3">
        <f>[8]Input!E184</f>
        <v>0</v>
      </c>
      <c r="F184" s="3">
        <f>[8]Input!F184</f>
        <v>0</v>
      </c>
      <c r="G184" s="3">
        <f>[8]Input!G184</f>
        <v>0</v>
      </c>
      <c r="H184" s="3">
        <f>[8]Input!H184</f>
        <v>0</v>
      </c>
      <c r="I184" s="3">
        <f>[8]Input!I184</f>
        <v>0</v>
      </c>
      <c r="J184" s="3">
        <f>[8]Input!J184</f>
        <v>0</v>
      </c>
      <c r="K184" s="3">
        <f>[8]Input!K184</f>
        <v>0</v>
      </c>
      <c r="L184" s="3">
        <f>[8]Input!L184</f>
        <v>0</v>
      </c>
    </row>
    <row r="185" spans="1:12">
      <c r="A185" s="38">
        <f>[8]Input!A185</f>
        <v>0</v>
      </c>
      <c r="B185" s="38">
        <f>[8]Input!B185</f>
        <v>0</v>
      </c>
      <c r="C185" s="38">
        <f>[8]Input!C185</f>
        <v>0</v>
      </c>
      <c r="D185" s="3">
        <f>[8]Input!D185</f>
        <v>0</v>
      </c>
      <c r="E185" s="3">
        <f>[8]Input!E185</f>
        <v>0</v>
      </c>
      <c r="F185" s="3">
        <f>[8]Input!F185</f>
        <v>0</v>
      </c>
      <c r="G185" s="3">
        <f>[8]Input!G185</f>
        <v>0</v>
      </c>
      <c r="H185" s="3">
        <f>[8]Input!H185</f>
        <v>0</v>
      </c>
      <c r="I185" s="3">
        <f>[8]Input!I185</f>
        <v>0</v>
      </c>
      <c r="J185" s="3">
        <f>[8]Input!J185</f>
        <v>0</v>
      </c>
      <c r="K185" s="3">
        <f>[8]Input!K185</f>
        <v>0</v>
      </c>
      <c r="L185" s="3">
        <f>[8]Input!L185</f>
        <v>0</v>
      </c>
    </row>
    <row r="186" spans="1:12">
      <c r="A186" s="38">
        <f>[8]Input!A186</f>
        <v>0</v>
      </c>
      <c r="B186" s="38">
        <f>[8]Input!B186</f>
        <v>0</v>
      </c>
      <c r="C186" s="38">
        <f>[8]Input!C186</f>
        <v>0</v>
      </c>
      <c r="D186" s="3">
        <f>[8]Input!D186</f>
        <v>0</v>
      </c>
      <c r="E186" s="3">
        <f>[8]Input!E186</f>
        <v>0</v>
      </c>
      <c r="F186" s="3">
        <f>[8]Input!F186</f>
        <v>0</v>
      </c>
      <c r="G186" s="3">
        <f>[8]Input!G186</f>
        <v>0</v>
      </c>
      <c r="H186" s="3">
        <f>[8]Input!H186</f>
        <v>0</v>
      </c>
      <c r="I186" s="3">
        <f>[8]Input!I186</f>
        <v>0</v>
      </c>
      <c r="J186" s="3">
        <f>[8]Input!J186</f>
        <v>0</v>
      </c>
      <c r="K186" s="3">
        <f>[8]Input!K186</f>
        <v>0</v>
      </c>
      <c r="L186" s="3">
        <f>[8]Input!L186</f>
        <v>0</v>
      </c>
    </row>
    <row r="187" spans="1:12">
      <c r="A187" s="38">
        <f>[8]Input!A187</f>
        <v>0</v>
      </c>
      <c r="B187" s="38">
        <f>[8]Input!B187</f>
        <v>0</v>
      </c>
      <c r="C187" s="38">
        <f>[8]Input!C187</f>
        <v>0</v>
      </c>
      <c r="D187" s="3">
        <f>[8]Input!D187</f>
        <v>0</v>
      </c>
      <c r="E187" s="3">
        <f>[8]Input!E187</f>
        <v>0</v>
      </c>
      <c r="F187" s="3">
        <f>[8]Input!F187</f>
        <v>0</v>
      </c>
      <c r="G187" s="3">
        <f>[8]Input!G187</f>
        <v>0</v>
      </c>
      <c r="H187" s="3">
        <f>[8]Input!H187</f>
        <v>0</v>
      </c>
      <c r="I187" s="3">
        <f>[8]Input!I187</f>
        <v>0</v>
      </c>
      <c r="J187" s="3">
        <f>[8]Input!J187</f>
        <v>0</v>
      </c>
      <c r="K187" s="3">
        <f>[8]Input!K187</f>
        <v>0</v>
      </c>
      <c r="L187" s="3">
        <f>[8]Input!L187</f>
        <v>0</v>
      </c>
    </row>
    <row r="188" spans="1:12">
      <c r="A188" s="38">
        <f>[8]Input!A188</f>
        <v>0</v>
      </c>
      <c r="B188" s="38">
        <f>[8]Input!B188</f>
        <v>0</v>
      </c>
      <c r="C188" s="38">
        <f>[8]Input!C188</f>
        <v>0</v>
      </c>
      <c r="D188" s="3">
        <f>[8]Input!D188</f>
        <v>0</v>
      </c>
      <c r="E188" s="3">
        <f>[8]Input!E188</f>
        <v>0</v>
      </c>
      <c r="F188" s="3">
        <f>[8]Input!F188</f>
        <v>0</v>
      </c>
      <c r="G188" s="3">
        <f>[8]Input!G188</f>
        <v>0</v>
      </c>
      <c r="H188" s="3">
        <f>[8]Input!H188</f>
        <v>0</v>
      </c>
      <c r="I188" s="3">
        <f>[8]Input!I188</f>
        <v>0</v>
      </c>
      <c r="J188" s="3">
        <f>[8]Input!J188</f>
        <v>0</v>
      </c>
      <c r="K188" s="3">
        <f>[8]Input!K188</f>
        <v>0</v>
      </c>
      <c r="L188" s="3">
        <f>[8]Input!L188</f>
        <v>0</v>
      </c>
    </row>
    <row r="189" spans="1:12">
      <c r="A189" s="38">
        <f>[8]Input!A189</f>
        <v>0</v>
      </c>
      <c r="B189" s="38">
        <f>[8]Input!B189</f>
        <v>0</v>
      </c>
      <c r="C189" s="38">
        <f>[8]Input!C189</f>
        <v>0</v>
      </c>
      <c r="D189" s="3">
        <f>[8]Input!D189</f>
        <v>0</v>
      </c>
      <c r="E189" s="3">
        <f>[8]Input!E189</f>
        <v>0</v>
      </c>
      <c r="F189" s="3">
        <f>[8]Input!F189</f>
        <v>0</v>
      </c>
      <c r="G189" s="3">
        <f>[8]Input!G189</f>
        <v>0</v>
      </c>
      <c r="H189" s="3">
        <f>[8]Input!H189</f>
        <v>0</v>
      </c>
      <c r="I189" s="3">
        <f>[8]Input!I189</f>
        <v>0</v>
      </c>
      <c r="J189" s="3">
        <f>[8]Input!J189</f>
        <v>0</v>
      </c>
      <c r="K189" s="3">
        <f>[8]Input!K189</f>
        <v>0</v>
      </c>
      <c r="L189" s="3">
        <f>[8]Input!L189</f>
        <v>0</v>
      </c>
    </row>
    <row r="190" spans="1:12">
      <c r="A190" s="38">
        <f>[8]Input!A190</f>
        <v>0</v>
      </c>
      <c r="B190" s="38">
        <f>[8]Input!B190</f>
        <v>0</v>
      </c>
      <c r="C190" s="38">
        <f>[8]Input!C190</f>
        <v>0</v>
      </c>
      <c r="D190" s="3">
        <f>[8]Input!D190</f>
        <v>0</v>
      </c>
      <c r="E190" s="3">
        <f>[8]Input!E190</f>
        <v>0</v>
      </c>
      <c r="F190" s="3">
        <f>[8]Input!F190</f>
        <v>0</v>
      </c>
      <c r="G190" s="3">
        <f>[8]Input!G190</f>
        <v>0</v>
      </c>
      <c r="H190" s="3">
        <f>[8]Input!H190</f>
        <v>0</v>
      </c>
      <c r="I190" s="3">
        <f>[8]Input!I190</f>
        <v>0</v>
      </c>
      <c r="J190" s="3">
        <f>[8]Input!J190</f>
        <v>0</v>
      </c>
      <c r="K190" s="3">
        <f>[8]Input!K190</f>
        <v>0</v>
      </c>
      <c r="L190" s="3">
        <f>[8]Input!L190</f>
        <v>0</v>
      </c>
    </row>
    <row r="191" spans="1:12">
      <c r="A191" s="38">
        <f>[8]Input!A191</f>
        <v>0</v>
      </c>
      <c r="B191" s="38">
        <f>[8]Input!B191</f>
        <v>0</v>
      </c>
      <c r="C191" s="38">
        <f>[8]Input!C191</f>
        <v>0</v>
      </c>
      <c r="D191" s="3">
        <f>[8]Input!D191</f>
        <v>0</v>
      </c>
      <c r="E191" s="3">
        <f>[8]Input!E191</f>
        <v>0</v>
      </c>
      <c r="F191" s="3">
        <f>[8]Input!F191</f>
        <v>0</v>
      </c>
      <c r="G191" s="3">
        <f>[8]Input!G191</f>
        <v>0</v>
      </c>
      <c r="H191" s="3">
        <f>[8]Input!H191</f>
        <v>0</v>
      </c>
      <c r="I191" s="3">
        <f>[8]Input!I191</f>
        <v>0</v>
      </c>
      <c r="J191" s="3">
        <f>[8]Input!J191</f>
        <v>0</v>
      </c>
      <c r="K191" s="3">
        <f>[8]Input!K191</f>
        <v>0</v>
      </c>
      <c r="L191" s="3">
        <f>[8]Input!L191</f>
        <v>0</v>
      </c>
    </row>
    <row r="192" spans="1:12">
      <c r="A192" s="38">
        <f>[8]Input!A192</f>
        <v>0</v>
      </c>
      <c r="B192" s="38">
        <f>[8]Input!B192</f>
        <v>0</v>
      </c>
      <c r="C192" s="38">
        <f>[8]Input!C192</f>
        <v>0</v>
      </c>
      <c r="D192" s="3">
        <f>[8]Input!D192</f>
        <v>0</v>
      </c>
      <c r="E192" s="3">
        <f>[8]Input!E192</f>
        <v>0</v>
      </c>
      <c r="F192" s="3">
        <f>[8]Input!F192</f>
        <v>0</v>
      </c>
      <c r="G192" s="3">
        <f>[8]Input!G192</f>
        <v>0</v>
      </c>
      <c r="H192" s="3">
        <f>[8]Input!H192</f>
        <v>0</v>
      </c>
      <c r="I192" s="3">
        <f>[8]Input!I192</f>
        <v>0</v>
      </c>
      <c r="J192" s="3">
        <f>[8]Input!J192</f>
        <v>0</v>
      </c>
      <c r="K192" s="3">
        <f>[8]Input!K192</f>
        <v>0</v>
      </c>
      <c r="L192" s="3">
        <f>[8]Input!L192</f>
        <v>0</v>
      </c>
    </row>
    <row r="193" spans="1:12">
      <c r="A193" s="38">
        <f>[8]Input!A193</f>
        <v>0</v>
      </c>
      <c r="B193" s="38">
        <f>[8]Input!B193</f>
        <v>0</v>
      </c>
      <c r="C193" s="38">
        <f>[8]Input!C193</f>
        <v>0</v>
      </c>
      <c r="D193" s="3">
        <f>[8]Input!D193</f>
        <v>0</v>
      </c>
      <c r="E193" s="3">
        <f>[8]Input!E193</f>
        <v>0</v>
      </c>
      <c r="F193" s="3">
        <f>[8]Input!F193</f>
        <v>0</v>
      </c>
      <c r="G193" s="3">
        <f>[8]Input!G193</f>
        <v>0</v>
      </c>
      <c r="H193" s="3">
        <f>[8]Input!H193</f>
        <v>0</v>
      </c>
      <c r="I193" s="3">
        <f>[8]Input!I193</f>
        <v>0</v>
      </c>
      <c r="J193" s="3">
        <f>[8]Input!J193</f>
        <v>0</v>
      </c>
      <c r="K193" s="3">
        <f>[8]Input!K193</f>
        <v>0</v>
      </c>
      <c r="L193" s="3">
        <f>[8]Input!L193</f>
        <v>0</v>
      </c>
    </row>
    <row r="194" spans="1:12">
      <c r="A194" s="38">
        <f>[8]Input!A194</f>
        <v>0</v>
      </c>
      <c r="B194" s="38">
        <f>[8]Input!B194</f>
        <v>0</v>
      </c>
      <c r="C194" s="38">
        <f>[8]Input!C194</f>
        <v>0</v>
      </c>
      <c r="D194" s="3">
        <f>[8]Input!D194</f>
        <v>0</v>
      </c>
      <c r="E194" s="3">
        <f>[8]Input!E194</f>
        <v>0</v>
      </c>
      <c r="F194" s="3">
        <f>[8]Input!F194</f>
        <v>0</v>
      </c>
      <c r="G194" s="3">
        <f>[8]Input!G194</f>
        <v>0</v>
      </c>
      <c r="H194" s="3">
        <f>[8]Input!H194</f>
        <v>0</v>
      </c>
      <c r="I194" s="3">
        <f>[8]Input!I194</f>
        <v>0</v>
      </c>
      <c r="J194" s="3">
        <f>[8]Input!J194</f>
        <v>0</v>
      </c>
      <c r="K194" s="3">
        <f>[8]Input!K194</f>
        <v>0</v>
      </c>
      <c r="L194" s="3">
        <f>[8]Input!L194</f>
        <v>0</v>
      </c>
    </row>
    <row r="195" spans="1:12">
      <c r="A195" s="38">
        <f>[8]Input!A195</f>
        <v>0</v>
      </c>
      <c r="B195" s="38">
        <f>[8]Input!B195</f>
        <v>0</v>
      </c>
      <c r="C195" s="38">
        <f>[8]Input!C195</f>
        <v>0</v>
      </c>
      <c r="D195" s="3">
        <f>[8]Input!D195</f>
        <v>0</v>
      </c>
      <c r="E195" s="3">
        <f>[8]Input!E195</f>
        <v>0</v>
      </c>
      <c r="F195" s="3">
        <f>[8]Input!F195</f>
        <v>0</v>
      </c>
      <c r="G195" s="3">
        <f>[8]Input!G195</f>
        <v>0</v>
      </c>
      <c r="H195" s="3">
        <f>[8]Input!H195</f>
        <v>0</v>
      </c>
      <c r="I195" s="3">
        <f>[8]Input!I195</f>
        <v>0</v>
      </c>
      <c r="J195" s="3">
        <f>[8]Input!J195</f>
        <v>0</v>
      </c>
      <c r="K195" s="3">
        <f>[8]Input!K195</f>
        <v>0</v>
      </c>
      <c r="L195" s="3">
        <f>[8]Input!L195</f>
        <v>0</v>
      </c>
    </row>
    <row r="196" spans="1:12">
      <c r="A196" s="38">
        <f>[8]Input!A196</f>
        <v>0</v>
      </c>
      <c r="B196" s="38">
        <f>[8]Input!B196</f>
        <v>0</v>
      </c>
      <c r="C196" s="38">
        <f>[8]Input!C196</f>
        <v>0</v>
      </c>
      <c r="D196" s="3">
        <f>[8]Input!D196</f>
        <v>0</v>
      </c>
      <c r="E196" s="3">
        <f>[8]Input!E196</f>
        <v>0</v>
      </c>
      <c r="F196" s="3">
        <f>[8]Input!F196</f>
        <v>0</v>
      </c>
      <c r="G196" s="3">
        <f>[8]Input!G196</f>
        <v>0</v>
      </c>
      <c r="H196" s="3">
        <f>[8]Input!H196</f>
        <v>0</v>
      </c>
      <c r="I196" s="3">
        <f>[8]Input!I196</f>
        <v>0</v>
      </c>
      <c r="J196" s="3">
        <f>[8]Input!J196</f>
        <v>0</v>
      </c>
      <c r="K196" s="3">
        <f>[8]Input!K196</f>
        <v>0</v>
      </c>
      <c r="L196" s="3">
        <f>[8]Input!L196</f>
        <v>0</v>
      </c>
    </row>
    <row r="197" spans="1:12">
      <c r="A197" s="38">
        <f>[8]Input!A197</f>
        <v>0</v>
      </c>
      <c r="B197" s="38">
        <f>[8]Input!B197</f>
        <v>0</v>
      </c>
      <c r="C197" s="38">
        <f>[8]Input!C197</f>
        <v>0</v>
      </c>
      <c r="D197" s="3">
        <f>[8]Input!D197</f>
        <v>0</v>
      </c>
      <c r="E197" s="3">
        <f>[8]Input!E197</f>
        <v>0</v>
      </c>
      <c r="F197" s="3">
        <f>[8]Input!F197</f>
        <v>0</v>
      </c>
      <c r="G197" s="3">
        <f>[8]Input!G197</f>
        <v>0</v>
      </c>
      <c r="H197" s="3">
        <f>[8]Input!H197</f>
        <v>0</v>
      </c>
      <c r="I197" s="3">
        <f>[8]Input!I197</f>
        <v>0</v>
      </c>
      <c r="J197" s="3">
        <f>[8]Input!J197</f>
        <v>0</v>
      </c>
      <c r="K197" s="3">
        <f>[8]Input!K197</f>
        <v>0</v>
      </c>
      <c r="L197" s="3">
        <f>[8]Input!L197</f>
        <v>0</v>
      </c>
    </row>
    <row r="198" spans="1:12">
      <c r="A198" s="38">
        <f>[8]Input!A198</f>
        <v>0</v>
      </c>
      <c r="B198" s="38">
        <f>[8]Input!B198</f>
        <v>0</v>
      </c>
      <c r="C198" s="38">
        <f>[8]Input!C198</f>
        <v>0</v>
      </c>
      <c r="D198" s="3">
        <f>[8]Input!D198</f>
        <v>0</v>
      </c>
      <c r="E198" s="3">
        <f>[8]Input!E198</f>
        <v>0</v>
      </c>
      <c r="F198" s="3">
        <f>[8]Input!F198</f>
        <v>0</v>
      </c>
      <c r="G198" s="3">
        <f>[8]Input!G198</f>
        <v>0</v>
      </c>
      <c r="H198" s="3">
        <f>[8]Input!H198</f>
        <v>0</v>
      </c>
      <c r="I198" s="3">
        <f>[8]Input!I198</f>
        <v>0</v>
      </c>
      <c r="J198" s="3">
        <f>[8]Input!J198</f>
        <v>0</v>
      </c>
      <c r="K198" s="3">
        <f>[8]Input!K198</f>
        <v>0</v>
      </c>
      <c r="L198" s="3">
        <f>[8]Input!L198</f>
        <v>0</v>
      </c>
    </row>
    <row r="199" spans="1:12">
      <c r="A199" s="38">
        <f>[8]Input!A199</f>
        <v>0</v>
      </c>
      <c r="B199" s="38">
        <f>[8]Input!B199</f>
        <v>0</v>
      </c>
      <c r="C199" s="38">
        <f>[8]Input!C199</f>
        <v>0</v>
      </c>
      <c r="D199" s="3">
        <f>[8]Input!D199</f>
        <v>0</v>
      </c>
      <c r="E199" s="3">
        <f>[8]Input!E199</f>
        <v>0</v>
      </c>
      <c r="F199" s="3">
        <f>[8]Input!F199</f>
        <v>0</v>
      </c>
      <c r="G199" s="3">
        <f>[8]Input!G199</f>
        <v>0</v>
      </c>
      <c r="H199" s="3">
        <f>[8]Input!H199</f>
        <v>0</v>
      </c>
      <c r="I199" s="3">
        <f>[8]Input!I199</f>
        <v>0</v>
      </c>
      <c r="J199" s="3">
        <f>[8]Input!J199</f>
        <v>0</v>
      </c>
      <c r="K199" s="3">
        <f>[8]Input!K199</f>
        <v>0</v>
      </c>
      <c r="L199" s="3">
        <f>[8]Input!L199</f>
        <v>0</v>
      </c>
    </row>
    <row r="200" spans="1:12">
      <c r="A200" s="38">
        <f>[8]Input!A200</f>
        <v>0</v>
      </c>
      <c r="B200" s="38">
        <f>[8]Input!B200</f>
        <v>0</v>
      </c>
      <c r="C200" s="38">
        <f>[8]Input!C200</f>
        <v>0</v>
      </c>
      <c r="D200" s="3">
        <f>[8]Input!D200</f>
        <v>0</v>
      </c>
      <c r="E200" s="3">
        <f>[8]Input!E200</f>
        <v>0</v>
      </c>
      <c r="F200" s="3">
        <f>[8]Input!F200</f>
        <v>0</v>
      </c>
      <c r="G200" s="3">
        <f>[8]Input!G200</f>
        <v>0</v>
      </c>
      <c r="H200" s="3">
        <f>[8]Input!H200</f>
        <v>0</v>
      </c>
      <c r="I200" s="3">
        <f>[8]Input!I200</f>
        <v>0</v>
      </c>
      <c r="J200" s="3">
        <f>[8]Input!J200</f>
        <v>0</v>
      </c>
      <c r="K200" s="3">
        <f>[8]Input!K200</f>
        <v>0</v>
      </c>
      <c r="L200" s="3">
        <f>[8]Input!L200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[9]Output!A1</f>
        <v>0</v>
      </c>
      <c r="B1" s="38" t="str">
        <f>[9]Output!B1</f>
        <v>tech</v>
      </c>
      <c r="C1" s="38" t="str">
        <f>[9]Output!C1</f>
        <v>output_comm</v>
      </c>
      <c r="D1" s="38" t="str">
        <f>[9]Output!D1</f>
        <v>2010</v>
      </c>
      <c r="E1" s="38" t="str">
        <f>[9]Output!E1</f>
        <v>2015</v>
      </c>
      <c r="F1" s="38" t="str">
        <f>[9]Output!F1</f>
        <v>2020</v>
      </c>
      <c r="G1" s="38" t="str">
        <f>[9]Output!G1</f>
        <v>2025</v>
      </c>
      <c r="H1" s="38" t="str">
        <f>[9]Output!H1</f>
        <v>2030</v>
      </c>
      <c r="I1" s="38" t="str">
        <f>[9]Output!I1</f>
        <v>2035</v>
      </c>
      <c r="J1" s="38" t="str">
        <f>[9]Output!J1</f>
        <v>2040</v>
      </c>
      <c r="K1" s="38" t="str">
        <f>[9]Output!K1</f>
        <v>2045</v>
      </c>
      <c r="L1" s="38" t="str">
        <f>[9]Output!L1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[9]Output!A2</f>
        <v>0</v>
      </c>
      <c r="B2" s="38" t="str">
        <f>[9]Output!B2</f>
        <v>ELC_CHP_OIL_EXS</v>
      </c>
      <c r="C2" s="38" t="str">
        <f>[9]Output!C2</f>
        <v>HET</v>
      </c>
      <c r="D2" s="38">
        <f>[9]Output!D2</f>
        <v>58.030277374999983</v>
      </c>
      <c r="E2" s="38">
        <f>[9]Output!E2</f>
        <v>44.591304800000003</v>
      </c>
      <c r="F2" s="38">
        <f>[9]Output!F2</f>
        <v>33.443478600000013</v>
      </c>
      <c r="G2" s="38">
        <f>[9]Output!G2</f>
        <v>22.295652400000002</v>
      </c>
      <c r="H2" s="38">
        <f>[9]Output!H2</f>
        <v>11.147826200000001</v>
      </c>
      <c r="I2" s="38">
        <f>[9]Output!I2</f>
        <v>0</v>
      </c>
      <c r="J2" s="38">
        <f>[9]Output!J2</f>
        <v>0</v>
      </c>
      <c r="K2" s="38">
        <f>[9]Output!K2</f>
        <v>0</v>
      </c>
      <c r="L2" s="38">
        <f>[9]Output!L2</f>
        <v>0</v>
      </c>
      <c r="N2" s="38" t="s">
        <v>8</v>
      </c>
      <c r="O2" s="3">
        <f>SUMIF($B:$B,"*NGA*",D:D)</f>
        <v>1067.875</v>
      </c>
      <c r="P2" s="3">
        <f t="shared" ref="P2:W2" si="1">SUMIF($B:$B,"*NGA*",E:E)</f>
        <v>826.62900000000013</v>
      </c>
      <c r="Q2" s="3">
        <f t="shared" si="1"/>
        <v>810.31400000000008</v>
      </c>
      <c r="R2" s="3">
        <f t="shared" si="1"/>
        <v>589.29766589465817</v>
      </c>
      <c r="S2" s="3">
        <f t="shared" si="1"/>
        <v>434.00346090463108</v>
      </c>
      <c r="T2" s="3">
        <f t="shared" si="1"/>
        <v>40.738209842375682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[9]Output!A3</f>
        <v>1</v>
      </c>
      <c r="B3" s="38" t="str">
        <f>[9]Output!B3</f>
        <v>ELC_CHP_NGA_EXS</v>
      </c>
      <c r="C3" s="38" t="str">
        <f>[9]Output!C3</f>
        <v>HET</v>
      </c>
      <c r="D3" s="38">
        <f>[9]Output!D3</f>
        <v>652.1899942468624</v>
      </c>
      <c r="E3" s="38">
        <f>[9]Output!E3</f>
        <v>335.94771600000001</v>
      </c>
      <c r="F3" s="38">
        <f>[9]Output!F3</f>
        <v>344.62736809536892</v>
      </c>
      <c r="G3" s="38">
        <f>[9]Output!G3</f>
        <v>167.97385800000001</v>
      </c>
      <c r="H3" s="38">
        <f>[9]Output!H3</f>
        <v>83.986928999999989</v>
      </c>
      <c r="I3" s="38">
        <f>[9]Output!I3</f>
        <v>0</v>
      </c>
      <c r="J3" s="38">
        <f>[9]Output!J3</f>
        <v>0</v>
      </c>
      <c r="K3" s="38">
        <f>[9]Output!K3</f>
        <v>0</v>
      </c>
      <c r="L3" s="38">
        <f>[9]Output!L3</f>
        <v>0</v>
      </c>
      <c r="N3" t="s">
        <v>34</v>
      </c>
      <c r="O3" s="3">
        <f>SUMIF($B:$B,"*COA*",D:D)</f>
        <v>774.23199999999974</v>
      </c>
      <c r="P3" s="3">
        <f t="shared" ref="P3:W3" si="2">SUMIF($B:$B,"*COA*",E:E)</f>
        <v>616.47699999999986</v>
      </c>
      <c r="Q3" s="3">
        <f t="shared" si="2"/>
        <v>468.21100000000013</v>
      </c>
      <c r="R3" s="3">
        <f t="shared" si="2"/>
        <v>595.89603169166753</v>
      </c>
      <c r="S3" s="3">
        <f t="shared" si="2"/>
        <v>560.75721865166747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[9]Output!A4</f>
        <v>2</v>
      </c>
      <c r="B4" s="38" t="str">
        <f>[9]Output!B4</f>
        <v>ELC_CHP_COA_EXS</v>
      </c>
      <c r="C4" s="38" t="str">
        <f>[9]Output!C4</f>
        <v>HET</v>
      </c>
      <c r="D4" s="38">
        <f>[9]Output!D4</f>
        <v>222.52977878833229</v>
      </c>
      <c r="E4" s="38">
        <f>[9]Output!E4</f>
        <v>145.05539809922939</v>
      </c>
      <c r="F4" s="38">
        <f>[9]Output!F4</f>
        <v>105.41643912000001</v>
      </c>
      <c r="G4" s="38">
        <f>[9]Output!G4</f>
        <v>70.27762607999999</v>
      </c>
      <c r="H4" s="38">
        <f>[9]Output!H4</f>
        <v>35.138813040000002</v>
      </c>
      <c r="I4" s="38">
        <f>[9]Output!I4</f>
        <v>0</v>
      </c>
      <c r="J4" s="38">
        <f>[9]Output!J4</f>
        <v>0</v>
      </c>
      <c r="K4" s="38">
        <f>[9]Output!K4</f>
        <v>0</v>
      </c>
      <c r="L4" s="38">
        <f>[9]Output!L4</f>
        <v>0</v>
      </c>
      <c r="N4" t="s">
        <v>41</v>
      </c>
      <c r="O4" s="3">
        <f>SUMIF($B:$B,"*OIL*",D:D)</f>
        <v>173.60099999999997</v>
      </c>
      <c r="P4" s="3">
        <f t="shared" ref="P4:W4" si="3">SUMIF($B:$B,"*OIL*",E:E)</f>
        <v>92.486000000000004</v>
      </c>
      <c r="Q4" s="3">
        <f t="shared" si="3"/>
        <v>75.256000000000029</v>
      </c>
      <c r="R4" s="3">
        <f t="shared" si="3"/>
        <v>90.197352266874987</v>
      </c>
      <c r="S4" s="3">
        <f t="shared" si="3"/>
        <v>76.675969185143799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[9]Output!A5</f>
        <v>3</v>
      </c>
      <c r="B5" s="38" t="str">
        <f>[9]Output!B5</f>
        <v>ELC_CHP_BIO_EXS</v>
      </c>
      <c r="C5" s="38" t="str">
        <f>[9]Output!C5</f>
        <v>HET</v>
      </c>
      <c r="D5" s="38">
        <f>[9]Output!D5</f>
        <v>86.40870865482718</v>
      </c>
      <c r="E5" s="38">
        <f>[9]Output!E5</f>
        <v>49.316537503999868</v>
      </c>
      <c r="F5" s="38">
        <f>[9]Output!F5</f>
        <v>65.501836092713603</v>
      </c>
      <c r="G5" s="38">
        <f>[9]Output!G5</f>
        <v>24.658268752000001</v>
      </c>
      <c r="H5" s="38">
        <f>[9]Output!H5</f>
        <v>12.329134376000001</v>
      </c>
      <c r="I5" s="38">
        <f>[9]Output!I5</f>
        <v>0</v>
      </c>
      <c r="J5" s="38">
        <f>[9]Output!J5</f>
        <v>0</v>
      </c>
      <c r="K5" s="38">
        <f>[9]Output!K5</f>
        <v>0</v>
      </c>
      <c r="L5" s="38">
        <f>[9]Output!L5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41.428999999999995</v>
      </c>
      <c r="Q5" s="3">
        <f t="shared" si="4"/>
        <v>49.155999999999999</v>
      </c>
      <c r="R5" s="3">
        <f t="shared" si="4"/>
        <v>47.250517845251075</v>
      </c>
      <c r="S5" s="3">
        <f t="shared" si="4"/>
        <v>158.45515048765981</v>
      </c>
      <c r="T5" s="3">
        <f t="shared" si="4"/>
        <v>209.13487794263241</v>
      </c>
      <c r="U5" s="3">
        <f t="shared" si="4"/>
        <v>265.46811015277513</v>
      </c>
      <c r="V5" s="3">
        <f t="shared" si="4"/>
        <v>368.70195688293097</v>
      </c>
      <c r="W5" s="3">
        <f t="shared" si="4"/>
        <v>368.70195688293097</v>
      </c>
    </row>
    <row r="6" spans="1:23">
      <c r="A6" s="38">
        <f>[9]Output!A6</f>
        <v>4</v>
      </c>
      <c r="B6" s="38" t="str">
        <f>[9]Output!B6</f>
        <v>ELC_CHP_GEO_EXS</v>
      </c>
      <c r="C6" s="38" t="str">
        <f>[9]Output!C6</f>
        <v>HET</v>
      </c>
      <c r="D6" s="38">
        <f>[9]Output!D6</f>
        <v>6.9215669999999996</v>
      </c>
      <c r="E6" s="38">
        <f>[9]Output!E6</f>
        <v>5.5372536000000014</v>
      </c>
      <c r="F6" s="38">
        <f>[9]Output!F6</f>
        <v>4.1529402000000006</v>
      </c>
      <c r="G6" s="38">
        <f>[9]Output!G6</f>
        <v>2.7686267999999989</v>
      </c>
      <c r="H6" s="38">
        <f>[9]Output!H6</f>
        <v>1.3843133999999999</v>
      </c>
      <c r="I6" s="38">
        <f>[9]Output!I6</f>
        <v>0</v>
      </c>
      <c r="J6" s="38">
        <f>[9]Output!J6</f>
        <v>0</v>
      </c>
      <c r="K6" s="38">
        <f>[9]Output!K6</f>
        <v>0</v>
      </c>
      <c r="L6" s="38">
        <f>[9]Output!L6</f>
        <v>0</v>
      </c>
      <c r="N6" t="s">
        <v>46</v>
      </c>
      <c r="O6" s="3">
        <f>SUMIF($B:$B,"*SOL*",D:D)</f>
        <v>0.20599999999999999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0</v>
      </c>
      <c r="W6" s="3">
        <f t="shared" si="5"/>
        <v>0</v>
      </c>
    </row>
    <row r="7" spans="1:23">
      <c r="A7" s="38">
        <f>[9]Output!A7</f>
        <v>5</v>
      </c>
      <c r="B7" s="38" t="str">
        <f>[9]Output!B7</f>
        <v>ELC_CHP_BIO_NEW</v>
      </c>
      <c r="C7" s="38" t="str">
        <f>[9]Output!C7</f>
        <v>HET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176.54286504035079</v>
      </c>
      <c r="L7" s="38">
        <f>[9]Output!L7</f>
        <v>176.54286504035079</v>
      </c>
      <c r="N7" t="s">
        <v>43</v>
      </c>
      <c r="O7" s="3">
        <f>SUMIF($B:$B,"*BIO*",D:D)</f>
        <v>526.529</v>
      </c>
      <c r="P7" s="3">
        <f t="shared" ref="P7:W7" si="6">SUMIF($B:$B,"*BIO*",E:E)</f>
        <v>688.95200000000114</v>
      </c>
      <c r="Q7" s="3">
        <f t="shared" si="6"/>
        <v>803.4310000000014</v>
      </c>
      <c r="R7" s="3">
        <f t="shared" si="6"/>
        <v>752.7435402592879</v>
      </c>
      <c r="S7" s="3">
        <f t="shared" si="6"/>
        <v>730.57051348328764</v>
      </c>
      <c r="T7" s="3">
        <f t="shared" si="6"/>
        <v>708.3974867072875</v>
      </c>
      <c r="U7" s="3">
        <f t="shared" si="6"/>
        <v>317.49665736211512</v>
      </c>
      <c r="V7" s="3">
        <f t="shared" si="6"/>
        <v>176.54286504035079</v>
      </c>
      <c r="W7" s="3">
        <f t="shared" si="6"/>
        <v>176.54286504035079</v>
      </c>
    </row>
    <row r="8" spans="1:23">
      <c r="A8" s="38">
        <f>[9]Output!A8</f>
        <v>6</v>
      </c>
      <c r="B8" s="38" t="str">
        <f>[9]Output!B8</f>
        <v>HET_OIL_EXS</v>
      </c>
      <c r="C8" s="38" t="str">
        <f>[9]Output!C8</f>
        <v>HET</v>
      </c>
      <c r="D8" s="38">
        <f>[9]Output!D8</f>
        <v>23.187457500000001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</row>
    <row r="9" spans="1:23">
      <c r="A9" s="38">
        <f>[9]Output!A9</f>
        <v>7</v>
      </c>
      <c r="B9" s="38" t="str">
        <f>[9]Output!B9</f>
        <v>HET_NGA_EXS</v>
      </c>
      <c r="C9" s="38" t="str">
        <f>[9]Output!C9</f>
        <v>HET</v>
      </c>
      <c r="D9" s="38">
        <f>[9]Output!D9</f>
        <v>127.52628525</v>
      </c>
      <c r="E9" s="38">
        <f>[9]Output!E9</f>
        <v>140.6647520953691</v>
      </c>
      <c r="F9" s="38">
        <f>[9]Output!F9</f>
        <v>115.67010000000001</v>
      </c>
      <c r="G9" s="38">
        <f>[9]Output!G9</f>
        <v>71.307275990027108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t="s">
        <v>54</v>
      </c>
      <c r="O9" s="3">
        <f>SUM(O2:O7)</f>
        <v>2573.6029999999996</v>
      </c>
      <c r="P9" s="3">
        <f t="shared" ref="P9:W9" si="7">SUM(P2:P7)</f>
        <v>2267.0350000000012</v>
      </c>
      <c r="Q9" s="3">
        <f t="shared" si="7"/>
        <v>2209.2120000000014</v>
      </c>
      <c r="R9" s="3">
        <f t="shared" si="7"/>
        <v>2078.2196823189897</v>
      </c>
      <c r="S9" s="3">
        <f t="shared" si="7"/>
        <v>1963.1380152673898</v>
      </c>
      <c r="T9" s="3">
        <f t="shared" si="7"/>
        <v>960.07142576979561</v>
      </c>
      <c r="U9" s="3">
        <f t="shared" si="7"/>
        <v>582.96476751489024</v>
      </c>
      <c r="V9" s="3">
        <f t="shared" si="7"/>
        <v>545.24482192328173</v>
      </c>
      <c r="W9" s="3">
        <f t="shared" si="7"/>
        <v>545.24482192328173</v>
      </c>
    </row>
    <row r="10" spans="1:23">
      <c r="A10" s="38">
        <f>[9]Output!A10</f>
        <v>8</v>
      </c>
      <c r="B10" s="38" t="str">
        <f>[9]Output!B10</f>
        <v>HET_COA_EXS</v>
      </c>
      <c r="C10" s="38" t="str">
        <f>[9]Output!C10</f>
        <v>HET</v>
      </c>
      <c r="D10" s="38">
        <f>[9]Output!D10</f>
        <v>47.730135599999997</v>
      </c>
      <c r="E10" s="38">
        <f>[9]Output!E10</f>
        <v>29.33076359999999</v>
      </c>
      <c r="F10" s="38">
        <f>[9]Output!F10</f>
        <v>0</v>
      </c>
      <c r="G10" s="38">
        <f>[9]Output!G10</f>
        <v>21.646319999999999</v>
      </c>
      <c r="H10" s="38">
        <f>[9]Output!H10</f>
        <v>21.646319999999999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</row>
    <row r="11" spans="1:23">
      <c r="A11" s="38">
        <f>[9]Output!A11</f>
        <v>9</v>
      </c>
      <c r="B11" s="38" t="str">
        <f>[9]Output!B11</f>
        <v>HET_BIO_EXS</v>
      </c>
      <c r="C11" s="38" t="str">
        <f>[9]Output!C11</f>
        <v>HET</v>
      </c>
      <c r="D11" s="38">
        <f>[9]Output!D11</f>
        <v>59.063354399999987</v>
      </c>
      <c r="E11" s="38">
        <f>[9]Output!E11</f>
        <v>49.219461999999993</v>
      </c>
      <c r="F11" s="38">
        <f>[9]Output!F11</f>
        <v>39.375569599999992</v>
      </c>
      <c r="G11" s="38">
        <f>[9]Output!G11</f>
        <v>29.53167719999999</v>
      </c>
      <c r="H11" s="38">
        <f>[9]Output!H11</f>
        <v>19.687784799999999</v>
      </c>
      <c r="I11" s="38">
        <f>[9]Output!I11</f>
        <v>9.8438923999999979</v>
      </c>
      <c r="J11" s="38">
        <f>[9]Output!J11</f>
        <v>0</v>
      </c>
      <c r="K11" s="38">
        <f>[9]Output!K11</f>
        <v>0</v>
      </c>
      <c r="L11" s="38">
        <f>[9]Output!L11</f>
        <v>0</v>
      </c>
    </row>
    <row r="12" spans="1:23">
      <c r="A12" s="38">
        <f>[9]Output!A12</f>
        <v>10</v>
      </c>
      <c r="B12" s="38" t="str">
        <f>[9]Output!B12</f>
        <v>HET_GEO_EXS</v>
      </c>
      <c r="C12" s="38" t="str">
        <f>[9]Output!C12</f>
        <v>HET</v>
      </c>
      <c r="D12" s="38">
        <f>[9]Output!D12</f>
        <v>2.5000499999999999</v>
      </c>
      <c r="E12" s="38">
        <f>[9]Output!E12</f>
        <v>2.0833750000000002</v>
      </c>
      <c r="F12" s="38">
        <f>[9]Output!F12</f>
        <v>1.9176966847489181</v>
      </c>
      <c r="G12" s="38">
        <f>[9]Output!G12</f>
        <v>1.39652793</v>
      </c>
      <c r="H12" s="38">
        <f>[9]Output!H12</f>
        <v>1.2666919999999999</v>
      </c>
      <c r="I12" s="38">
        <f>[9]Output!I12</f>
        <v>0.60674546799999995</v>
      </c>
      <c r="J12" s="38">
        <f>[9]Output!J12</f>
        <v>0</v>
      </c>
      <c r="K12" s="38">
        <f>[9]Output!K12</f>
        <v>0</v>
      </c>
      <c r="L12" s="38">
        <f>[9]Output!L12</f>
        <v>0</v>
      </c>
    </row>
    <row r="13" spans="1:23">
      <c r="A13" s="38">
        <f>[9]Output!A13</f>
        <v>11</v>
      </c>
      <c r="B13" s="38" t="str">
        <f>[9]Output!B13</f>
        <v>HET_SOL_EXS</v>
      </c>
      <c r="C13" s="38" t="str">
        <f>[9]Output!C13</f>
        <v>HET</v>
      </c>
      <c r="D13" s="38">
        <f>[9]Output!D13</f>
        <v>5.6553832499999991E-2</v>
      </c>
      <c r="E13" s="38">
        <f>[9]Output!E13</f>
        <v>4.7128193750000012E-2</v>
      </c>
      <c r="F13" s="38">
        <f>[9]Output!F13</f>
        <v>3.7702555000000013E-2</v>
      </c>
      <c r="G13" s="38">
        <f>[9]Output!G13</f>
        <v>2.8276916249999999E-2</v>
      </c>
      <c r="H13" s="38">
        <f>[9]Output!H13</f>
        <v>1.8851277499999999E-2</v>
      </c>
      <c r="I13" s="38">
        <f>[9]Output!I13</f>
        <v>9.4256387499999962E-3</v>
      </c>
      <c r="J13" s="38">
        <f>[9]Output!J13</f>
        <v>0</v>
      </c>
      <c r="K13" s="38">
        <f>[9]Output!K13</f>
        <v>0</v>
      </c>
      <c r="L13" s="38">
        <f>[9]Output!L13</f>
        <v>0</v>
      </c>
    </row>
    <row r="14" spans="1:23">
      <c r="A14" s="38">
        <f>[9]Output!A14</f>
        <v>12</v>
      </c>
      <c r="B14" s="38" t="str">
        <f>[9]Output!B14</f>
        <v>HET_OIL_NEW</v>
      </c>
      <c r="C14" s="38" t="str">
        <f>[9]Output!C14</f>
        <v>HET</v>
      </c>
      <c r="D14" s="38">
        <f>[9]Output!D14</f>
        <v>92.38326512499998</v>
      </c>
      <c r="E14" s="38">
        <f>[9]Output!E14</f>
        <v>47.894695200000001</v>
      </c>
      <c r="F14" s="38">
        <f>[9]Output!F14</f>
        <v>41.812521400000008</v>
      </c>
      <c r="G14" s="38">
        <f>[9]Output!G14</f>
        <v>67.901699866874978</v>
      </c>
      <c r="H14" s="38">
        <f>[9]Output!H14</f>
        <v>65.528142985143802</v>
      </c>
      <c r="I14" s="38">
        <f>[9]Output!I14</f>
        <v>0</v>
      </c>
      <c r="J14" s="38">
        <f>[9]Output!J14</f>
        <v>0</v>
      </c>
      <c r="K14" s="38">
        <f>[9]Output!K14</f>
        <v>0</v>
      </c>
      <c r="L14" s="38">
        <f>[9]Output!L14</f>
        <v>0</v>
      </c>
    </row>
    <row r="15" spans="1:23">
      <c r="A15" s="38">
        <f>[9]Output!A15</f>
        <v>13</v>
      </c>
      <c r="B15" s="38" t="str">
        <f>[9]Output!B15</f>
        <v>HET_NGA_NEW</v>
      </c>
      <c r="C15" s="38" t="str">
        <f>[9]Output!C15</f>
        <v>HET</v>
      </c>
      <c r="D15" s="38">
        <f>[9]Output!D15</f>
        <v>288.15872050313772</v>
      </c>
      <c r="E15" s="38">
        <f>[9]Output!E15</f>
        <v>350.01653190463111</v>
      </c>
      <c r="F15" s="38">
        <f>[9]Output!F15</f>
        <v>350.01653190463111</v>
      </c>
      <c r="G15" s="38">
        <f>[9]Output!G15</f>
        <v>350.01653190463111</v>
      </c>
      <c r="H15" s="38">
        <f>[9]Output!H15</f>
        <v>350.01653190463111</v>
      </c>
      <c r="I15" s="38">
        <f>[9]Output!I15</f>
        <v>40.738209842375682</v>
      </c>
      <c r="J15" s="38">
        <f>[9]Output!J15</f>
        <v>0</v>
      </c>
      <c r="K15" s="38">
        <f>[9]Output!K15</f>
        <v>0</v>
      </c>
      <c r="L15" s="38">
        <f>[9]Output!L15</f>
        <v>0</v>
      </c>
    </row>
    <row r="16" spans="1:23">
      <c r="A16" s="38">
        <f>[9]Output!A16</f>
        <v>14</v>
      </c>
      <c r="B16" s="38" t="str">
        <f>[9]Output!B16</f>
        <v>HET_COA_NEW</v>
      </c>
      <c r="C16" s="38" t="str">
        <f>[9]Output!C16</f>
        <v>HET</v>
      </c>
      <c r="D16" s="38">
        <f>[9]Output!D16</f>
        <v>503.97208561166752</v>
      </c>
      <c r="E16" s="38">
        <f>[9]Output!E16</f>
        <v>442.09083830077049</v>
      </c>
      <c r="F16" s="38">
        <f>[9]Output!F16</f>
        <v>362.79456088000012</v>
      </c>
      <c r="G16" s="38">
        <f>[9]Output!G16</f>
        <v>503.97208561166752</v>
      </c>
      <c r="H16" s="38">
        <f>[9]Output!H16</f>
        <v>503.97208561166752</v>
      </c>
      <c r="I16" s="38">
        <f>[9]Output!I16</f>
        <v>0</v>
      </c>
      <c r="J16" s="38">
        <f>[9]Output!J16</f>
        <v>0</v>
      </c>
      <c r="K16" s="38">
        <f>[9]Output!K16</f>
        <v>0</v>
      </c>
      <c r="L16" s="38">
        <f>[9]Output!L16</f>
        <v>0</v>
      </c>
    </row>
    <row r="17" spans="1:12">
      <c r="A17" s="38">
        <f>[9]Output!A17</f>
        <v>15</v>
      </c>
      <c r="B17" s="38" t="str">
        <f>[9]Output!B17</f>
        <v>HET_BIO_NEW</v>
      </c>
      <c r="C17" s="38" t="str">
        <f>[9]Output!C17</f>
        <v>HET</v>
      </c>
      <c r="D17" s="38">
        <f>[9]Output!D17</f>
        <v>381.05693694517282</v>
      </c>
      <c r="E17" s="38">
        <f>[9]Output!E17</f>
        <v>590.41600049600129</v>
      </c>
      <c r="F17" s="38">
        <f>[9]Output!F17</f>
        <v>698.55359430728777</v>
      </c>
      <c r="G17" s="38">
        <f>[9]Output!G17</f>
        <v>698.55359430728788</v>
      </c>
      <c r="H17" s="38">
        <f>[9]Output!H17</f>
        <v>698.55359430728765</v>
      </c>
      <c r="I17" s="38">
        <f>[9]Output!I17</f>
        <v>698.55359430728754</v>
      </c>
      <c r="J17" s="38">
        <f>[9]Output!J17</f>
        <v>317.49665736211512</v>
      </c>
      <c r="K17" s="38">
        <f>[9]Output!K17</f>
        <v>0</v>
      </c>
      <c r="L17" s="38">
        <f>[9]Output!L17</f>
        <v>0</v>
      </c>
    </row>
    <row r="18" spans="1:12">
      <c r="A18" s="38">
        <f>[9]Output!A18</f>
        <v>16</v>
      </c>
      <c r="B18" s="38" t="str">
        <f>[9]Output!B18</f>
        <v>HET_GEO_NEW</v>
      </c>
      <c r="C18" s="38" t="str">
        <f>[9]Output!C18</f>
        <v>HET</v>
      </c>
      <c r="D18" s="38">
        <f>[9]Output!D18</f>
        <v>21.738382999999999</v>
      </c>
      <c r="E18" s="38">
        <f>[9]Output!E18</f>
        <v>33.808371399999992</v>
      </c>
      <c r="F18" s="38">
        <f>[9]Output!F18</f>
        <v>43.085363115251077</v>
      </c>
      <c r="G18" s="38">
        <f>[9]Output!G18</f>
        <v>43.085363115251077</v>
      </c>
      <c r="H18" s="38">
        <f>[9]Output!H18</f>
        <v>155.8041450876598</v>
      </c>
      <c r="I18" s="38">
        <f>[9]Output!I18</f>
        <v>208.5281324746324</v>
      </c>
      <c r="J18" s="38">
        <f>[9]Output!J18</f>
        <v>265.46811015277513</v>
      </c>
      <c r="K18" s="38">
        <f>[9]Output!K18</f>
        <v>368.70195688293097</v>
      </c>
      <c r="L18" s="38">
        <f>[9]Output!L18</f>
        <v>368.70195688293097</v>
      </c>
    </row>
    <row r="19" spans="1:12">
      <c r="A19" s="38">
        <f>[9]Output!A19</f>
        <v>17</v>
      </c>
      <c r="B19" s="38" t="str">
        <f>[9]Output!B19</f>
        <v>HET_SOL_NEW</v>
      </c>
      <c r="C19" s="38" t="str">
        <f>[9]Output!C19</f>
        <v>HET</v>
      </c>
      <c r="D19" s="38">
        <f>[9]Output!D19</f>
        <v>0.1494461675</v>
      </c>
      <c r="E19" s="38">
        <f>[9]Output!E19</f>
        <v>1.01487180625</v>
      </c>
      <c r="F19" s="38">
        <f>[9]Output!F19</f>
        <v>2.8062974449999989</v>
      </c>
      <c r="G19" s="38">
        <f>[9]Output!G19</f>
        <v>2.8062974449999989</v>
      </c>
      <c r="H19" s="38">
        <f>[9]Output!H19</f>
        <v>2.6568512774999991</v>
      </c>
      <c r="I19" s="38">
        <f>[9]Output!I19</f>
        <v>1.7914256387499989</v>
      </c>
      <c r="J19" s="38">
        <f>[9]Output!J19</f>
        <v>0</v>
      </c>
      <c r="K19" s="38">
        <f>[9]Output!K19</f>
        <v>0</v>
      </c>
      <c r="L19" s="38">
        <f>[9]Output!L19</f>
        <v>0</v>
      </c>
    </row>
    <row r="20" spans="1:12">
      <c r="A20" s="38">
        <f>[9]Output!A20</f>
        <v>0</v>
      </c>
      <c r="B20" s="38">
        <f>[9]Output!B20</f>
        <v>0</v>
      </c>
      <c r="C20" s="38">
        <f>[9]Output!C20</f>
        <v>0</v>
      </c>
      <c r="D20" s="38">
        <f>[9]Output!D20</f>
        <v>0</v>
      </c>
      <c r="E20" s="38">
        <f>[9]Output!E20</f>
        <v>0</v>
      </c>
      <c r="F20" s="38">
        <f>[9]Output!F20</f>
        <v>0</v>
      </c>
      <c r="G20" s="38">
        <f>[9]Output!G20</f>
        <v>0</v>
      </c>
      <c r="H20" s="38">
        <f>[9]Output!H20</f>
        <v>0</v>
      </c>
      <c r="I20" s="38">
        <f>[9]Output!I20</f>
        <v>0</v>
      </c>
      <c r="J20" s="38">
        <f>[9]Output!J20</f>
        <v>0</v>
      </c>
      <c r="K20" s="38">
        <f>[9]Output!K20</f>
        <v>0</v>
      </c>
      <c r="L20" s="38">
        <f>[9]Output!L20</f>
        <v>0</v>
      </c>
    </row>
    <row r="21" spans="1:12">
      <c r="A21" s="38">
        <f>[9]Output!A21</f>
        <v>0</v>
      </c>
      <c r="B21" s="38">
        <f>[9]Output!B21</f>
        <v>0</v>
      </c>
      <c r="C21" s="38">
        <f>[9]Output!C21</f>
        <v>0</v>
      </c>
      <c r="D21" s="38">
        <f>[9]Output!D21</f>
        <v>0</v>
      </c>
      <c r="E21" s="38">
        <f>[9]Output!E21</f>
        <v>0</v>
      </c>
      <c r="F21" s="38">
        <f>[9]Output!F21</f>
        <v>0</v>
      </c>
      <c r="G21" s="38">
        <f>[9]Output!G21</f>
        <v>0</v>
      </c>
      <c r="H21" s="38">
        <f>[9]Output!H21</f>
        <v>0</v>
      </c>
      <c r="I21" s="38">
        <f>[9]Output!I21</f>
        <v>0</v>
      </c>
      <c r="J21" s="38">
        <f>[9]Output!J21</f>
        <v>0</v>
      </c>
      <c r="K21" s="38">
        <f>[9]Output!K21</f>
        <v>0</v>
      </c>
      <c r="L21" s="38">
        <f>[9]Output!L21</f>
        <v>0</v>
      </c>
    </row>
    <row r="22" spans="1:12">
      <c r="A22" s="38">
        <f>[9]Output!A22</f>
        <v>0</v>
      </c>
      <c r="B22" s="38">
        <f>[9]Output!B22</f>
        <v>0</v>
      </c>
      <c r="C22" s="38">
        <f>[9]Output!C22</f>
        <v>0</v>
      </c>
      <c r="D22" s="38">
        <f>[9]Output!D22</f>
        <v>0</v>
      </c>
      <c r="E22" s="38">
        <f>[9]Output!E22</f>
        <v>0</v>
      </c>
      <c r="F22" s="38">
        <f>[9]Output!F22</f>
        <v>0</v>
      </c>
      <c r="G22" s="38">
        <f>[9]Output!G22</f>
        <v>0</v>
      </c>
      <c r="H22" s="38">
        <f>[9]Output!H22</f>
        <v>0</v>
      </c>
      <c r="I22" s="38">
        <f>[9]Output!I22</f>
        <v>0</v>
      </c>
      <c r="J22" s="38">
        <f>[9]Output!J22</f>
        <v>0</v>
      </c>
      <c r="K22" s="38">
        <f>[9]Output!K22</f>
        <v>0</v>
      </c>
      <c r="L22" s="38">
        <f>[9]Output!L22</f>
        <v>0</v>
      </c>
    </row>
    <row r="23" spans="1:12">
      <c r="A23" s="38">
        <f>[9]Output!A23</f>
        <v>0</v>
      </c>
      <c r="B23" s="38">
        <f>[9]Output!B23</f>
        <v>0</v>
      </c>
      <c r="C23" s="38">
        <f>[9]Output!C23</f>
        <v>0</v>
      </c>
      <c r="D23" s="38">
        <f>[9]Output!D23</f>
        <v>0</v>
      </c>
      <c r="E23" s="38">
        <f>[9]Output!E23</f>
        <v>0</v>
      </c>
      <c r="F23" s="38">
        <f>[9]Output!F23</f>
        <v>0</v>
      </c>
      <c r="G23" s="38">
        <f>[9]Output!G23</f>
        <v>0</v>
      </c>
      <c r="H23" s="38">
        <f>[9]Output!H23</f>
        <v>0</v>
      </c>
      <c r="I23" s="38">
        <f>[9]Output!I23</f>
        <v>0</v>
      </c>
      <c r="J23" s="38">
        <f>[9]Output!J23</f>
        <v>0</v>
      </c>
      <c r="K23" s="38">
        <f>[9]Output!K23</f>
        <v>0</v>
      </c>
      <c r="L23" s="38">
        <f>[9]Output!L23</f>
        <v>0</v>
      </c>
    </row>
    <row r="24" spans="1:12">
      <c r="A24" s="38">
        <f>[9]Output!A24</f>
        <v>0</v>
      </c>
      <c r="B24" s="38">
        <f>[9]Output!B24</f>
        <v>0</v>
      </c>
      <c r="C24" s="38">
        <f>[9]Output!C24</f>
        <v>0</v>
      </c>
      <c r="D24" s="38">
        <f>[9]Output!D24</f>
        <v>0</v>
      </c>
      <c r="E24" s="38">
        <f>[9]Output!E24</f>
        <v>0</v>
      </c>
      <c r="F24" s="38">
        <f>[9]Output!F24</f>
        <v>0</v>
      </c>
      <c r="G24" s="38">
        <f>[9]Output!G24</f>
        <v>0</v>
      </c>
      <c r="H24" s="38">
        <f>[9]Output!H24</f>
        <v>0</v>
      </c>
      <c r="I24" s="38">
        <f>[9]Output!I24</f>
        <v>0</v>
      </c>
      <c r="J24" s="38">
        <f>[9]Output!J24</f>
        <v>0</v>
      </c>
      <c r="K24" s="38">
        <f>[9]Output!K24</f>
        <v>0</v>
      </c>
      <c r="L24" s="38">
        <f>[9]Output!L24</f>
        <v>0</v>
      </c>
    </row>
    <row r="25" spans="1:12">
      <c r="A25" s="38">
        <f>[9]Output!A25</f>
        <v>0</v>
      </c>
      <c r="B25" s="38">
        <f>[9]Output!B25</f>
        <v>0</v>
      </c>
      <c r="C25" s="38">
        <f>[9]Output!C25</f>
        <v>0</v>
      </c>
      <c r="D25" s="38">
        <f>[9]Output!D25</f>
        <v>0</v>
      </c>
      <c r="E25" s="38">
        <f>[9]Output!E25</f>
        <v>0</v>
      </c>
      <c r="F25" s="38">
        <f>[9]Output!F25</f>
        <v>0</v>
      </c>
      <c r="G25" s="38">
        <f>[9]Output!G25</f>
        <v>0</v>
      </c>
      <c r="H25" s="38">
        <f>[9]Output!H25</f>
        <v>0</v>
      </c>
      <c r="I25" s="38">
        <f>[9]Output!I25</f>
        <v>0</v>
      </c>
      <c r="J25" s="38">
        <f>[9]Output!J25</f>
        <v>0</v>
      </c>
      <c r="K25" s="38">
        <f>[9]Output!K25</f>
        <v>0</v>
      </c>
      <c r="L25" s="38">
        <f>[9]Output!L25</f>
        <v>0</v>
      </c>
    </row>
    <row r="26" spans="1:12">
      <c r="A26" s="38">
        <f>[9]Output!A26</f>
        <v>0</v>
      </c>
      <c r="B26" s="38">
        <f>[9]Output!B26</f>
        <v>0</v>
      </c>
      <c r="C26" s="38">
        <f>[9]Output!C26</f>
        <v>0</v>
      </c>
      <c r="D26" s="38">
        <f>[9]Output!D26</f>
        <v>0</v>
      </c>
      <c r="E26" s="38">
        <f>[9]Output!E26</f>
        <v>0</v>
      </c>
      <c r="F26" s="38">
        <f>[9]Output!F26</f>
        <v>0</v>
      </c>
      <c r="G26" s="38">
        <f>[9]Output!G26</f>
        <v>0</v>
      </c>
      <c r="H26" s="38">
        <f>[9]Output!H26</f>
        <v>0</v>
      </c>
      <c r="I26" s="38">
        <f>[9]Output!I26</f>
        <v>0</v>
      </c>
      <c r="J26" s="38">
        <f>[9]Output!J26</f>
        <v>0</v>
      </c>
      <c r="K26" s="38">
        <f>[9]Output!K26</f>
        <v>0</v>
      </c>
      <c r="L26" s="38">
        <f>[9]Output!L26</f>
        <v>0</v>
      </c>
    </row>
    <row r="27" spans="1:12">
      <c r="A27" s="38">
        <f>[9]Output!A27</f>
        <v>0</v>
      </c>
      <c r="B27" s="38">
        <f>[9]Output!B27</f>
        <v>0</v>
      </c>
      <c r="C27" s="38">
        <f>[9]Output!C27</f>
        <v>0</v>
      </c>
      <c r="D27" s="38">
        <f>[9]Output!D27</f>
        <v>0</v>
      </c>
      <c r="E27" s="38">
        <f>[9]Output!E27</f>
        <v>0</v>
      </c>
      <c r="F27" s="38">
        <f>[9]Output!F27</f>
        <v>0</v>
      </c>
      <c r="G27" s="38">
        <f>[9]Output!G27</f>
        <v>0</v>
      </c>
      <c r="H27" s="38">
        <f>[9]Output!H27</f>
        <v>0</v>
      </c>
      <c r="I27" s="38">
        <f>[9]Output!I27</f>
        <v>0</v>
      </c>
      <c r="J27" s="38">
        <f>[9]Output!J27</f>
        <v>0</v>
      </c>
      <c r="K27" s="38">
        <f>[9]Output!K27</f>
        <v>0</v>
      </c>
      <c r="L27" s="38">
        <f>[9]Output!L27</f>
        <v>0</v>
      </c>
    </row>
    <row r="28" spans="1:12">
      <c r="A28" s="38">
        <f>[9]Output!A28</f>
        <v>0</v>
      </c>
      <c r="B28" s="38">
        <f>[9]Output!B28</f>
        <v>0</v>
      </c>
      <c r="C28" s="38">
        <f>[9]Output!C28</f>
        <v>0</v>
      </c>
      <c r="D28" s="38">
        <f>[9]Output!D28</f>
        <v>0</v>
      </c>
      <c r="E28" s="38">
        <f>[9]Output!E28</f>
        <v>0</v>
      </c>
      <c r="F28" s="38">
        <f>[9]Output!F28</f>
        <v>0</v>
      </c>
      <c r="G28" s="38">
        <f>[9]Output!G28</f>
        <v>0</v>
      </c>
      <c r="H28" s="38">
        <f>[9]Output!H28</f>
        <v>0</v>
      </c>
      <c r="I28" s="38">
        <f>[9]Output!I28</f>
        <v>0</v>
      </c>
      <c r="J28" s="38">
        <f>[9]Output!J28</f>
        <v>0</v>
      </c>
      <c r="K28" s="38">
        <f>[9]Output!K28</f>
        <v>0</v>
      </c>
      <c r="L28" s="38">
        <f>[9]Output!L28</f>
        <v>0</v>
      </c>
    </row>
    <row r="29" spans="1:12">
      <c r="A29" s="38">
        <f>[9]Output!A29</f>
        <v>0</v>
      </c>
      <c r="B29" s="38">
        <f>[9]Output!B29</f>
        <v>0</v>
      </c>
      <c r="C29" s="38">
        <f>[9]Output!C29</f>
        <v>0</v>
      </c>
      <c r="D29" s="38">
        <f>[9]Output!D29</f>
        <v>0</v>
      </c>
      <c r="E29" s="38">
        <f>[9]Output!E29</f>
        <v>0</v>
      </c>
      <c r="F29" s="38">
        <f>[9]Output!F29</f>
        <v>0</v>
      </c>
      <c r="G29" s="38">
        <f>[9]Output!G29</f>
        <v>0</v>
      </c>
      <c r="H29" s="38">
        <f>[9]Output!H29</f>
        <v>0</v>
      </c>
      <c r="I29" s="38">
        <f>[9]Output!I29</f>
        <v>0</v>
      </c>
      <c r="J29" s="38">
        <f>[9]Output!J29</f>
        <v>0</v>
      </c>
      <c r="K29" s="38">
        <f>[9]Output!K29</f>
        <v>0</v>
      </c>
      <c r="L29" s="38">
        <f>[9]Output!L29</f>
        <v>0</v>
      </c>
    </row>
    <row r="30" spans="1:12">
      <c r="A30" s="38">
        <f>[9]Output!A30</f>
        <v>0</v>
      </c>
      <c r="B30" s="38">
        <f>[9]Output!B30</f>
        <v>0</v>
      </c>
      <c r="C30" s="38">
        <f>[9]Output!C30</f>
        <v>0</v>
      </c>
      <c r="D30" s="38">
        <f>[9]Output!D30</f>
        <v>0</v>
      </c>
      <c r="E30" s="38">
        <f>[9]Output!E30</f>
        <v>0</v>
      </c>
      <c r="F30" s="38">
        <f>[9]Output!F30</f>
        <v>0</v>
      </c>
      <c r="G30" s="38">
        <f>[9]Output!G30</f>
        <v>0</v>
      </c>
      <c r="H30" s="38">
        <f>[9]Output!H30</f>
        <v>0</v>
      </c>
      <c r="I30" s="38">
        <f>[9]Output!I30</f>
        <v>0</v>
      </c>
      <c r="J30" s="38">
        <f>[9]Output!J30</f>
        <v>0</v>
      </c>
      <c r="K30" s="38">
        <f>[9]Output!K30</f>
        <v>0</v>
      </c>
      <c r="L30" s="38">
        <f>[9]Output!L30</f>
        <v>0</v>
      </c>
    </row>
    <row r="31" spans="1:12">
      <c r="A31" s="38">
        <f>[9]Output!A31</f>
        <v>0</v>
      </c>
      <c r="B31" s="38">
        <f>[9]Output!B31</f>
        <v>0</v>
      </c>
      <c r="C31" s="38">
        <f>[9]Output!C31</f>
        <v>0</v>
      </c>
      <c r="D31" s="38">
        <f>[9]Output!D31</f>
        <v>0</v>
      </c>
      <c r="E31" s="38">
        <f>[9]Output!E31</f>
        <v>0</v>
      </c>
      <c r="F31" s="38">
        <f>[9]Output!F31</f>
        <v>0</v>
      </c>
      <c r="G31" s="38">
        <f>[9]Output!G31</f>
        <v>0</v>
      </c>
      <c r="H31" s="38">
        <f>[9]Output!H31</f>
        <v>0</v>
      </c>
      <c r="I31" s="38">
        <f>[9]Output!I31</f>
        <v>0</v>
      </c>
      <c r="J31" s="38">
        <f>[9]Output!J31</f>
        <v>0</v>
      </c>
      <c r="K31" s="38">
        <f>[9]Output!K31</f>
        <v>0</v>
      </c>
      <c r="L31" s="38">
        <f>[9]Output!L31</f>
        <v>0</v>
      </c>
    </row>
    <row r="32" spans="1:12">
      <c r="A32" s="38">
        <f>[9]Output!A32</f>
        <v>0</v>
      </c>
      <c r="B32" s="38">
        <f>[9]Output!B32</f>
        <v>0</v>
      </c>
      <c r="C32" s="38">
        <f>[9]Output!C32</f>
        <v>0</v>
      </c>
      <c r="D32" s="38">
        <f>[9]Output!D32</f>
        <v>0</v>
      </c>
      <c r="E32" s="38">
        <f>[9]Output!E32</f>
        <v>0</v>
      </c>
      <c r="F32" s="38">
        <f>[9]Output!F32</f>
        <v>0</v>
      </c>
      <c r="G32" s="38">
        <f>[9]Output!G32</f>
        <v>0</v>
      </c>
      <c r="H32" s="38">
        <f>[9]Output!H32</f>
        <v>0</v>
      </c>
      <c r="I32" s="38">
        <f>[9]Output!I32</f>
        <v>0</v>
      </c>
      <c r="J32" s="38">
        <f>[9]Output!J32</f>
        <v>0</v>
      </c>
      <c r="K32" s="38">
        <f>[9]Output!K32</f>
        <v>0</v>
      </c>
      <c r="L32" s="38">
        <f>[9]Output!L32</f>
        <v>0</v>
      </c>
    </row>
    <row r="33" spans="1:12">
      <c r="A33" s="38">
        <f>[9]Output!A33</f>
        <v>0</v>
      </c>
      <c r="B33" s="38">
        <f>[9]Output!B33</f>
        <v>0</v>
      </c>
      <c r="C33" s="38">
        <f>[9]Output!C33</f>
        <v>0</v>
      </c>
      <c r="D33" s="38">
        <f>[9]Output!D33</f>
        <v>0</v>
      </c>
      <c r="E33" s="38">
        <f>[9]Output!E33</f>
        <v>0</v>
      </c>
      <c r="F33" s="38">
        <f>[9]Output!F33</f>
        <v>0</v>
      </c>
      <c r="G33" s="38">
        <f>[9]Output!G33</f>
        <v>0</v>
      </c>
      <c r="H33" s="38">
        <f>[9]Output!H33</f>
        <v>0</v>
      </c>
      <c r="I33" s="38">
        <f>[9]Output!I33</f>
        <v>0</v>
      </c>
      <c r="J33" s="38">
        <f>[9]Output!J33</f>
        <v>0</v>
      </c>
      <c r="K33" s="38">
        <f>[9]Output!K33</f>
        <v>0</v>
      </c>
      <c r="L33" s="38">
        <f>[9]Output!L33</f>
        <v>0</v>
      </c>
    </row>
    <row r="34" spans="1:12">
      <c r="A34" s="38">
        <f>[9]Output!A34</f>
        <v>0</v>
      </c>
      <c r="B34" s="38">
        <f>[9]Output!B34</f>
        <v>0</v>
      </c>
      <c r="C34" s="38">
        <f>[9]Output!C34</f>
        <v>0</v>
      </c>
      <c r="D34" s="38">
        <f>[9]Output!D34</f>
        <v>0</v>
      </c>
      <c r="E34" s="38">
        <f>[9]Output!E34</f>
        <v>0</v>
      </c>
      <c r="F34" s="38">
        <f>[9]Output!F34</f>
        <v>0</v>
      </c>
      <c r="G34" s="38">
        <f>[9]Output!G34</f>
        <v>0</v>
      </c>
      <c r="H34" s="38">
        <f>[9]Output!H34</f>
        <v>0</v>
      </c>
      <c r="I34" s="38">
        <f>[9]Output!I34</f>
        <v>0</v>
      </c>
      <c r="J34" s="38">
        <f>[9]Output!J34</f>
        <v>0</v>
      </c>
      <c r="K34" s="38">
        <f>[9]Output!K34</f>
        <v>0</v>
      </c>
      <c r="L34" s="38">
        <f>[9]Output!L34</f>
        <v>0</v>
      </c>
    </row>
    <row r="35" spans="1:12">
      <c r="A35" s="38">
        <f>[9]Output!A35</f>
        <v>0</v>
      </c>
      <c r="B35" s="38">
        <f>[9]Output!B35</f>
        <v>0</v>
      </c>
      <c r="C35" s="38">
        <f>[9]Output!C35</f>
        <v>0</v>
      </c>
      <c r="D35" s="38">
        <f>[9]Output!D35</f>
        <v>0</v>
      </c>
      <c r="E35" s="38">
        <f>[9]Output!E35</f>
        <v>0</v>
      </c>
      <c r="F35" s="38">
        <f>[9]Output!F35</f>
        <v>0</v>
      </c>
      <c r="G35" s="38">
        <f>[9]Output!G35</f>
        <v>0</v>
      </c>
      <c r="H35" s="38">
        <f>[9]Output!H35</f>
        <v>0</v>
      </c>
      <c r="I35" s="38">
        <f>[9]Output!I35</f>
        <v>0</v>
      </c>
      <c r="J35" s="38">
        <f>[9]Output!J35</f>
        <v>0</v>
      </c>
      <c r="K35" s="38">
        <f>[9]Output!K35</f>
        <v>0</v>
      </c>
      <c r="L35" s="38">
        <f>[9]Output!L35</f>
        <v>0</v>
      </c>
    </row>
    <row r="36" spans="1:12">
      <c r="A36" s="38">
        <f>[9]Output!A36</f>
        <v>0</v>
      </c>
      <c r="B36" s="38">
        <f>[9]Output!B36</f>
        <v>0</v>
      </c>
      <c r="C36" s="38">
        <f>[9]Output!C36</f>
        <v>0</v>
      </c>
      <c r="D36" s="38">
        <f>[9]Output!D36</f>
        <v>0</v>
      </c>
      <c r="E36" s="38">
        <f>[9]Output!E36</f>
        <v>0</v>
      </c>
      <c r="F36" s="38">
        <f>[9]Output!F36</f>
        <v>0</v>
      </c>
      <c r="G36" s="38">
        <f>[9]Output!G36</f>
        <v>0</v>
      </c>
      <c r="H36" s="38">
        <f>[9]Output!H36</f>
        <v>0</v>
      </c>
      <c r="I36" s="38">
        <f>[9]Output!I36</f>
        <v>0</v>
      </c>
      <c r="J36" s="38">
        <f>[9]Output!J36</f>
        <v>0</v>
      </c>
      <c r="K36" s="38">
        <f>[9]Output!K36</f>
        <v>0</v>
      </c>
      <c r="L36" s="38">
        <f>[9]Output!L36</f>
        <v>0</v>
      </c>
    </row>
    <row r="37" spans="1:12">
      <c r="A37" s="38">
        <f>[9]Output!A37</f>
        <v>0</v>
      </c>
      <c r="B37" s="38">
        <f>[9]Output!B37</f>
        <v>0</v>
      </c>
      <c r="C37" s="38">
        <f>[9]Output!C37</f>
        <v>0</v>
      </c>
      <c r="D37" s="38">
        <f>[9]Output!D37</f>
        <v>0</v>
      </c>
      <c r="E37" s="38">
        <f>[9]Output!E37</f>
        <v>0</v>
      </c>
      <c r="F37" s="38">
        <f>[9]Output!F37</f>
        <v>0</v>
      </c>
      <c r="G37" s="38">
        <f>[9]Output!G37</f>
        <v>0</v>
      </c>
      <c r="H37" s="38">
        <f>[9]Output!H37</f>
        <v>0</v>
      </c>
      <c r="I37" s="38">
        <f>[9]Output!I37</f>
        <v>0</v>
      </c>
      <c r="J37" s="38">
        <f>[9]Output!J37</f>
        <v>0</v>
      </c>
      <c r="K37" s="38">
        <f>[9]Output!K37</f>
        <v>0</v>
      </c>
      <c r="L37" s="38">
        <f>[9]Output!L37</f>
        <v>0</v>
      </c>
    </row>
    <row r="38" spans="1:12">
      <c r="A38" s="38">
        <f>[9]Output!A38</f>
        <v>0</v>
      </c>
      <c r="B38" s="38">
        <f>[9]Output!B38</f>
        <v>0</v>
      </c>
      <c r="C38" s="38">
        <f>[9]Output!C38</f>
        <v>0</v>
      </c>
      <c r="D38" s="38">
        <f>[9]Output!D38</f>
        <v>0</v>
      </c>
      <c r="E38" s="38">
        <f>[9]Output!E38</f>
        <v>0</v>
      </c>
      <c r="F38" s="38">
        <f>[9]Output!F38</f>
        <v>0</v>
      </c>
      <c r="G38" s="38">
        <f>[9]Output!G38</f>
        <v>0</v>
      </c>
      <c r="H38" s="38">
        <f>[9]Output!H38</f>
        <v>0</v>
      </c>
      <c r="I38" s="38">
        <f>[9]Output!I38</f>
        <v>0</v>
      </c>
      <c r="J38" s="38">
        <f>[9]Output!J38</f>
        <v>0</v>
      </c>
      <c r="K38" s="38">
        <f>[9]Output!K38</f>
        <v>0</v>
      </c>
      <c r="L38" s="38">
        <f>[9]Output!L38</f>
        <v>0</v>
      </c>
    </row>
    <row r="39" spans="1:12">
      <c r="A39" s="38">
        <f>[9]Output!A39</f>
        <v>0</v>
      </c>
      <c r="B39" s="38">
        <f>[9]Output!B39</f>
        <v>0</v>
      </c>
      <c r="C39" s="38">
        <f>[9]Output!C39</f>
        <v>0</v>
      </c>
      <c r="D39" s="38">
        <f>[9]Output!D39</f>
        <v>0</v>
      </c>
      <c r="E39" s="38">
        <f>[9]Output!E39</f>
        <v>0</v>
      </c>
      <c r="F39" s="38">
        <f>[9]Output!F39</f>
        <v>0</v>
      </c>
      <c r="G39" s="38">
        <f>[9]Output!G39</f>
        <v>0</v>
      </c>
      <c r="H39" s="38">
        <f>[9]Output!H39</f>
        <v>0</v>
      </c>
      <c r="I39" s="38">
        <f>[9]Output!I39</f>
        <v>0</v>
      </c>
      <c r="J39" s="38">
        <f>[9]Output!J39</f>
        <v>0</v>
      </c>
      <c r="K39" s="38">
        <f>[9]Output!K39</f>
        <v>0</v>
      </c>
      <c r="L39" s="38">
        <f>[9]Output!L39</f>
        <v>0</v>
      </c>
    </row>
    <row r="40" spans="1:12">
      <c r="A40" s="38">
        <f>[9]Output!A40</f>
        <v>0</v>
      </c>
      <c r="B40" s="38">
        <f>[9]Output!B40</f>
        <v>0</v>
      </c>
      <c r="C40" s="38">
        <f>[9]Output!C40</f>
        <v>0</v>
      </c>
      <c r="D40" s="38">
        <f>[9]Output!D40</f>
        <v>0</v>
      </c>
      <c r="E40" s="38">
        <f>[9]Output!E40</f>
        <v>0</v>
      </c>
      <c r="F40" s="38">
        <f>[9]Output!F40</f>
        <v>0</v>
      </c>
      <c r="G40" s="38">
        <f>[9]Output!G40</f>
        <v>0</v>
      </c>
      <c r="H40" s="38">
        <f>[9]Output!H40</f>
        <v>0</v>
      </c>
      <c r="I40" s="38">
        <f>[9]Output!I40</f>
        <v>0</v>
      </c>
      <c r="J40" s="38">
        <f>[9]Output!J40</f>
        <v>0</v>
      </c>
      <c r="K40" s="38">
        <f>[9]Output!K40</f>
        <v>0</v>
      </c>
      <c r="L40" s="38">
        <f>[9]Output!L40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11.151261869207371</v>
      </c>
      <c r="G6">
        <f>[2]Capacity_HH2!G6</f>
        <v>29.269968162612042</v>
      </c>
      <c r="H6">
        <f>[2]Capacity_HH2!H6</f>
        <v>49.667510694683394</v>
      </c>
      <c r="I6">
        <f>[2]Capacity_HH2!I6</f>
        <v>65.821246149243748</v>
      </c>
      <c r="J6">
        <f>[2]Capacity_HH2!J6</f>
        <v>151.36790490174491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728.52535223911775</v>
      </c>
      <c r="E23">
        <f>[2]Capacity_HH2!E23</f>
        <v>728.52535223911775</v>
      </c>
      <c r="F23">
        <f>[2]Capacity_HH2!F23</f>
        <v>776.06004401874304</v>
      </c>
      <c r="G23">
        <f>[2]Capacity_HH2!G23</f>
        <v>1504.585396257861</v>
      </c>
      <c r="H23">
        <f>[2]Capacity_HH2!H23</f>
        <v>1550.2877560015249</v>
      </c>
      <c r="I23">
        <f>[2]Capacity_HH2!I23</f>
        <v>1550.2877560015249</v>
      </c>
      <c r="J23">
        <f>[2]Capacity_HH2!J23</f>
        <v>2278.8131644229679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1.1606819006166121E-2</v>
      </c>
      <c r="G28">
        <f>[2]Capacity_HH2!G28</f>
        <v>7.2059001329948025E-2</v>
      </c>
      <c r="H28">
        <f>[2]Capacity_HH2!H28</f>
        <v>0.46703525630038512</v>
      </c>
      <c r="I28">
        <f>[2]Capacity_HH2!I28</f>
        <v>2.9071244012322892</v>
      </c>
      <c r="J28">
        <f>[2]Capacity_HH2!J28</f>
        <v>2.865291491064232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0</v>
      </c>
      <c r="H30">
        <f>[2]Capacity_HH2!H30</f>
        <v>0</v>
      </c>
      <c r="I30">
        <f>[2]Capacity_HH2!I30</f>
        <v>0</v>
      </c>
      <c r="J30">
        <f>[2]Capacity_HH2!J30</f>
        <v>14.30257458825316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113.4245296327731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0</v>
      </c>
      <c r="G34">
        <f>[2]Capacity_HH2!G34</f>
        <v>9.5039227785613516</v>
      </c>
      <c r="H34">
        <f>[2]Capacity_HH2!H34</f>
        <v>56.689561567253577</v>
      </c>
      <c r="I34">
        <f>[2]Capacity_HH2!I34</f>
        <v>56.689561567253577</v>
      </c>
      <c r="J34">
        <f>[2]Capacity_HH2!J34</f>
        <v>696.29254499080048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240.96665276893509</v>
      </c>
      <c r="G38">
        <f>[2]Capacity_HH2!G38</f>
        <v>615.76385866849478</v>
      </c>
      <c r="H38">
        <f>[2]Capacity_HH2!H38</f>
        <v>971.70352823251665</v>
      </c>
      <c r="I38">
        <f>[2]Capacity_HH2!I38</f>
        <v>1163.970589888823</v>
      </c>
      <c r="J38">
        <f>[2]Capacity_HH2!J38</f>
        <v>1177.1974456772859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0.12858428700012861</v>
      </c>
      <c r="F39">
        <f>[2]Capacity_HH2!F39</f>
        <v>0.12858428700012861</v>
      </c>
      <c r="G39">
        <f>[2]Capacity_HH2!G39</f>
        <v>0</v>
      </c>
      <c r="H39">
        <f>[2]Capacity_HH2!H39</f>
        <v>0</v>
      </c>
      <c r="I39">
        <f>[2]Capacity_HH2!I39</f>
        <v>0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0</v>
      </c>
      <c r="G40">
        <f>[2]Capacity_HH2!G40</f>
        <v>0</v>
      </c>
      <c r="H40">
        <f>[2]Capacity_HH2!H40</f>
        <v>0</v>
      </c>
      <c r="I40">
        <f>[2]Capacity_HH2!I40</f>
        <v>0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225.50680786686851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1.1901159858799799</v>
      </c>
      <c r="H42">
        <f>[2]Capacity_HH2!H42</f>
        <v>7.3962010421919677</v>
      </c>
      <c r="I42">
        <f>[2]Capacity_HH2!I42</f>
        <v>46.058161035468132</v>
      </c>
      <c r="J42">
        <f>[2]Capacity_HH2!J42</f>
        <v>45.463103042528147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49" zoomScale="70" zoomScaleNormal="70" workbookViewId="0">
      <selection activeCell="K66" sqref="K66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[10]Output!A1</f>
        <v>0</v>
      </c>
      <c r="B1" s="2" t="str">
        <f>[10]Output!B1</f>
        <v>tech</v>
      </c>
      <c r="C1" s="2" t="str">
        <f>[10]Output!C1</f>
        <v>output_comm</v>
      </c>
      <c r="D1" s="2" t="str">
        <f>[10]Output!D1</f>
        <v>2010</v>
      </c>
      <c r="E1" s="2" t="str">
        <f>[10]Output!E1</f>
        <v>2015</v>
      </c>
      <c r="F1" s="2" t="str">
        <f>[10]Output!F1</f>
        <v>2020</v>
      </c>
      <c r="G1" s="2" t="str">
        <f>[10]Output!G1</f>
        <v>2025</v>
      </c>
      <c r="H1" s="2" t="str">
        <f>[10]Output!H1</f>
        <v>2030</v>
      </c>
      <c r="I1" s="2" t="str">
        <f>[10]Output!I1</f>
        <v>2035</v>
      </c>
      <c r="J1" s="2" t="str">
        <f>[10]Output!J1</f>
        <v>2040</v>
      </c>
      <c r="K1" s="2" t="str">
        <f>[10]Output!K1</f>
        <v>2045</v>
      </c>
      <c r="L1" s="2" t="str">
        <f>[10]Output!L1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[10]Output!A2</f>
        <v>0</v>
      </c>
      <c r="B2" s="2" t="str">
        <f>[10]Output!B2</f>
        <v>UPS_BIO_REF_GEN1_ETHAMIDE_EXS</v>
      </c>
      <c r="C2" s="2" t="str">
        <f>[10]Output!C2</f>
        <v>RNW_BIO_ETH</v>
      </c>
      <c r="D2" s="38">
        <f>[10]Output!D2</f>
        <v>0</v>
      </c>
      <c r="E2" s="38">
        <f>[10]Output!E2</f>
        <v>0</v>
      </c>
      <c r="F2" s="38">
        <f>[10]Output!F2</f>
        <v>1294.5525412165409</v>
      </c>
      <c r="G2" s="38">
        <f>[10]Output!G2</f>
        <v>0</v>
      </c>
      <c r="H2" s="38">
        <f>[10]Output!H2</f>
        <v>0</v>
      </c>
      <c r="I2" s="38">
        <f>[10]Output!I2</f>
        <v>0</v>
      </c>
      <c r="J2" s="38">
        <f>[10]Output!J2</f>
        <v>0</v>
      </c>
      <c r="K2" s="38">
        <f>[10]Output!K2</f>
        <v>0</v>
      </c>
      <c r="L2" s="38">
        <f>[10]Output!L2</f>
        <v>0</v>
      </c>
      <c r="N2" s="2" t="str">
        <f t="shared" ref="N2:N15" si="2">B2</f>
        <v>UPS_BIO_REF_GEN1_ETHAMIDE_EXS</v>
      </c>
      <c r="O2" s="2" t="str">
        <f t="shared" si="0"/>
        <v>RNW_BIO_ETH</v>
      </c>
      <c r="P2" s="3">
        <f>D2*0.0385</f>
        <v>0</v>
      </c>
      <c r="Q2" s="3">
        <f t="shared" ref="Q2:X2" si="3">E2*0.0385</f>
        <v>0</v>
      </c>
      <c r="R2" s="3">
        <f t="shared" si="3"/>
        <v>49.840272836836824</v>
      </c>
      <c r="S2" s="3">
        <f t="shared" si="3"/>
        <v>0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X2" s="3">
        <f t="shared" si="3"/>
        <v>0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0</v>
      </c>
      <c r="AG2" s="3">
        <f t="shared" si="4"/>
        <v>0</v>
      </c>
      <c r="AH2" s="3">
        <f t="shared" si="4"/>
        <v>0</v>
      </c>
      <c r="AI2" s="3">
        <f t="shared" si="4"/>
        <v>0</v>
      </c>
      <c r="AJ2" s="3">
        <f t="shared" si="4"/>
        <v>0</v>
      </c>
    </row>
    <row r="3" spans="1:36">
      <c r="A3" s="2">
        <f>[10]Output!A3</f>
        <v>1</v>
      </c>
      <c r="B3" s="2" t="str">
        <f>[10]Output!B3</f>
        <v>UPS_BIO_REF_GEN1_ETHSUG_EXS</v>
      </c>
      <c r="C3" s="2" t="str">
        <f>[10]Output!C3</f>
        <v>RNW_BIO_ETH</v>
      </c>
      <c r="D3" s="38">
        <f>[10]Output!D3</f>
        <v>0</v>
      </c>
      <c r="E3" s="38">
        <f>[10]Output!E3</f>
        <v>0</v>
      </c>
      <c r="F3" s="38">
        <f>[10]Output!F3</f>
        <v>1281.1615658548969</v>
      </c>
      <c r="G3" s="38">
        <f>[10]Output!G3</f>
        <v>0</v>
      </c>
      <c r="H3" s="38">
        <f>[10]Output!H3</f>
        <v>0</v>
      </c>
      <c r="I3" s="38">
        <f>[10]Output!I3</f>
        <v>0</v>
      </c>
      <c r="J3" s="38">
        <f>[10]Output!J3</f>
        <v>0</v>
      </c>
      <c r="K3" s="38">
        <f>[10]Output!K3</f>
        <v>0</v>
      </c>
      <c r="L3" s="38">
        <f>[10]Output!L3</f>
        <v>0</v>
      </c>
      <c r="N3" s="2" t="str">
        <f t="shared" si="2"/>
        <v>UPS_BIO_REF_GEN1_ETHSUG_EXS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34.591362278082215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0</v>
      </c>
      <c r="X3" s="3">
        <f t="shared" si="5"/>
        <v>0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0</v>
      </c>
      <c r="AJ3" s="3">
        <f t="shared" si="6"/>
        <v>0</v>
      </c>
    </row>
    <row r="4" spans="1:36">
      <c r="A4" s="2">
        <f>[10]Output!A4</f>
        <v>2</v>
      </c>
      <c r="B4" s="2" t="str">
        <f>[10]Output!B4</f>
        <v>UPS_BIO_REF_GEN1_ETBE_EXS</v>
      </c>
      <c r="C4" s="2" t="str">
        <f>[10]Output!C4</f>
        <v>RNW_BIO_ETBE</v>
      </c>
      <c r="D4" s="38">
        <f>[10]Output!D4</f>
        <v>6544.0247629663427</v>
      </c>
      <c r="E4" s="38">
        <f>[10]Output!E4</f>
        <v>5842.1376630805053</v>
      </c>
      <c r="F4" s="38">
        <f>[10]Output!F4</f>
        <v>5207.7146031810171</v>
      </c>
      <c r="G4" s="38">
        <f>[10]Output!G4</f>
        <v>6018.2922110196023</v>
      </c>
      <c r="H4" s="38">
        <f>[10]Output!H4</f>
        <v>5329.1109816784101</v>
      </c>
      <c r="I4" s="38">
        <f>[10]Output!I4</f>
        <v>5036.7876940716524</v>
      </c>
      <c r="J4" s="38">
        <f>[10]Output!J4</f>
        <v>4575.7021359221217</v>
      </c>
      <c r="K4" s="38">
        <f>[10]Output!K4</f>
        <v>4876.248880832909</v>
      </c>
      <c r="L4" s="38">
        <f>[10]Output!L4</f>
        <v>4367.71939322665</v>
      </c>
      <c r="N4" s="2" t="str">
        <f t="shared" si="2"/>
        <v>UPS_BIO_REF_GEN1_ETBE_EXS</v>
      </c>
      <c r="O4" s="2" t="str">
        <f t="shared" si="0"/>
        <v>RNW_BIO_ETBE</v>
      </c>
      <c r="P4" s="3">
        <f>D4*0.027</f>
        <v>176.68866860009126</v>
      </c>
      <c r="Q4" s="3">
        <f t="shared" si="5"/>
        <v>157.73771690317363</v>
      </c>
      <c r="R4" s="3">
        <f t="shared" si="5"/>
        <v>140.60829428588747</v>
      </c>
      <c r="S4" s="3">
        <f t="shared" si="5"/>
        <v>162.49388969752926</v>
      </c>
      <c r="T4" s="3">
        <f t="shared" si="5"/>
        <v>143.88599650531708</v>
      </c>
      <c r="U4" s="3">
        <f t="shared" si="5"/>
        <v>135.99326773993462</v>
      </c>
      <c r="V4" s="3">
        <f t="shared" si="5"/>
        <v>123.54395766989728</v>
      </c>
      <c r="W4" s="3">
        <f t="shared" si="5"/>
        <v>131.65871978248853</v>
      </c>
      <c r="X4" s="3">
        <f t="shared" si="5"/>
        <v>117.92842361711955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84.431635114919033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0</v>
      </c>
      <c r="AI4" s="3">
        <f t="shared" si="7"/>
        <v>0</v>
      </c>
      <c r="AJ4" s="3">
        <f t="shared" si="7"/>
        <v>0</v>
      </c>
    </row>
    <row r="5" spans="1:36">
      <c r="A5" s="2">
        <f>[10]Output!A5</f>
        <v>0</v>
      </c>
      <c r="B5" s="2">
        <f>[10]Output!B5</f>
        <v>0</v>
      </c>
      <c r="C5" s="2">
        <f>[10]Output!C5</f>
        <v>0</v>
      </c>
      <c r="D5" s="38">
        <f>[10]Output!D5</f>
        <v>0</v>
      </c>
      <c r="E5" s="38">
        <f>[10]Output!E5</f>
        <v>0</v>
      </c>
      <c r="F5" s="38">
        <f>[10]Output!F5</f>
        <v>0</v>
      </c>
      <c r="G5" s="38">
        <f>[10]Output!G5</f>
        <v>0</v>
      </c>
      <c r="H5" s="38">
        <f>[10]Output!H5</f>
        <v>0</v>
      </c>
      <c r="I5" s="38">
        <f>[10]Output!I5</f>
        <v>0</v>
      </c>
      <c r="J5" s="38">
        <f>[10]Output!J5</f>
        <v>0</v>
      </c>
      <c r="K5" s="38">
        <f>[10]Output!K5</f>
        <v>0</v>
      </c>
      <c r="L5" s="38">
        <f>[10]Output!L5</f>
        <v>0</v>
      </c>
      <c r="N5" s="2">
        <f t="shared" si="2"/>
        <v>0</v>
      </c>
      <c r="O5" s="2">
        <f t="shared" si="0"/>
        <v>0</v>
      </c>
      <c r="P5" s="3">
        <f>D5*0.036</f>
        <v>0</v>
      </c>
      <c r="Q5" s="3">
        <f t="shared" ref="Q5:X5" si="8">E5*0.036</f>
        <v>0</v>
      </c>
      <c r="R5" s="3">
        <f t="shared" si="8"/>
        <v>0</v>
      </c>
      <c r="S5" s="3">
        <f t="shared" si="8"/>
        <v>0</v>
      </c>
      <c r="T5" s="3">
        <f t="shared" si="8"/>
        <v>0</v>
      </c>
      <c r="U5" s="3">
        <f t="shared" si="8"/>
        <v>0</v>
      </c>
      <c r="V5" s="3">
        <f t="shared" si="8"/>
        <v>0</v>
      </c>
      <c r="W5" s="3">
        <f t="shared" si="8"/>
        <v>0</v>
      </c>
      <c r="X5" s="3">
        <f t="shared" si="8"/>
        <v>0</v>
      </c>
      <c r="Z5" s="55" t="s">
        <v>224</v>
      </c>
      <c r="AA5" s="2" t="s">
        <v>137</v>
      </c>
      <c r="AB5" s="3">
        <f>SUMIF($O:$O,"*ETBE*",P:P)</f>
        <v>176.68866860009126</v>
      </c>
      <c r="AC5" s="3">
        <f t="shared" ref="AC5:AJ5" si="9">SUMIF($O:$O,"*ETBE*",Q:Q)</f>
        <v>157.73771690317363</v>
      </c>
      <c r="AD5" s="3">
        <f t="shared" si="9"/>
        <v>140.60829428588747</v>
      </c>
      <c r="AE5" s="3">
        <f t="shared" si="9"/>
        <v>162.49388969752926</v>
      </c>
      <c r="AF5" s="3">
        <f t="shared" si="9"/>
        <v>143.88599650531708</v>
      </c>
      <c r="AG5" s="3">
        <f t="shared" si="9"/>
        <v>135.99326773993462</v>
      </c>
      <c r="AH5" s="3">
        <f t="shared" si="9"/>
        <v>123.54395766989728</v>
      </c>
      <c r="AI5" s="3">
        <f t="shared" si="9"/>
        <v>131.65871978248853</v>
      </c>
      <c r="AJ5" s="3">
        <f t="shared" si="9"/>
        <v>117.92842361711955</v>
      </c>
    </row>
    <row r="6" spans="1:36">
      <c r="A6" s="2">
        <f>[10]Output!A6</f>
        <v>0</v>
      </c>
      <c r="B6" s="2">
        <f>[10]Output!B6</f>
        <v>0</v>
      </c>
      <c r="C6" s="2">
        <f>[10]Output!C6</f>
        <v>0</v>
      </c>
      <c r="D6" s="38">
        <f>[10]Output!D6</f>
        <v>0</v>
      </c>
      <c r="E6" s="38">
        <f>[10]Output!E6</f>
        <v>0</v>
      </c>
      <c r="F6" s="38">
        <f>[10]Output!F6</f>
        <v>0</v>
      </c>
      <c r="G6" s="38">
        <f>[10]Output!G6</f>
        <v>0</v>
      </c>
      <c r="H6" s="38">
        <f>[10]Output!H6</f>
        <v>0</v>
      </c>
      <c r="I6" s="38">
        <f>[10]Output!I6</f>
        <v>0</v>
      </c>
      <c r="J6" s="38">
        <f>[10]Output!J6</f>
        <v>0</v>
      </c>
      <c r="K6" s="38">
        <f>[10]Output!K6</f>
        <v>0</v>
      </c>
      <c r="L6" s="38">
        <f>[10]Output!L6</f>
        <v>0</v>
      </c>
      <c r="N6" s="2">
        <f t="shared" si="2"/>
        <v>0</v>
      </c>
      <c r="O6" s="2">
        <f t="shared" si="0"/>
        <v>0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0</v>
      </c>
      <c r="X6" s="3">
        <f t="shared" si="10"/>
        <v>0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[10]Output!A7</f>
        <v>0</v>
      </c>
      <c r="B7" s="2">
        <f>[10]Output!B7</f>
        <v>0</v>
      </c>
      <c r="C7" s="2">
        <f>[10]Output!C7</f>
        <v>0</v>
      </c>
      <c r="D7" s="38">
        <f>[10]Output!D7</f>
        <v>0</v>
      </c>
      <c r="E7" s="38">
        <f>[10]Output!E7</f>
        <v>0</v>
      </c>
      <c r="F7" s="38">
        <f>[10]Output!F7</f>
        <v>0</v>
      </c>
      <c r="G7" s="38">
        <f>[10]Output!G7</f>
        <v>0</v>
      </c>
      <c r="H7" s="38">
        <f>[10]Output!H7</f>
        <v>0</v>
      </c>
      <c r="I7" s="38">
        <f>[10]Output!I7</f>
        <v>0</v>
      </c>
      <c r="J7" s="38">
        <f>[10]Output!J7</f>
        <v>0</v>
      </c>
      <c r="K7" s="38">
        <f>[10]Output!K7</f>
        <v>0</v>
      </c>
      <c r="L7" s="38">
        <f>[10]Output!L7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[10]Output!A8</f>
        <v>0</v>
      </c>
      <c r="B8" s="2">
        <f>[10]Output!B8</f>
        <v>0</v>
      </c>
      <c r="C8" s="2">
        <f>[10]Output!C8</f>
        <v>0</v>
      </c>
      <c r="D8" s="38">
        <f>[10]Output!D8</f>
        <v>0</v>
      </c>
      <c r="E8" s="38">
        <f>[10]Output!E8</f>
        <v>0</v>
      </c>
      <c r="F8" s="38">
        <f>[10]Output!F8</f>
        <v>0</v>
      </c>
      <c r="G8" s="38">
        <f>[10]Output!G8</f>
        <v>0</v>
      </c>
      <c r="H8" s="38">
        <f>[10]Output!H8</f>
        <v>0</v>
      </c>
      <c r="I8" s="38">
        <f>[10]Output!I8</f>
        <v>0</v>
      </c>
      <c r="J8" s="38">
        <f>[10]Output!J8</f>
        <v>0</v>
      </c>
      <c r="K8" s="38">
        <f>[10]Output!K8</f>
        <v>0</v>
      </c>
      <c r="L8" s="38">
        <f>[10]Output!L8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[10]Output!A9</f>
        <v>0</v>
      </c>
      <c r="B9" s="2">
        <f>[10]Output!B9</f>
        <v>0</v>
      </c>
      <c r="C9" s="2">
        <f>[10]Output!C9</f>
        <v>0</v>
      </c>
      <c r="D9" s="38">
        <f>[10]Output!D9</f>
        <v>0</v>
      </c>
      <c r="E9" s="38">
        <f>[10]Output!E9</f>
        <v>0</v>
      </c>
      <c r="F9" s="38">
        <f>[10]Output!F9</f>
        <v>0</v>
      </c>
      <c r="G9" s="38">
        <f>[10]Output!G9</f>
        <v>0</v>
      </c>
      <c r="H9" s="38">
        <f>[10]Output!H9</f>
        <v>0</v>
      </c>
      <c r="I9" s="38">
        <f>[10]Output!I9</f>
        <v>0</v>
      </c>
      <c r="J9" s="38">
        <f>[10]Output!J9</f>
        <v>0</v>
      </c>
      <c r="K9" s="38">
        <f>[10]Output!K9</f>
        <v>0</v>
      </c>
      <c r="L9" s="38">
        <f>[10]Output!L9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[10]Output!A10</f>
        <v>0</v>
      </c>
      <c r="B10" s="2">
        <f>[10]Output!B10</f>
        <v>0</v>
      </c>
      <c r="C10" s="2">
        <f>[10]Output!C10</f>
        <v>0</v>
      </c>
      <c r="D10" s="38">
        <f>[10]Output!D10</f>
        <v>0</v>
      </c>
      <c r="E10" s="38">
        <f>[10]Output!E10</f>
        <v>0</v>
      </c>
      <c r="F10" s="38">
        <f>[10]Output!F10</f>
        <v>0</v>
      </c>
      <c r="G10" s="38">
        <f>[10]Output!G10</f>
        <v>0</v>
      </c>
      <c r="H10" s="38">
        <f>[10]Output!H10</f>
        <v>0</v>
      </c>
      <c r="I10" s="38">
        <f>[10]Output!I10</f>
        <v>0</v>
      </c>
      <c r="J10" s="38">
        <f>[10]Output!J10</f>
        <v>0</v>
      </c>
      <c r="K10" s="38">
        <f>[10]Output!K10</f>
        <v>0</v>
      </c>
      <c r="L10" s="38">
        <f>[10]Output!L10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[10]Output!A11</f>
        <v>0</v>
      </c>
      <c r="B11" s="2">
        <f>[10]Output!B11</f>
        <v>0</v>
      </c>
      <c r="C11" s="2">
        <f>[10]Output!C11</f>
        <v>0</v>
      </c>
      <c r="D11" s="38">
        <f>[10]Output!D11</f>
        <v>0</v>
      </c>
      <c r="E11" s="38">
        <f>[10]Output!E11</f>
        <v>0</v>
      </c>
      <c r="F11" s="38">
        <f>[10]Output!F11</f>
        <v>0</v>
      </c>
      <c r="G11" s="38">
        <f>[10]Output!G11</f>
        <v>0</v>
      </c>
      <c r="H11" s="38">
        <f>[10]Output!H11</f>
        <v>0</v>
      </c>
      <c r="I11" s="38">
        <f>[10]Output!I11</f>
        <v>0</v>
      </c>
      <c r="J11" s="38">
        <f>[10]Output!J11</f>
        <v>0</v>
      </c>
      <c r="K11" s="38">
        <f>[10]Output!K11</f>
        <v>0</v>
      </c>
      <c r="L11" s="38">
        <f>[10]Output!L11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[10]Output!A12</f>
        <v>0</v>
      </c>
      <c r="B12" s="2">
        <f>[10]Output!B12</f>
        <v>0</v>
      </c>
      <c r="C12" s="2">
        <f>[10]Output!C12</f>
        <v>0</v>
      </c>
      <c r="D12" s="38">
        <f>[10]Output!D12</f>
        <v>0</v>
      </c>
      <c r="E12" s="38">
        <f>[10]Output!E12</f>
        <v>0</v>
      </c>
      <c r="F12" s="38">
        <f>[10]Output!F12</f>
        <v>0</v>
      </c>
      <c r="G12" s="38">
        <f>[10]Output!G12</f>
        <v>0</v>
      </c>
      <c r="H12" s="38">
        <f>[10]Output!H12</f>
        <v>0</v>
      </c>
      <c r="I12" s="38">
        <f>[10]Output!I12</f>
        <v>0</v>
      </c>
      <c r="J12" s="38">
        <f>[10]Output!J12</f>
        <v>0</v>
      </c>
      <c r="K12" s="38">
        <f>[10]Output!K12</f>
        <v>0</v>
      </c>
      <c r="L12" s="38">
        <f>[10]Output!L12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[10]Output!A13</f>
        <v>0</v>
      </c>
      <c r="B13" s="2">
        <f>[10]Output!B13</f>
        <v>0</v>
      </c>
      <c r="C13" s="2">
        <f>[10]Output!C13</f>
        <v>0</v>
      </c>
      <c r="D13" s="38">
        <f>[10]Output!D13</f>
        <v>0</v>
      </c>
      <c r="E13" s="38">
        <f>[10]Output!E13</f>
        <v>0</v>
      </c>
      <c r="F13" s="38">
        <f>[10]Output!F13</f>
        <v>0</v>
      </c>
      <c r="G13" s="38">
        <f>[10]Output!G13</f>
        <v>0</v>
      </c>
      <c r="H13" s="38">
        <f>[10]Output!H13</f>
        <v>0</v>
      </c>
      <c r="I13" s="38">
        <f>[10]Output!I13</f>
        <v>0</v>
      </c>
      <c r="J13" s="38">
        <f>[10]Output!J13</f>
        <v>0</v>
      </c>
      <c r="K13" s="38">
        <f>[10]Output!K13</f>
        <v>0</v>
      </c>
      <c r="L13" s="38">
        <f>[10]Output!L13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[10]Output!A14</f>
        <v>0</v>
      </c>
      <c r="B14" s="2">
        <f>[10]Output!B14</f>
        <v>0</v>
      </c>
      <c r="C14" s="2">
        <f>[10]Output!C14</f>
        <v>0</v>
      </c>
      <c r="D14" s="38">
        <f>[10]Output!D14</f>
        <v>0</v>
      </c>
      <c r="E14" s="38">
        <f>[10]Output!E14</f>
        <v>0</v>
      </c>
      <c r="F14" s="38">
        <f>[10]Output!F14</f>
        <v>0</v>
      </c>
      <c r="G14" s="38">
        <f>[10]Output!G14</f>
        <v>0</v>
      </c>
      <c r="H14" s="38">
        <f>[10]Output!H14</f>
        <v>0</v>
      </c>
      <c r="I14" s="38">
        <f>[10]Output!I14</f>
        <v>0</v>
      </c>
      <c r="J14" s="38">
        <f>[10]Output!J14</f>
        <v>0</v>
      </c>
      <c r="K14" s="38">
        <f>[10]Output!K14</f>
        <v>0</v>
      </c>
      <c r="L14" s="38">
        <f>[10]Output!L14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[10]Output!A15</f>
        <v>0</v>
      </c>
      <c r="B15" s="2">
        <f>[10]Output!B15</f>
        <v>0</v>
      </c>
      <c r="C15" s="2">
        <f>[10]Output!C15</f>
        <v>0</v>
      </c>
      <c r="D15" s="38">
        <f>[10]Output!D15</f>
        <v>0</v>
      </c>
      <c r="E15" s="38">
        <f>[10]Output!E15</f>
        <v>0</v>
      </c>
      <c r="F15" s="38">
        <f>[10]Output!F15</f>
        <v>0</v>
      </c>
      <c r="G15" s="38">
        <f>[10]Output!G15</f>
        <v>0</v>
      </c>
      <c r="H15" s="38">
        <f>[10]Output!H15</f>
        <v>0</v>
      </c>
      <c r="I15" s="38">
        <f>[10]Output!I15</f>
        <v>0</v>
      </c>
      <c r="J15" s="38">
        <f>[10]Output!J15</f>
        <v>0</v>
      </c>
      <c r="K15" s="38">
        <f>[10]Output!K15</f>
        <v>0</v>
      </c>
      <c r="L15" s="38">
        <f>[10]Output!L15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[11]Input!A1</f>
        <v>0</v>
      </c>
      <c r="B17" s="2" t="str">
        <f>[11]Input!B1</f>
        <v>tech</v>
      </c>
      <c r="C17" s="2" t="str">
        <f>[11]Input!C1</f>
        <v>input_comm</v>
      </c>
      <c r="D17" s="2" t="str">
        <f>[11]Input!D1</f>
        <v>2010</v>
      </c>
      <c r="E17" s="2" t="str">
        <f>[11]Input!E1</f>
        <v>2015</v>
      </c>
      <c r="F17" s="2" t="str">
        <f>[11]Input!F1</f>
        <v>2020</v>
      </c>
      <c r="G17" s="2" t="str">
        <f>[11]Input!G1</f>
        <v>2025</v>
      </c>
      <c r="H17" s="2" t="str">
        <f>[11]Input!H1</f>
        <v>2030</v>
      </c>
      <c r="I17" s="2" t="str">
        <f>[11]Input!I1</f>
        <v>2035</v>
      </c>
      <c r="J17" s="2" t="str">
        <f>[11]Input!J1</f>
        <v>2040</v>
      </c>
      <c r="K17" s="2" t="str">
        <f>[11]Input!K1</f>
        <v>2045</v>
      </c>
      <c r="L17" s="2" t="str">
        <f>[11]Input!L1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[11]Input!A2</f>
        <v>0</v>
      </c>
      <c r="B18" s="2" t="str">
        <f>[11]Input!B2</f>
        <v>UPS_BIO_BLD_STC</v>
      </c>
      <c r="C18" s="2" t="str">
        <f>[11]Input!C2</f>
        <v>RNW_POT_BIO_CRP_STC</v>
      </c>
      <c r="D18" s="50">
        <f>[11]Input!D2</f>
        <v>0</v>
      </c>
      <c r="E18" s="50">
        <f>[11]Input!E2</f>
        <v>0</v>
      </c>
      <c r="F18" s="50">
        <f>[11]Input!F2</f>
        <v>63.944235818290437</v>
      </c>
      <c r="G18" s="50">
        <f>[11]Input!G2</f>
        <v>0</v>
      </c>
      <c r="H18" s="50">
        <f>[11]Input!H2</f>
        <v>0</v>
      </c>
      <c r="I18" s="50">
        <f>[11]Input!I2</f>
        <v>0</v>
      </c>
      <c r="J18" s="50">
        <f>[11]Input!J2</f>
        <v>0</v>
      </c>
      <c r="K18" s="50">
        <f>[11]Input!K2</f>
        <v>0</v>
      </c>
      <c r="L18" s="50">
        <f>[11]Input!L2</f>
        <v>0</v>
      </c>
      <c r="N18" s="2" t="str">
        <f t="shared" ref="N18:N23" si="14">C18</f>
        <v>RNW_POT_BIO_CRP_STC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63.944235818290437</v>
      </c>
      <c r="S18" s="3">
        <f t="shared" si="13"/>
        <v>0</v>
      </c>
      <c r="T18" s="3">
        <f t="shared" si="13"/>
        <v>0</v>
      </c>
      <c r="U18" s="3">
        <f t="shared" si="13"/>
        <v>0</v>
      </c>
      <c r="V18" s="3">
        <f t="shared" si="13"/>
        <v>0</v>
      </c>
      <c r="W18" s="3">
        <f t="shared" si="13"/>
        <v>0</v>
      </c>
      <c r="X18" s="3">
        <f t="shared" si="13"/>
        <v>0</v>
      </c>
      <c r="Y18" s="38"/>
    </row>
    <row r="19" spans="1:25">
      <c r="A19" s="2">
        <f>[11]Input!A3</f>
        <v>0</v>
      </c>
      <c r="B19" s="2">
        <f>[11]Input!B3</f>
        <v>0</v>
      </c>
      <c r="C19" s="2">
        <f>[11]Input!C3</f>
        <v>0</v>
      </c>
      <c r="D19" s="50">
        <f>[11]Input!D3</f>
        <v>0</v>
      </c>
      <c r="E19" s="50">
        <f>[11]Input!E3</f>
        <v>0</v>
      </c>
      <c r="F19" s="50">
        <f>[11]Input!F3</f>
        <v>0</v>
      </c>
      <c r="G19" s="50">
        <f>[11]Input!G3</f>
        <v>0</v>
      </c>
      <c r="H19" s="50">
        <f>[11]Input!H3</f>
        <v>0</v>
      </c>
      <c r="I19" s="50">
        <f>[11]Input!I3</f>
        <v>0</v>
      </c>
      <c r="J19" s="50">
        <f>[11]Input!J3</f>
        <v>0</v>
      </c>
      <c r="K19" s="50">
        <f>[11]Input!K3</f>
        <v>0</v>
      </c>
      <c r="L19" s="50">
        <f>[11]Input!L3</f>
        <v>0</v>
      </c>
      <c r="N19" s="2">
        <f t="shared" si="14"/>
        <v>0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0</v>
      </c>
      <c r="Y19" s="38"/>
    </row>
    <row r="20" spans="1:25">
      <c r="A20" s="2">
        <f>[11]Input!A4</f>
        <v>0</v>
      </c>
      <c r="B20" s="2">
        <f>[11]Input!B4</f>
        <v>0</v>
      </c>
      <c r="C20" s="2">
        <f>[11]Input!C4</f>
        <v>0</v>
      </c>
      <c r="D20" s="50">
        <f>[11]Input!D4</f>
        <v>0</v>
      </c>
      <c r="E20" s="50">
        <f>[11]Input!E4</f>
        <v>0</v>
      </c>
      <c r="F20" s="50">
        <f>[11]Input!F4</f>
        <v>0</v>
      </c>
      <c r="G20" s="50">
        <f>[11]Input!G4</f>
        <v>0</v>
      </c>
      <c r="H20" s="50">
        <f>[11]Input!H4</f>
        <v>0</v>
      </c>
      <c r="I20" s="50">
        <f>[11]Input!I4</f>
        <v>0</v>
      </c>
      <c r="J20" s="50">
        <f>[11]Input!J4</f>
        <v>0</v>
      </c>
      <c r="K20" s="50">
        <f>[11]Input!K4</f>
        <v>0</v>
      </c>
      <c r="L20" s="50">
        <f>[11]Input!L4</f>
        <v>0</v>
      </c>
      <c r="N20" s="2">
        <f t="shared" si="14"/>
        <v>0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0</v>
      </c>
      <c r="U20" s="3">
        <f t="shared" si="15"/>
        <v>0</v>
      </c>
      <c r="V20" s="3">
        <f t="shared" si="15"/>
        <v>0</v>
      </c>
      <c r="W20" s="3">
        <f t="shared" si="15"/>
        <v>0</v>
      </c>
      <c r="X20" s="3">
        <f t="shared" si="15"/>
        <v>0</v>
      </c>
      <c r="Y20" s="38"/>
    </row>
    <row r="21" spans="1:25">
      <c r="A21" s="2">
        <f>[11]Input!A5</f>
        <v>0</v>
      </c>
      <c r="B21" s="2">
        <f>[11]Input!B5</f>
        <v>0</v>
      </c>
      <c r="C21" s="2">
        <f>[11]Input!C5</f>
        <v>0</v>
      </c>
      <c r="D21" s="50">
        <f>[11]Input!D5</f>
        <v>0</v>
      </c>
      <c r="E21" s="50">
        <f>[11]Input!E5</f>
        <v>0</v>
      </c>
      <c r="F21" s="50">
        <f>[11]Input!F5</f>
        <v>0</v>
      </c>
      <c r="G21" s="50">
        <f>[11]Input!G5</f>
        <v>0</v>
      </c>
      <c r="H21" s="50">
        <f>[11]Input!H5</f>
        <v>0</v>
      </c>
      <c r="I21" s="50">
        <f>[11]Input!I5</f>
        <v>0</v>
      </c>
      <c r="J21" s="50">
        <f>[11]Input!J5</f>
        <v>0</v>
      </c>
      <c r="K21" s="50">
        <f>[11]Input!K5</f>
        <v>0</v>
      </c>
      <c r="L21" s="50">
        <f>[11]Input!L5</f>
        <v>0</v>
      </c>
      <c r="N21" s="2">
        <f t="shared" si="14"/>
        <v>0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0</v>
      </c>
      <c r="U21" s="3">
        <f t="shared" si="16"/>
        <v>0</v>
      </c>
      <c r="V21" s="3">
        <f t="shared" si="16"/>
        <v>0</v>
      </c>
      <c r="W21" s="3">
        <f t="shared" si="16"/>
        <v>0</v>
      </c>
      <c r="X21" s="3">
        <f t="shared" si="16"/>
        <v>0</v>
      </c>
      <c r="Y21" s="38"/>
    </row>
    <row r="22" spans="1:25">
      <c r="A22" s="2">
        <f>[11]Input!A6</f>
        <v>0</v>
      </c>
      <c r="B22" s="2">
        <f>[11]Input!B6</f>
        <v>0</v>
      </c>
      <c r="C22" s="2">
        <f>[11]Input!C6</f>
        <v>0</v>
      </c>
      <c r="D22" s="50">
        <f>[11]Input!D6</f>
        <v>0</v>
      </c>
      <c r="E22" s="50">
        <f>[11]Input!E6</f>
        <v>0</v>
      </c>
      <c r="F22" s="50">
        <f>[11]Input!F6</f>
        <v>0</v>
      </c>
      <c r="G22" s="50">
        <f>[11]Input!G6</f>
        <v>0</v>
      </c>
      <c r="H22" s="50">
        <f>[11]Input!H6</f>
        <v>0</v>
      </c>
      <c r="I22" s="50">
        <f>[11]Input!I6</f>
        <v>0</v>
      </c>
      <c r="J22" s="50">
        <f>[11]Input!J6</f>
        <v>0</v>
      </c>
      <c r="K22" s="50">
        <f>[11]Input!K6</f>
        <v>0</v>
      </c>
      <c r="L22" s="50">
        <f>[11]Input!L6</f>
        <v>0</v>
      </c>
      <c r="N22" s="2">
        <f t="shared" si="14"/>
        <v>0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0</v>
      </c>
      <c r="U22" s="3">
        <f t="shared" si="16"/>
        <v>0</v>
      </c>
      <c r="V22" s="3">
        <f t="shared" si="16"/>
        <v>0</v>
      </c>
      <c r="W22" s="3">
        <f t="shared" si="16"/>
        <v>0</v>
      </c>
      <c r="X22" s="3">
        <f t="shared" si="16"/>
        <v>0</v>
      </c>
      <c r="Y22" s="38"/>
    </row>
    <row r="23" spans="1:25">
      <c r="A23" s="2">
        <f>[11]Input!A7</f>
        <v>0</v>
      </c>
      <c r="B23" s="2">
        <f>[11]Input!B7</f>
        <v>0</v>
      </c>
      <c r="C23" s="2">
        <f>[11]Input!C7</f>
        <v>0</v>
      </c>
      <c r="D23" s="50">
        <f>[11]Input!D7</f>
        <v>0</v>
      </c>
      <c r="E23" s="50">
        <f>[11]Input!E7</f>
        <v>0</v>
      </c>
      <c r="F23" s="50">
        <f>[11]Input!F7</f>
        <v>0</v>
      </c>
      <c r="G23" s="50">
        <f>[11]Input!G7</f>
        <v>0</v>
      </c>
      <c r="H23" s="50">
        <f>[11]Input!H7</f>
        <v>0</v>
      </c>
      <c r="I23" s="50">
        <f>[11]Input!I7</f>
        <v>0</v>
      </c>
      <c r="J23" s="50">
        <f>[11]Input!J7</f>
        <v>0</v>
      </c>
      <c r="K23" s="50">
        <f>[11]Input!K7</f>
        <v>0</v>
      </c>
      <c r="L23" s="50">
        <f>[11]Input!L7</f>
        <v>0</v>
      </c>
      <c r="N23" s="2">
        <f t="shared" si="14"/>
        <v>0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0</v>
      </c>
      <c r="Y23" s="38"/>
    </row>
    <row r="24" spans="1:25">
      <c r="A24" s="2">
        <f>[11]Input!A8</f>
        <v>0</v>
      </c>
      <c r="B24" s="2">
        <f>[11]Input!B8</f>
        <v>0</v>
      </c>
      <c r="C24" s="50">
        <f>[11]Input!C8</f>
        <v>0</v>
      </c>
      <c r="D24" s="50">
        <f>[11]Input!D8</f>
        <v>0</v>
      </c>
      <c r="E24" s="50">
        <f>[11]Input!E8</f>
        <v>0</v>
      </c>
      <c r="F24" s="50">
        <f>[11]Input!F8</f>
        <v>0</v>
      </c>
      <c r="G24" s="50">
        <f>[11]Input!G8</f>
        <v>0</v>
      </c>
      <c r="H24" s="50">
        <f>[11]Input!H8</f>
        <v>0</v>
      </c>
      <c r="I24" s="50">
        <f>[11]Input!I8</f>
        <v>0</v>
      </c>
      <c r="J24" s="50">
        <f>[11]Input!J8</f>
        <v>0</v>
      </c>
      <c r="K24" s="50">
        <f>[11]Input!K8</f>
        <v>0</v>
      </c>
      <c r="L24" s="50">
        <f>[11]Input!L8</f>
        <v>0</v>
      </c>
    </row>
    <row r="25" spans="1:25">
      <c r="A25" s="2">
        <f>[11]Input!A9</f>
        <v>0</v>
      </c>
      <c r="B25" s="2">
        <f>[11]Input!B9</f>
        <v>0</v>
      </c>
      <c r="C25" s="50">
        <f>[11]Input!C9</f>
        <v>0</v>
      </c>
      <c r="D25" s="50">
        <f>[11]Input!D9</f>
        <v>0</v>
      </c>
      <c r="E25" s="50">
        <f>[11]Input!E9</f>
        <v>0</v>
      </c>
      <c r="F25" s="50">
        <f>[11]Input!F9</f>
        <v>0</v>
      </c>
      <c r="G25" s="50">
        <f>[11]Input!G9</f>
        <v>0</v>
      </c>
      <c r="H25" s="50">
        <f>[11]Input!H9</f>
        <v>0</v>
      </c>
      <c r="I25" s="50">
        <f>[11]Input!I9</f>
        <v>0</v>
      </c>
      <c r="J25" s="50">
        <f>[11]Input!J9</f>
        <v>0</v>
      </c>
      <c r="K25" s="50">
        <f>[11]Input!K9</f>
        <v>0</v>
      </c>
      <c r="L25" s="50">
        <f>[11]Input!L9</f>
        <v>0</v>
      </c>
    </row>
    <row r="26" spans="1:25">
      <c r="A26" s="2">
        <f>[11]Input!A10</f>
        <v>0</v>
      </c>
      <c r="B26" s="2">
        <f>[11]Input!B10</f>
        <v>0</v>
      </c>
      <c r="C26" s="50">
        <f>[11]Input!C10</f>
        <v>0</v>
      </c>
      <c r="D26" s="50">
        <f>[11]Input!D10</f>
        <v>0</v>
      </c>
      <c r="E26" s="50">
        <f>[11]Input!E10</f>
        <v>0</v>
      </c>
      <c r="F26" s="50">
        <f>[11]Input!F10</f>
        <v>0</v>
      </c>
      <c r="G26" s="50">
        <f>[11]Input!G10</f>
        <v>0</v>
      </c>
      <c r="H26" s="50">
        <f>[11]Input!H10</f>
        <v>0</v>
      </c>
      <c r="I26" s="50">
        <f>[11]Input!I10</f>
        <v>0</v>
      </c>
      <c r="J26" s="50">
        <f>[11]Input!J10</f>
        <v>0</v>
      </c>
      <c r="K26" s="50">
        <f>[11]Input!K10</f>
        <v>0</v>
      </c>
      <c r="L26" s="50">
        <f>[11]Input!L10</f>
        <v>0</v>
      </c>
    </row>
    <row r="27" spans="1:25">
      <c r="A27" s="2">
        <f>[11]Input!A11</f>
        <v>0</v>
      </c>
      <c r="B27" s="2">
        <f>[11]Input!B11</f>
        <v>0</v>
      </c>
      <c r="C27" s="50">
        <f>[11]Input!C11</f>
        <v>0</v>
      </c>
      <c r="D27" s="50">
        <f>[11]Input!D11</f>
        <v>0</v>
      </c>
      <c r="E27" s="50">
        <f>[11]Input!E11</f>
        <v>0</v>
      </c>
      <c r="F27" s="50">
        <f>[11]Input!F11</f>
        <v>0</v>
      </c>
      <c r="G27" s="50">
        <f>[11]Input!G11</f>
        <v>0</v>
      </c>
      <c r="H27" s="50">
        <f>[11]Input!H11</f>
        <v>0</v>
      </c>
      <c r="I27" s="50">
        <f>[11]Input!I11</f>
        <v>0</v>
      </c>
      <c r="J27" s="50">
        <f>[11]Input!J11</f>
        <v>0</v>
      </c>
      <c r="K27" s="50">
        <f>[11]Input!K11</f>
        <v>0</v>
      </c>
      <c r="L27" s="50">
        <f>[11]Input!L11</f>
        <v>0</v>
      </c>
    </row>
    <row r="28" spans="1:25">
      <c r="A28" s="2">
        <f>[11]Input!A12</f>
        <v>0</v>
      </c>
      <c r="B28" s="2">
        <f>[11]Input!B12</f>
        <v>0</v>
      </c>
      <c r="C28" s="50">
        <f>[11]Input!C12</f>
        <v>0</v>
      </c>
      <c r="D28" s="50">
        <f>[11]Input!D12</f>
        <v>0</v>
      </c>
      <c r="E28" s="50">
        <f>[11]Input!E12</f>
        <v>0</v>
      </c>
      <c r="F28" s="50">
        <f>[11]Input!F12</f>
        <v>0</v>
      </c>
      <c r="G28" s="50">
        <f>[11]Input!G12</f>
        <v>0</v>
      </c>
      <c r="H28" s="50">
        <f>[11]Input!H12</f>
        <v>0</v>
      </c>
      <c r="I28" s="50">
        <f>[11]Input!I12</f>
        <v>0</v>
      </c>
      <c r="J28" s="50">
        <f>[11]Input!J12</f>
        <v>0</v>
      </c>
      <c r="K28" s="50">
        <f>[11]Input!K12</f>
        <v>0</v>
      </c>
      <c r="L28" s="50">
        <f>[11]Input!L12</f>
        <v>0</v>
      </c>
    </row>
    <row r="29" spans="1:25">
      <c r="A29" s="2">
        <f>[11]Input!A13</f>
        <v>0</v>
      </c>
      <c r="B29" s="2">
        <f>[11]Input!B13</f>
        <v>0</v>
      </c>
      <c r="C29" s="50">
        <f>[11]Input!C13</f>
        <v>0</v>
      </c>
      <c r="D29" s="50">
        <f>[11]Input!D13</f>
        <v>0</v>
      </c>
      <c r="E29" s="50">
        <f>[11]Input!E13</f>
        <v>0</v>
      </c>
      <c r="F29" s="50">
        <f>[11]Input!F13</f>
        <v>0</v>
      </c>
      <c r="G29" s="50">
        <f>[11]Input!G13</f>
        <v>0</v>
      </c>
      <c r="H29" s="50">
        <f>[11]Input!H13</f>
        <v>0</v>
      </c>
      <c r="I29" s="50">
        <f>[11]Input!I13</f>
        <v>0</v>
      </c>
      <c r="J29" s="50">
        <f>[11]Input!J13</f>
        <v>0</v>
      </c>
      <c r="K29" s="50">
        <f>[11]Input!K13</f>
        <v>0</v>
      </c>
      <c r="L29" s="50">
        <f>[11]Input!L13</f>
        <v>0</v>
      </c>
    </row>
    <row r="30" spans="1:25">
      <c r="A30" s="2">
        <f>[11]Input!A14</f>
        <v>0</v>
      </c>
      <c r="B30" s="2">
        <f>[11]Input!B14</f>
        <v>0</v>
      </c>
      <c r="C30" s="50">
        <f>[11]Input!C14</f>
        <v>0</v>
      </c>
      <c r="D30" s="50">
        <f>[11]Input!D14</f>
        <v>0</v>
      </c>
      <c r="E30" s="50">
        <f>[11]Input!E14</f>
        <v>0</v>
      </c>
      <c r="F30" s="50">
        <f>[11]Input!F14</f>
        <v>0</v>
      </c>
      <c r="G30" s="50">
        <f>[11]Input!G14</f>
        <v>0</v>
      </c>
      <c r="H30" s="50">
        <f>[11]Input!H14</f>
        <v>0</v>
      </c>
      <c r="I30" s="50">
        <f>[11]Input!I14</f>
        <v>0</v>
      </c>
      <c r="J30" s="50">
        <f>[11]Input!J14</f>
        <v>0</v>
      </c>
      <c r="K30" s="50">
        <f>[11]Input!K14</f>
        <v>0</v>
      </c>
      <c r="L30" s="50">
        <f>[11]Input!L14</f>
        <v>0</v>
      </c>
    </row>
    <row r="31" spans="1:25">
      <c r="A31" s="2">
        <f>[11]Input!A15</f>
        <v>0</v>
      </c>
      <c r="B31" s="2">
        <f>[11]Input!B15</f>
        <v>0</v>
      </c>
      <c r="C31" s="50">
        <f>[11]Input!C15</f>
        <v>0</v>
      </c>
      <c r="D31" s="50">
        <f>[11]Input!D15</f>
        <v>0</v>
      </c>
      <c r="E31" s="50">
        <f>[11]Input!E15</f>
        <v>0</v>
      </c>
      <c r="F31" s="50">
        <f>[11]Input!F15</f>
        <v>0</v>
      </c>
      <c r="G31" s="50">
        <f>[11]Input!G15</f>
        <v>0</v>
      </c>
      <c r="H31" s="50">
        <f>[11]Input!H15</f>
        <v>0</v>
      </c>
      <c r="I31" s="50">
        <f>[11]Input!I15</f>
        <v>0</v>
      </c>
      <c r="J31" s="50">
        <f>[11]Input!J15</f>
        <v>0</v>
      </c>
      <c r="K31" s="50">
        <f>[11]Input!K15</f>
        <v>0</v>
      </c>
      <c r="L31" s="50">
        <f>[11]Input!L15</f>
        <v>0</v>
      </c>
    </row>
    <row r="32" spans="1:25">
      <c r="A32" s="2">
        <f>[11]Input!A16</f>
        <v>0</v>
      </c>
      <c r="B32" s="2">
        <f>[11]Input!B16</f>
        <v>0</v>
      </c>
      <c r="C32" s="50">
        <f>[11]Input!C16</f>
        <v>0</v>
      </c>
      <c r="D32" s="50">
        <f>[11]Input!D16</f>
        <v>0</v>
      </c>
      <c r="E32" s="50">
        <f>[11]Input!E16</f>
        <v>0</v>
      </c>
      <c r="F32" s="50">
        <f>[11]Input!F16</f>
        <v>0</v>
      </c>
      <c r="G32" s="50">
        <f>[11]Input!G16</f>
        <v>0</v>
      </c>
      <c r="H32" s="50">
        <f>[11]Input!H16</f>
        <v>0</v>
      </c>
      <c r="I32" s="50">
        <f>[11]Input!I16</f>
        <v>0</v>
      </c>
      <c r="J32" s="50">
        <f>[11]Input!J16</f>
        <v>0</v>
      </c>
      <c r="K32" s="50">
        <f>[11]Input!K16</f>
        <v>0</v>
      </c>
      <c r="L32" s="50">
        <f>[11]Input!L16</f>
        <v>0</v>
      </c>
    </row>
    <row r="33" spans="1:12">
      <c r="A33" s="2">
        <f>[11]Input!A17</f>
        <v>0</v>
      </c>
      <c r="B33" s="2">
        <f>[11]Input!B17</f>
        <v>0</v>
      </c>
      <c r="C33" s="50">
        <f>[11]Input!C17</f>
        <v>0</v>
      </c>
      <c r="D33" s="50">
        <f>[11]Input!D17</f>
        <v>0</v>
      </c>
      <c r="E33" s="50">
        <f>[11]Input!E17</f>
        <v>0</v>
      </c>
      <c r="F33" s="50">
        <f>[11]Input!F17</f>
        <v>0</v>
      </c>
      <c r="G33" s="50">
        <f>[11]Input!G17</f>
        <v>0</v>
      </c>
      <c r="H33" s="50">
        <f>[11]Input!H17</f>
        <v>0</v>
      </c>
      <c r="I33" s="50">
        <f>[11]Input!I17</f>
        <v>0</v>
      </c>
      <c r="J33" s="50">
        <f>[11]Input!J17</f>
        <v>0</v>
      </c>
      <c r="K33" s="50">
        <f>[11]Input!K17</f>
        <v>0</v>
      </c>
      <c r="L33" s="50">
        <f>[11]Input!L17</f>
        <v>0</v>
      </c>
    </row>
    <row r="34" spans="1:12">
      <c r="A34" s="2">
        <f>[11]Input!A18</f>
        <v>0</v>
      </c>
      <c r="B34" s="2">
        <f>[11]Input!B18</f>
        <v>0</v>
      </c>
      <c r="C34" s="50">
        <f>[11]Input!C18</f>
        <v>0</v>
      </c>
      <c r="D34" s="50">
        <f>[11]Input!D18</f>
        <v>0</v>
      </c>
      <c r="E34" s="50">
        <f>[11]Input!E18</f>
        <v>0</v>
      </c>
      <c r="F34" s="50">
        <f>[11]Input!F18</f>
        <v>0</v>
      </c>
      <c r="G34" s="50">
        <f>[11]Input!G18</f>
        <v>0</v>
      </c>
      <c r="H34" s="50">
        <f>[11]Input!H18</f>
        <v>0</v>
      </c>
      <c r="I34" s="50">
        <f>[11]Input!I18</f>
        <v>0</v>
      </c>
      <c r="J34" s="50">
        <f>[11]Input!J18</f>
        <v>0</v>
      </c>
      <c r="K34" s="50">
        <f>[11]Input!K18</f>
        <v>0</v>
      </c>
      <c r="L34" s="50">
        <f>[11]Input!L18</f>
        <v>0</v>
      </c>
    </row>
    <row r="35" spans="1:12">
      <c r="A35" s="2">
        <f>[11]Input!A19</f>
        <v>0</v>
      </c>
      <c r="B35" s="2">
        <f>[11]Input!B19</f>
        <v>0</v>
      </c>
      <c r="C35" s="50">
        <f>[11]Input!C19</f>
        <v>0</v>
      </c>
      <c r="D35" s="50">
        <f>[11]Input!D19</f>
        <v>0</v>
      </c>
      <c r="E35" s="50">
        <f>[11]Input!E19</f>
        <v>0</v>
      </c>
      <c r="F35" s="50">
        <f>[11]Input!F19</f>
        <v>0</v>
      </c>
      <c r="G35" s="50">
        <f>[11]Input!G19</f>
        <v>0</v>
      </c>
      <c r="H35" s="50">
        <f>[11]Input!H19</f>
        <v>0</v>
      </c>
      <c r="I35" s="50">
        <f>[11]Input!I19</f>
        <v>0</v>
      </c>
      <c r="J35" s="50">
        <f>[11]Input!J19</f>
        <v>0</v>
      </c>
      <c r="K35" s="50">
        <f>[11]Input!K19</f>
        <v>0</v>
      </c>
      <c r="L35" s="50">
        <f>[11]Input!L19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2024-06-26T15:56:49Z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